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90" windowWidth="18720" windowHeight="11820" tabRatio="884"/>
  </bookViews>
  <sheets>
    <sheet name="Exhibit No.__(NCS-7) pg 1" sheetId="1" r:id="rId1"/>
    <sheet name="Exhibit No.__(NCS-7) pg 2" sheetId="3" r:id="rId2"/>
    <sheet name="Exhibit No.__(NCS-7) pg 3" sheetId="4" r:id="rId3"/>
    <sheet name="Exhibit No.__(NCS-7) pg 4" sheetId="2" r:id="rId4"/>
    <sheet name="Exhibit No.__(NCS-7) pg 5" sheetId="5" r:id="rId5"/>
    <sheet name="Exhibit No.__(NCS-7) pg 6" sheetId="6" r:id="rId6"/>
  </sheets>
  <externalReferences>
    <externalReference r:id="rId7"/>
    <externalReference r:id="rId8"/>
    <externalReference r:id="rId9"/>
    <externalReference r:id="rId10"/>
  </externalReferences>
  <definedNames>
    <definedName name="_Order1">255</definedName>
    <definedName name="_Order2">0</definedName>
    <definedName name="Common">[1]Variables!$AQ$27</definedName>
    <definedName name="Debt">[1]Variables!$AQ$25</definedName>
    <definedName name="DebtCost">[1]Variables!$AT$25</definedName>
    <definedName name="DispatchSum">"GRID Thermal Generation!R2C1:R4C2"</definedName>
    <definedName name="FactorMethod">[2]Variables!$AB$2</definedName>
    <definedName name="FranchiseTax">[2]Variables!$B$33</definedName>
    <definedName name="gross_up_factor">[3]Variables!$D$34</definedName>
    <definedName name="JurisNumber">[1]Variables!$AL$15</definedName>
    <definedName name="MidC">[4]lookup!$C$90:$D$99</definedName>
    <definedName name="NetToGross">[1]Variables!$H$2</definedName>
    <definedName name="OpRevReturn">[1]Variables!$AY$14</definedName>
    <definedName name="Overall_ROR">[3]Variables!$E$11</definedName>
    <definedName name="Percent_common">[3]Variables!$C$10</definedName>
    <definedName name="Pref">[1]Variables!$AQ$26</definedName>
    <definedName name="PrefCost">[1]Variables!$AT$26</definedName>
    <definedName name="_xlnm.Print_Area" localSheetId="0">'Exhibit No.__(NCS-7) pg 1'!$A$1:$G$30</definedName>
    <definedName name="_xlnm.Print_Area" localSheetId="1">'Exhibit No.__(NCS-7) pg 2'!$A$1:$I$83</definedName>
    <definedName name="_xlnm.Print_Area" localSheetId="2">'Exhibit No.__(NCS-7) pg 3'!$A$1:$I$83</definedName>
    <definedName name="_xlnm.Print_Area" localSheetId="3">'Exhibit No.__(NCS-7) pg 4'!$A$1:$I$83</definedName>
    <definedName name="_xlnm.Print_Area" localSheetId="4">'Exhibit No.__(NCS-7) pg 5'!$A$1:$E$37</definedName>
    <definedName name="_xlnm.Print_Area" localSheetId="5">'Exhibit No.__(NCS-7) pg 6'!$A$1:$S$48</definedName>
    <definedName name="_xlnm.Print_Titles" localSheetId="0">'Exhibit No.__(NCS-7) pg 1'!$A:$B,'Exhibit No.__(NCS-7) pg 1'!$1:$4</definedName>
    <definedName name="Purchases">[4]lookup!$C$20:$D$63</definedName>
    <definedName name="QFs">[4]lookup!$C$65:$D$88</definedName>
    <definedName name="RateBase">[1]Variables!$AZ$14</definedName>
    <definedName name="RateBaseType">[1]Variables!$AP$14</definedName>
    <definedName name="ResourceSupplier">[2]Variables!$B$35</definedName>
    <definedName name="Restated_Op_revenue">[3]Summary!$F$37</definedName>
    <definedName name="Restated_rate_base">[3]Summary!$F$64</definedName>
    <definedName name="Restated_ROE">[3]Summary!$F$67</definedName>
    <definedName name="RevenueSum">"GRID Thermal Revenue!R2C1:R4C2"</definedName>
    <definedName name="ROE">[1]Variables!$BA$14</definedName>
    <definedName name="Sales">[4]lookup!$C$3:$D$18</definedName>
    <definedName name="SAPBEXrevision">1</definedName>
    <definedName name="SAPBEXsysID">"BWP"</definedName>
    <definedName name="SAPBEXwbID">"45FIHJWMI3GHFVKWLVCY66MTN"</definedName>
    <definedName name="Storage">[4]lookup!$C$101:$D$118</definedName>
    <definedName name="Unadj_Op_revenue">[3]Summary!$B$37</definedName>
    <definedName name="Unadj_rate_base">[3]Summary!$B$64</definedName>
    <definedName name="Unadj_ROE">[3]Summary!$B$67</definedName>
    <definedName name="UnadjBegEnd">[1]UnadjData!$A$5:$J$79</definedName>
    <definedName name="UnadjYE">[1]UnadjData!$L$5:$U$253</definedName>
    <definedName name="uncollectible_perc">[3]Variables!$D$20</definedName>
    <definedName name="UncollectibleAccounts">[2]Variables!$B$32</definedName>
    <definedName name="UtGrossReceipts">[2]Variables!$B$36</definedName>
    <definedName name="Version">#REF!</definedName>
    <definedName name="WA_rev_tax_perc">[3]Variables!$D$22</definedName>
    <definedName name="WaRevenueTax">[2]Variables!$B$34</definedName>
    <definedName name="Weighted_cost_debt">[3]Variables!$E$8</definedName>
    <definedName name="Weighted_cost_pref">[3]Variables!$E$9</definedName>
    <definedName name="WUTC_reg_fee_perc">[3]Variables!$D$21</definedName>
  </definedNames>
  <calcPr calcId="145621" iterate="1"/>
</workbook>
</file>

<file path=xl/calcChain.xml><?xml version="1.0" encoding="utf-8"?>
<calcChain xmlns="http://schemas.openxmlformats.org/spreadsheetml/2006/main">
  <c r="E10" i="1" l="1"/>
  <c r="E12" i="1" l="1"/>
  <c r="E11" i="1"/>
  <c r="E9" i="1"/>
  <c r="D12" i="1"/>
  <c r="D11" i="1"/>
  <c r="D9" i="1"/>
  <c r="C12" i="1"/>
  <c r="C11" i="1"/>
  <c r="C9" i="1"/>
  <c r="F9" i="1" l="1"/>
  <c r="F12" i="1"/>
  <c r="S24" i="6"/>
  <c r="S27" i="6" s="1"/>
  <c r="R38" i="6" l="1"/>
  <c r="R33" i="6"/>
  <c r="R40" i="6" s="1"/>
  <c r="R27" i="6"/>
  <c r="R18" i="6"/>
  <c r="M37" i="6"/>
  <c r="M36" i="6"/>
  <c r="M38" i="6" s="1"/>
  <c r="M32" i="6"/>
  <c r="M31" i="6"/>
  <c r="M30" i="6"/>
  <c r="M26" i="6"/>
  <c r="M25" i="6"/>
  <c r="M24" i="6"/>
  <c r="M23" i="6"/>
  <c r="M22" i="6"/>
  <c r="M21" i="6"/>
  <c r="M27" i="6" s="1"/>
  <c r="M17" i="6"/>
  <c r="M16" i="6"/>
  <c r="M15" i="6"/>
  <c r="M18" i="6" s="1"/>
  <c r="J24" i="6"/>
  <c r="G24" i="6"/>
  <c r="M33" i="6" l="1"/>
  <c r="M40" i="6" s="1"/>
  <c r="S37" i="6" l="1"/>
  <c r="S36" i="6"/>
  <c r="S32" i="6"/>
  <c r="S31" i="6"/>
  <c r="S30" i="6"/>
  <c r="S26" i="6"/>
  <c r="S25" i="6"/>
  <c r="S23" i="6"/>
  <c r="S22" i="6"/>
  <c r="S21" i="6"/>
  <c r="S17" i="6"/>
  <c r="S16" i="6"/>
  <c r="S15" i="6"/>
  <c r="S38" i="6"/>
  <c r="S33" i="6" l="1"/>
  <c r="S18" i="6"/>
  <c r="S40" i="6" s="1"/>
  <c r="L38" i="6"/>
  <c r="L33" i="6"/>
  <c r="L27" i="6"/>
  <c r="L18" i="6"/>
  <c r="L40" i="6" s="1"/>
  <c r="M46" i="6" l="1"/>
  <c r="I38" i="6"/>
  <c r="I33" i="6"/>
  <c r="I27" i="6"/>
  <c r="I18" i="6"/>
  <c r="I40" i="6" l="1"/>
  <c r="C10" i="1" s="1"/>
  <c r="F38" i="6"/>
  <c r="F33" i="6"/>
  <c r="F27" i="6"/>
  <c r="F18" i="6"/>
  <c r="G22" i="6" l="1"/>
  <c r="J22" i="6"/>
  <c r="G17" i="6"/>
  <c r="J17" i="6"/>
  <c r="G30" i="6"/>
  <c r="J30" i="6"/>
  <c r="G36" i="6"/>
  <c r="J36" i="6"/>
  <c r="F40" i="6"/>
  <c r="G25" i="6"/>
  <c r="J25" i="6"/>
  <c r="G31" i="6"/>
  <c r="J31" i="6"/>
  <c r="G37" i="6"/>
  <c r="J37" i="6"/>
  <c r="G16" i="6"/>
  <c r="J16" i="6"/>
  <c r="G23" i="6"/>
  <c r="J23" i="6"/>
  <c r="G15" i="6"/>
  <c r="J15" i="6"/>
  <c r="G21" i="6"/>
  <c r="J21" i="6"/>
  <c r="G26" i="6"/>
  <c r="J26" i="6"/>
  <c r="G32" i="6"/>
  <c r="J32" i="6"/>
  <c r="G27" i="6" l="1"/>
  <c r="G18" i="6"/>
  <c r="J38" i="6"/>
  <c r="S46" i="6"/>
  <c r="F11" i="1" s="1"/>
  <c r="J33" i="6"/>
  <c r="J18" i="6"/>
  <c r="G33" i="6"/>
  <c r="J27" i="6"/>
  <c r="G38" i="6"/>
  <c r="J40" i="6" l="1"/>
  <c r="G40" i="6"/>
  <c r="G46" i="6" s="1"/>
  <c r="B7" i="5"/>
  <c r="E35" i="5"/>
  <c r="E34" i="5"/>
  <c r="D37" i="5"/>
  <c r="C37" i="5"/>
  <c r="D36" i="5"/>
  <c r="C36" i="5"/>
  <c r="B36" i="5"/>
  <c r="E37" i="5"/>
  <c r="B37" i="5"/>
  <c r="B30" i="5"/>
  <c r="B29" i="5"/>
  <c r="D29" i="5"/>
  <c r="C29" i="5"/>
  <c r="D30" i="5"/>
  <c r="C30" i="5"/>
  <c r="E27" i="5"/>
  <c r="E22" i="5"/>
  <c r="E21" i="5"/>
  <c r="E20" i="5"/>
  <c r="E19" i="5"/>
  <c r="E18" i="5"/>
  <c r="E17" i="5"/>
  <c r="E16" i="5"/>
  <c r="E15" i="5"/>
  <c r="E14" i="5"/>
  <c r="J46" i="6" l="1"/>
  <c r="F10" i="1" s="1"/>
  <c r="D10" i="1"/>
  <c r="E28" i="5"/>
  <c r="E30" i="5" s="1"/>
  <c r="C23" i="1"/>
  <c r="D23" i="1" s="1"/>
  <c r="C22" i="1"/>
  <c r="C21" i="1"/>
  <c r="D21" i="1" s="1"/>
  <c r="D22" i="1" l="1"/>
  <c r="B9" i="5"/>
  <c r="B8" i="5" s="1"/>
</calcChain>
</file>

<file path=xl/sharedStrings.xml><?xml version="1.0" encoding="utf-8"?>
<sst xmlns="http://schemas.openxmlformats.org/spreadsheetml/2006/main" count="437" uniqueCount="199">
  <si>
    <t>PacifiCorp</t>
  </si>
  <si>
    <t>Results</t>
  </si>
  <si>
    <t xml:space="preserve">   Operating Revenues:</t>
  </si>
  <si>
    <t>General Business Revenues</t>
  </si>
  <si>
    <t>Interdepartmental</t>
  </si>
  <si>
    <t>Special Sales</t>
  </si>
  <si>
    <t>Other Operating Revenues</t>
  </si>
  <si>
    <t xml:space="preserve">   Total Operating Revenues</t>
  </si>
  <si>
    <t xml:space="preserve">   Operating Expenses:</t>
  </si>
  <si>
    <t>Steam Production</t>
  </si>
  <si>
    <t>Nuclear Production</t>
  </si>
  <si>
    <t>Hydro Production</t>
  </si>
  <si>
    <t>Other Power Supply</t>
  </si>
  <si>
    <t>Transmission</t>
  </si>
  <si>
    <t>Distribution</t>
  </si>
  <si>
    <t>Customer Accounting</t>
  </si>
  <si>
    <t>Customer Service &amp; Info</t>
  </si>
  <si>
    <t>Sales</t>
  </si>
  <si>
    <t>Administrative &amp; General</t>
  </si>
  <si>
    <t xml:space="preserve">   Total O&amp;M Expenses</t>
  </si>
  <si>
    <t>Depreciation</t>
  </si>
  <si>
    <t xml:space="preserve">Amortization </t>
  </si>
  <si>
    <t>Taxes Other Than Income</t>
  </si>
  <si>
    <t>Income Taxes - Federal</t>
  </si>
  <si>
    <t>Income Taxes - State</t>
  </si>
  <si>
    <t>Income Taxes - Def Net</t>
  </si>
  <si>
    <t>Investment Tax Credit Adj.</t>
  </si>
  <si>
    <t>Misc Revenue &amp; Expense</t>
  </si>
  <si>
    <t xml:space="preserve">   Total Operating Expenses:</t>
  </si>
  <si>
    <t xml:space="preserve">   Operating Rev For Return:</t>
  </si>
  <si>
    <t xml:space="preserve">   Rate Base:</t>
  </si>
  <si>
    <t>Electric Plant In Service</t>
  </si>
  <si>
    <t>Plant Held for Future Use</t>
  </si>
  <si>
    <t>Misc Deferred Debits</t>
  </si>
  <si>
    <t>Elec Plant Acq Adj</t>
  </si>
  <si>
    <t>Nuclear Fuel</t>
  </si>
  <si>
    <t>Prepayments</t>
  </si>
  <si>
    <t>Fuel Stock</t>
  </si>
  <si>
    <t>Material &amp; Supplies</t>
  </si>
  <si>
    <t>Working Capital</t>
  </si>
  <si>
    <t xml:space="preserve">Misc Rate Base </t>
  </si>
  <si>
    <t xml:space="preserve">   Total Electric Plant:</t>
  </si>
  <si>
    <t>Rate Base Deductions:</t>
  </si>
  <si>
    <t>Accum Prov For Deprec</t>
  </si>
  <si>
    <t>Accum Prov For Amort</t>
  </si>
  <si>
    <t>Accum Def Income Tax</t>
  </si>
  <si>
    <t>Unamortized ITC</t>
  </si>
  <si>
    <t>Customer Adv For Const</t>
  </si>
  <si>
    <t>Customer Service Deposits</t>
  </si>
  <si>
    <t>Misc Rate Base Deductions</t>
  </si>
  <si>
    <t xml:space="preserve">     Total Rate Base Deductions</t>
  </si>
  <si>
    <t xml:space="preserve">   Total Rate Base:</t>
  </si>
  <si>
    <t>Return on Equity</t>
  </si>
  <si>
    <t>Price Change</t>
  </si>
  <si>
    <t>TAX CALCULATION:</t>
  </si>
  <si>
    <t>Operating Revenue</t>
  </si>
  <si>
    <t>Other Deductions</t>
  </si>
  <si>
    <t>Interest (AFUDC)</t>
  </si>
  <si>
    <t>Interest</t>
  </si>
  <si>
    <t>Schedule "M" Additions</t>
  </si>
  <si>
    <t>Schedule "M" Deductions</t>
  </si>
  <si>
    <t>Income Before Tax</t>
  </si>
  <si>
    <t>State Income Taxes</t>
  </si>
  <si>
    <t>Taxable Income</t>
  </si>
  <si>
    <t>Federal Income Taxes + Other</t>
  </si>
  <si>
    <t>Summary of Revenue Requirement Impacts</t>
  </si>
  <si>
    <t>Washington General Rate Case - December 2013</t>
  </si>
  <si>
    <t>Revenue Requirement</t>
  </si>
  <si>
    <t>Revenue Requirement Summary</t>
  </si>
  <si>
    <t>As Filed</t>
  </si>
  <si>
    <t>Change from Filed</t>
  </si>
  <si>
    <t>PACIFICORP</t>
  </si>
  <si>
    <t>(1)</t>
  </si>
  <si>
    <t>(2)</t>
  </si>
  <si>
    <t>(3)</t>
  </si>
  <si>
    <t>Total Adjusted</t>
  </si>
  <si>
    <t xml:space="preserve">Results with </t>
  </si>
  <si>
    <t>Weatherization Loans</t>
  </si>
  <si>
    <t>Return on Rate Base</t>
  </si>
  <si>
    <t>WASHINGTON</t>
  </si>
  <si>
    <t>Normalized Results of Operations - West Control Area</t>
  </si>
  <si>
    <t>12 Months Ended DECEMBER 2013</t>
  </si>
  <si>
    <t>Situs-Assigned - Excludes Oregon/California Qualified Facilities</t>
  </si>
  <si>
    <t>Re-pricing Oregon/California QFs at Washington Avoided Costs</t>
  </si>
  <si>
    <t>Washington Qualified Facilities Scenarios Analysis</t>
  </si>
  <si>
    <t>Re-Pricing at WA QFs Avoided Costs</t>
  </si>
  <si>
    <t xml:space="preserve">Load Decrement </t>
  </si>
  <si>
    <t>Situs-Assigned - Excl. OR/CA QFs</t>
  </si>
  <si>
    <t>Ref  NCS-3, Page 2.2</t>
  </si>
  <si>
    <t>Washington -Allocated Net Power Cost</t>
  </si>
  <si>
    <t>Net Power Cost Summary</t>
  </si>
  <si>
    <t>Ref NCS-7, Page 2</t>
  </si>
  <si>
    <t>Ref NCS-7, Page 3</t>
  </si>
  <si>
    <t>Ref NCS-7, Page 4</t>
  </si>
  <si>
    <t>Revenue Requirement Impact - Load Decrement</t>
  </si>
  <si>
    <t>Load Impact</t>
  </si>
  <si>
    <t>Updated Rev. Req</t>
  </si>
  <si>
    <t>Washington Allocation Factors</t>
  </si>
  <si>
    <t>DESCRIPTION</t>
  </si>
  <si>
    <t>FACTOR</t>
  </si>
  <si>
    <t>Requested</t>
  </si>
  <si>
    <t>QF Load Decrement</t>
  </si>
  <si>
    <t>Change</t>
  </si>
  <si>
    <t>System Generation</t>
  </si>
  <si>
    <t>SG</t>
  </si>
  <si>
    <t>System Capacity</t>
  </si>
  <si>
    <t>SC</t>
  </si>
  <si>
    <t>System Energy</t>
  </si>
  <si>
    <t>SE</t>
  </si>
  <si>
    <t>Control Area Energy - West</t>
  </si>
  <si>
    <t>CAEW</t>
  </si>
  <si>
    <t>System Overhead</t>
  </si>
  <si>
    <t>SO</t>
  </si>
  <si>
    <t>System Net Plant</t>
  </si>
  <si>
    <t>SNP</t>
  </si>
  <si>
    <t>Control Area Generation - West</t>
  </si>
  <si>
    <t>CAGW</t>
  </si>
  <si>
    <t>Jim Bridger Generation</t>
  </si>
  <si>
    <t>JBG</t>
  </si>
  <si>
    <t>Jim Bridger Energy</t>
  </si>
  <si>
    <t>JBE</t>
  </si>
  <si>
    <t>WCA Energy Impact</t>
  </si>
  <si>
    <t>California</t>
  </si>
  <si>
    <t>Oregon</t>
  </si>
  <si>
    <t>Washington</t>
  </si>
  <si>
    <t>Total</t>
  </si>
  <si>
    <t>Total Energy</t>
  </si>
  <si>
    <t>Decrement as Percentage of Total Energy</t>
  </si>
  <si>
    <t>WCA Capacity Impact</t>
  </si>
  <si>
    <t>Requested Position</t>
  </si>
  <si>
    <t>Load Decrement</t>
  </si>
  <si>
    <t>Decrement as Percentage of Capacity</t>
  </si>
  <si>
    <t>Ref NCS-3, Page 1.1</t>
  </si>
  <si>
    <t>Impact on WA Allocation Factors with Decremented Loads</t>
  </si>
  <si>
    <t>Page 1</t>
  </si>
  <si>
    <t>PRO FORMA NPC</t>
  </si>
  <si>
    <t>12 Months Ending December 2013</t>
  </si>
  <si>
    <t>WCA</t>
  </si>
  <si>
    <t>WA</t>
  </si>
  <si>
    <t>FERC</t>
  </si>
  <si>
    <t>Alloc.</t>
  </si>
  <si>
    <t>Total West</t>
  </si>
  <si>
    <t>Description</t>
  </si>
  <si>
    <t>Account</t>
  </si>
  <si>
    <t>Factor</t>
  </si>
  <si>
    <t>%</t>
  </si>
  <si>
    <t>Control Area</t>
  </si>
  <si>
    <t>Allocated</t>
  </si>
  <si>
    <t>Sales for Resale  (Account 447)</t>
  </si>
  <si>
    <t>Existing Firm Sales - Pacific</t>
  </si>
  <si>
    <t>447NPC</t>
  </si>
  <si>
    <t>Post-Merger Firm Sales</t>
  </si>
  <si>
    <t>Non-Firm Sales</t>
  </si>
  <si>
    <t>Total Sales for Resale</t>
  </si>
  <si>
    <t>Purchased Power (Account 555)</t>
  </si>
  <si>
    <t>Existing Firm Demand - Pacific</t>
  </si>
  <si>
    <t>555NPC</t>
  </si>
  <si>
    <t>Existing Firm Energy</t>
  </si>
  <si>
    <t>WA Qualifying Facilities</t>
  </si>
  <si>
    <t>Post-Merger Firm Energy</t>
  </si>
  <si>
    <t>Other Generation Expenses</t>
  </si>
  <si>
    <t>Total Purchased Power</t>
  </si>
  <si>
    <t>Wheeling (Account 565)</t>
  </si>
  <si>
    <t>Existing Firm - Pacific</t>
  </si>
  <si>
    <t>565NPC</t>
  </si>
  <si>
    <t>Post Merger Firm</t>
  </si>
  <si>
    <t>Non Firm</t>
  </si>
  <si>
    <t>Total Wheeling Expense</t>
  </si>
  <si>
    <t>Fuel Expense (Accounts 501 and 547)</t>
  </si>
  <si>
    <t>Fuel Consumed - Coal</t>
  </si>
  <si>
    <t>501NPC</t>
  </si>
  <si>
    <t>Fuel Consumed - Natural Gas</t>
  </si>
  <si>
    <t>547NPC</t>
  </si>
  <si>
    <t>Total Fuel and Other Expense</t>
  </si>
  <si>
    <t>Total Net Power Cost</t>
  </si>
  <si>
    <t>Re-Pricing at WA Avoided Costs</t>
  </si>
  <si>
    <t>Production Factor Adjustment</t>
  </si>
  <si>
    <t>Net WA-Allocated Net Power Cost</t>
  </si>
  <si>
    <t xml:space="preserve">Ref. NCS-3, </t>
  </si>
  <si>
    <t>Page 5.1.2</t>
  </si>
  <si>
    <t>Page 2.2</t>
  </si>
  <si>
    <t>Page 9.1.2</t>
  </si>
  <si>
    <t>Ref. NCS-3</t>
  </si>
  <si>
    <t>Comparison of Net Power Costs - West Control Area</t>
  </si>
  <si>
    <t>Ref  NCS-7, Page 6</t>
  </si>
  <si>
    <t>12 Months Ended March 2016</t>
  </si>
  <si>
    <t>12 Months Ending March 2016</t>
  </si>
  <si>
    <t>Allocation Factors</t>
  </si>
  <si>
    <t>Load Decremented</t>
  </si>
  <si>
    <t>WCA Qualifying Facilities</t>
  </si>
  <si>
    <t>Ref. NCS-7</t>
  </si>
  <si>
    <t>*Note: Revenue Requirement for each alternative is calculated by inputting Net Power Costs as determined by</t>
  </si>
  <si>
    <t xml:space="preserve">          GRID for each scenario into the Company's RAM/JAM models.  Net Power Costs for each scenario is</t>
  </si>
  <si>
    <r>
      <t xml:space="preserve">          </t>
    </r>
    <r>
      <rPr>
        <i/>
        <sz val="8"/>
        <rFont val="Arial"/>
        <family val="2"/>
      </rPr>
      <t>summarized on Page 6 of this Exhibit.</t>
    </r>
  </si>
  <si>
    <t>Total System Net Power Cost</t>
  </si>
  <si>
    <t>Washington -Allocated Net Power Cost with Production Factor</t>
  </si>
  <si>
    <t>Washington -Allocated Net Power Cost Production Factor</t>
  </si>
  <si>
    <t>Washington QFs - Load Decrement Approach</t>
  </si>
  <si>
    <t>Requested Rev. Req.</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</si>
</sst>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0.0000%"/>
    <numFmt numFmtId="167" formatCode="[$-409]mmm\-yy;@"/>
    <numFmt numFmtId="168" formatCode="0.0000000%"/>
    <numFmt numFmtId="169" formatCode="0.0000%;\-0.0000%;&quot;-&quot;_%"/>
    <numFmt numFmtId="170" formatCode="0.0000000000000000%"/>
    <numFmt numFmtId="171" formatCode="0.00000%"/>
    <numFmt numFmtId="172" formatCode="&quot;$&quot;#,##0.00"/>
    <numFmt numFmtId="173" formatCode="mmmm\,\ yyyy"/>
    <numFmt numFmtId="174" formatCode="_(* #,##0.00_);[Red]_(* \(#,##0.00\);_(* &quot;-&quot;??_);_(@_)"/>
    <numFmt numFmtId="175" formatCode="&quot;$&quot;###0;[Red]\(&quot;$&quot;###0\)"/>
    <numFmt numFmtId="176" formatCode="0.0"/>
    <numFmt numFmtId="177" formatCode="_(* #,##0_);[Red]_(* \(#,##0\);_(* &quot;-&quot;_);_(@_)"/>
    <numFmt numFmtId="178" formatCode="General_)"/>
    <numFmt numFmtId="179" formatCode="_(* #,##0.0_);_(* \(#,##0.0\);_(* &quot;-&quot;_);_(@_)"/>
    <numFmt numFmtId="180" formatCode="_(* #,##0.0_);_(* \(#,##0.0\);_(* &quot;-&quot;??_);_(@_)"/>
    <numFmt numFmtId="181" formatCode="_-* #,##0\ &quot;F&quot;_-;\-* #,##0\ &quot;F&quot;_-;_-* &quot;-&quot;\ &quot;F&quot;_-;_-@_-"/>
    <numFmt numFmtId="182" formatCode="#,##0.000;[Red]\-#,##0.000"/>
  </numFmts>
  <fonts count="71">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sz val="8"/>
      <name val="Arial"/>
      <family val="2"/>
    </font>
    <font>
      <sz val="8"/>
      <color theme="3" tint="0.39997558519241921"/>
      <name val="Arial"/>
      <family val="2"/>
    </font>
    <font>
      <b/>
      <sz val="8"/>
      <name val="Arial"/>
      <family val="2"/>
    </font>
    <font>
      <sz val="10"/>
      <color theme="1"/>
      <name val="Arial"/>
      <family val="2"/>
    </font>
    <font>
      <i/>
      <sz val="9"/>
      <name val="Arial"/>
      <family val="2"/>
    </font>
    <font>
      <i/>
      <sz val="10"/>
      <name val="Arial"/>
      <family val="2"/>
    </font>
    <font>
      <sz val="10"/>
      <color theme="3" tint="0.39997558519241921"/>
      <name val="Arial"/>
      <family val="2"/>
    </font>
    <font>
      <sz val="8"/>
      <color theme="1"/>
      <name val="Arial"/>
      <family val="2"/>
    </font>
    <font>
      <i/>
      <sz val="8"/>
      <color theme="1"/>
      <name val="Arial"/>
      <family val="2"/>
    </font>
    <font>
      <b/>
      <sz val="8.5"/>
      <color theme="1"/>
      <name val="Arial"/>
      <family val="2"/>
    </font>
    <font>
      <sz val="8.5"/>
      <color theme="1"/>
      <name val="Arial"/>
      <family val="2"/>
    </font>
    <font>
      <b/>
      <sz val="8.5"/>
      <name val="Arial"/>
      <family val="2"/>
    </font>
    <font>
      <sz val="8.5"/>
      <name val="Arial"/>
      <family val="2"/>
    </font>
    <font>
      <i/>
      <sz val="8.5"/>
      <color theme="1"/>
      <name val="Arial"/>
      <family val="2"/>
    </font>
    <font>
      <sz val="8.5"/>
      <name val="Arial MT"/>
    </font>
    <font>
      <i/>
      <sz val="8.5"/>
      <name val="Arial MT"/>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8"/>
      <name val="Helv"/>
    </font>
    <font>
      <i/>
      <sz val="11"/>
      <color indexed="23"/>
      <name val="Calibri"/>
      <family val="2"/>
    </font>
    <font>
      <sz val="7"/>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1"/>
      <color theme="10"/>
      <name val="Calibri"/>
      <family val="2"/>
    </font>
    <font>
      <u/>
      <sz val="8.5"/>
      <color theme="10"/>
      <name val="Arial"/>
      <family val="2"/>
    </font>
    <font>
      <sz val="11"/>
      <color indexed="62"/>
      <name val="Calibri"/>
      <family val="2"/>
    </font>
    <font>
      <b/>
      <i/>
      <sz val="8"/>
      <color indexed="18"/>
      <name val="Helv"/>
    </font>
    <font>
      <sz val="11"/>
      <color indexed="52"/>
      <name val="Calibri"/>
      <family val="2"/>
    </font>
    <font>
      <sz val="11"/>
      <color indexed="60"/>
      <name val="Calibri"/>
      <family val="2"/>
    </font>
    <font>
      <sz val="12"/>
      <color indexed="12"/>
      <name val="Times New Roman"/>
      <family val="1"/>
    </font>
    <font>
      <sz val="11"/>
      <color theme="1"/>
      <name val="Arial"/>
      <family val="2"/>
    </font>
    <font>
      <sz val="8"/>
      <color theme="1"/>
      <name val="Courier New"/>
      <family val="2"/>
    </font>
    <font>
      <sz val="11"/>
      <color indexed="8"/>
      <name val="Arial"/>
      <family val="2"/>
    </font>
    <font>
      <b/>
      <sz val="11"/>
      <color indexed="63"/>
      <name val="Calibri"/>
      <family val="2"/>
    </font>
    <font>
      <b/>
      <sz val="12"/>
      <name val="Arial"/>
      <family val="2"/>
    </font>
    <font>
      <b/>
      <sz val="18"/>
      <color indexed="56"/>
      <name val="Cambria"/>
      <family val="2"/>
    </font>
    <font>
      <b/>
      <sz val="11"/>
      <color indexed="8"/>
      <name val="Calibri"/>
      <family val="2"/>
    </font>
    <font>
      <sz val="10"/>
      <name val="LinePrinter"/>
    </font>
    <font>
      <sz val="8"/>
      <color indexed="12"/>
      <name val="Arial"/>
      <family val="2"/>
    </font>
    <font>
      <sz val="11"/>
      <color indexed="10"/>
      <name val="Calibri"/>
      <family val="2"/>
    </font>
    <font>
      <b/>
      <sz val="8"/>
      <color theme="1"/>
      <name val="Arial"/>
      <family val="2"/>
    </font>
    <font>
      <b/>
      <sz val="10"/>
      <name val="Arial"/>
      <family val="2"/>
    </font>
    <font>
      <sz val="12"/>
      <name val="Times New Roman"/>
      <family val="1"/>
    </font>
    <font>
      <sz val="10"/>
      <color rgb="FFFF0000"/>
      <name val="Arial"/>
      <family val="2"/>
    </font>
    <font>
      <b/>
      <sz val="16"/>
      <name val="Times New Roman"/>
      <family val="1"/>
    </font>
    <font>
      <sz val="10"/>
      <name val="Geneva"/>
    </font>
    <font>
      <sz val="10"/>
      <name val="Geneva"/>
      <family val="2"/>
    </font>
    <font>
      <sz val="9"/>
      <color theme="1"/>
      <name val="Calibri"/>
      <family val="2"/>
      <scheme val="minor"/>
    </font>
    <font>
      <b/>
      <sz val="10"/>
      <color indexed="8"/>
      <name val="Arial"/>
      <family val="2"/>
    </font>
    <font>
      <b/>
      <sz val="10"/>
      <color indexed="39"/>
      <name val="Arial"/>
      <family val="2"/>
    </font>
    <font>
      <sz val="10"/>
      <color indexed="8"/>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sz val="10"/>
      <color indexed="10"/>
      <name val="Arial"/>
      <family val="2"/>
    </font>
    <font>
      <b/>
      <sz val="10"/>
      <color indexed="63"/>
      <name val="Arial"/>
      <family val="2"/>
    </font>
    <font>
      <i/>
      <sz val="8"/>
      <name val="Arial"/>
      <family val="2"/>
    </font>
    <font>
      <b/>
      <i/>
      <sz val="9"/>
      <name val="Arial"/>
      <family val="2"/>
    </font>
    <font>
      <b/>
      <i/>
      <sz val="10"/>
      <name val="Arial"/>
      <family val="2"/>
    </font>
  </fonts>
  <fills count="42">
    <fill>
      <patternFill patternType="none"/>
    </fill>
    <fill>
      <patternFill patternType="gray125"/>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indexed="43"/>
        <bgColor indexed="64"/>
      </patternFill>
    </fill>
    <fill>
      <patternFill patternType="solid">
        <fgColor indexed="14"/>
        <bgColor indexed="64"/>
      </patternFill>
    </fill>
    <fill>
      <patternFill patternType="solid">
        <fgColor indexed="22"/>
        <bgColor indexed="64"/>
      </patternFill>
    </fill>
    <fill>
      <patternFill patternType="solid">
        <fgColor indexed="26"/>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15"/>
      </patternFill>
    </fill>
    <fill>
      <patternFill patternType="solid">
        <fgColor indexed="62"/>
        <bgColor indexed="64"/>
      </patternFill>
    </fill>
  </fills>
  <borders count="45">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style="double">
        <color indexed="64"/>
      </left>
      <right style="double">
        <color indexed="64"/>
      </right>
      <top style="double">
        <color indexed="64"/>
      </top>
      <bottom style="double">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top style="thin">
        <color indexed="64"/>
      </top>
      <bottom style="double">
        <color indexed="64"/>
      </bottom>
      <diagonal/>
    </border>
    <border>
      <left/>
      <right style="medium">
        <color auto="1"/>
      </right>
      <top style="thin">
        <color indexed="64"/>
      </top>
      <bottom style="double">
        <color indexed="64"/>
      </bottom>
      <diagonal/>
    </border>
    <border>
      <left style="medium">
        <color auto="1"/>
      </left>
      <right/>
      <top/>
      <bottom style="medium">
        <color auto="1"/>
      </bottom>
      <diagonal/>
    </border>
    <border>
      <left/>
      <right style="medium">
        <color auto="1"/>
      </right>
      <top/>
      <bottom style="medium">
        <color auto="1"/>
      </bottom>
      <diagonal/>
    </border>
    <border>
      <left/>
      <right/>
      <top style="medium">
        <color indexed="64"/>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55">
    <xf numFmtId="0" fontId="0"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2" fillId="0" borderId="0"/>
    <xf numFmtId="0" fontId="2" fillId="0" borderId="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15" applyNumberFormat="0" applyAlignment="0" applyProtection="0"/>
    <xf numFmtId="0" fontId="25" fillId="22" borderId="16"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174"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4" fontId="2" fillId="0" borderId="0" applyFont="0" applyFill="0" applyBorder="0" applyAlignment="0" applyProtection="0"/>
    <xf numFmtId="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175" fontId="26" fillId="0" borderId="0" applyFont="0" applyFill="0" applyBorder="0" applyProtection="0">
      <alignment horizontal="right"/>
    </xf>
    <xf numFmtId="5" fontId="2" fillId="0" borderId="0" applyFont="0" applyFill="0" applyBorder="0" applyAlignment="0" applyProtection="0"/>
    <xf numFmtId="14" fontId="2" fillId="0" borderId="0" applyFont="0" applyFill="0" applyBorder="0" applyAlignment="0" applyProtection="0"/>
    <xf numFmtId="0" fontId="27" fillId="0" borderId="0" applyNumberFormat="0" applyFill="0" applyBorder="0" applyAlignment="0" applyProtection="0"/>
    <xf numFmtId="2" fontId="2" fillId="0" borderId="0" applyFont="0" applyFill="0" applyBorder="0" applyAlignment="0" applyProtection="0"/>
    <xf numFmtId="0" fontId="28" fillId="0" borderId="0" applyFont="0" applyFill="0" applyBorder="0" applyAlignment="0" applyProtection="0">
      <alignment horizontal="left"/>
    </xf>
    <xf numFmtId="0" fontId="29" fillId="5" borderId="0" applyNumberFormat="0" applyBorder="0" applyAlignment="0" applyProtection="0"/>
    <xf numFmtId="0" fontId="30" fillId="0" borderId="17" applyNumberFormat="0" applyFill="0" applyAlignment="0" applyProtection="0"/>
    <xf numFmtId="0" fontId="31" fillId="0" borderId="18" applyNumberFormat="0" applyFill="0" applyAlignment="0" applyProtection="0"/>
    <xf numFmtId="0" fontId="32" fillId="0" borderId="19"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8" borderId="15" applyNumberFormat="0" applyAlignment="0" applyProtection="0"/>
    <xf numFmtId="0" fontId="36" fillId="0" borderId="0" applyNumberFormat="0" applyFill="0" applyBorder="0" applyAlignment="0">
      <protection locked="0"/>
    </xf>
    <xf numFmtId="0" fontId="37" fillId="0" borderId="20" applyNumberFormat="0" applyFill="0" applyAlignment="0" applyProtection="0"/>
    <xf numFmtId="176" fontId="7" fillId="0" borderId="0" applyNumberFormat="0" applyFill="0" applyBorder="0" applyAlignment="0" applyProtection="0"/>
    <xf numFmtId="0" fontId="38" fillId="23" borderId="0" applyNumberFormat="0" applyBorder="0" applyAlignment="0" applyProtection="0"/>
    <xf numFmtId="164" fontId="39" fillId="0" borderId="0" applyFont="0" applyAlignment="0" applyProtection="0"/>
    <xf numFmtId="0" fontId="5" fillId="0" borderId="21" applyNumberFormat="0" applyBorder="0" applyAlignment="0"/>
    <xf numFmtId="177" fontId="2" fillId="0" borderId="0"/>
    <xf numFmtId="0" fontId="1" fillId="0" borderId="0"/>
    <xf numFmtId="0" fontId="1" fillId="0" borderId="0"/>
    <xf numFmtId="0" fontId="1" fillId="0" borderId="0"/>
    <xf numFmtId="0" fontId="40" fillId="0" borderId="0"/>
    <xf numFmtId="0" fontId="2" fillId="0" borderId="0"/>
    <xf numFmtId="0" fontId="2" fillId="0" borderId="0"/>
    <xf numFmtId="177" fontId="2" fillId="0" borderId="0"/>
    <xf numFmtId="0" fontId="41" fillId="0" borderId="0"/>
    <xf numFmtId="0" fontId="1" fillId="0" borderId="0"/>
    <xf numFmtId="177" fontId="2" fillId="0" borderId="0"/>
    <xf numFmtId="177" fontId="2" fillId="0" borderId="0"/>
    <xf numFmtId="0" fontId="42" fillId="24" borderId="22" applyNumberFormat="0" applyFont="0" applyAlignment="0" applyProtection="0"/>
    <xf numFmtId="0" fontId="43" fillId="21" borderId="23" applyNumberFormat="0" applyAlignment="0" applyProtection="0"/>
    <xf numFmtId="12" fontId="44" fillId="25" borderId="24">
      <alignment horizontal="left"/>
    </xf>
    <xf numFmtId="9" fontId="2" fillId="0" borderId="0" applyFont="0" applyFill="0" applyBorder="0" applyAlignment="0" applyProtection="0"/>
    <xf numFmtId="0" fontId="45" fillId="0" borderId="0" applyNumberFormat="0" applyFill="0" applyBorder="0" applyAlignment="0" applyProtection="0"/>
    <xf numFmtId="0" fontId="46" fillId="0" borderId="25" applyNumberFormat="0" applyFill="0" applyAlignment="0" applyProtection="0"/>
    <xf numFmtId="178" fontId="47" fillId="0" borderId="0">
      <alignment horizontal="left"/>
    </xf>
    <xf numFmtId="37" fontId="5" fillId="26" borderId="0" applyNumberFormat="0" applyBorder="0" applyAlignment="0" applyProtection="0"/>
    <xf numFmtId="37" fontId="5" fillId="0" borderId="0"/>
    <xf numFmtId="37" fontId="5" fillId="0" borderId="0"/>
    <xf numFmtId="3" fontId="48" fillId="27" borderId="26" applyProtection="0"/>
    <xf numFmtId="0" fontId="49" fillId="0" borderId="0" applyNumberFormat="0" applyFill="0" applyBorder="0" applyAlignment="0" applyProtection="0"/>
    <xf numFmtId="41" fontId="2" fillId="0" borderId="0"/>
    <xf numFmtId="0" fontId="5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38" fontId="5" fillId="28" borderId="0" applyNumberFormat="0" applyBorder="0" applyAlignment="0" applyProtection="0"/>
    <xf numFmtId="0" fontId="54" fillId="0" borderId="0"/>
    <xf numFmtId="0" fontId="44" fillId="0" borderId="39" applyNumberFormat="0" applyAlignment="0" applyProtection="0">
      <alignment horizontal="left" vertical="center"/>
    </xf>
    <xf numFmtId="0" fontId="44" fillId="0" borderId="2">
      <alignment horizontal="left" vertical="center"/>
    </xf>
    <xf numFmtId="10" fontId="5" fillId="29" borderId="5" applyNumberFormat="0" applyBorder="0" applyAlignment="0" applyProtection="0"/>
    <xf numFmtId="182" fontId="2" fillId="0" borderId="0"/>
    <xf numFmtId="10" fontId="2" fillId="0" borderId="0" applyFont="0" applyFill="0" applyBorder="0" applyAlignment="0" applyProtection="0"/>
    <xf numFmtId="9" fontId="2"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7" fillId="0" borderId="0" applyFont="0" applyFill="0" applyBorder="0" applyAlignment="0" applyProtection="0"/>
    <xf numFmtId="4" fontId="58" fillId="23" borderId="40" applyNumberFormat="0" applyProtection="0">
      <alignment vertical="center"/>
    </xf>
    <xf numFmtId="4" fontId="59" fillId="26" borderId="40" applyNumberFormat="0" applyProtection="0">
      <alignment vertical="center"/>
    </xf>
    <xf numFmtId="4" fontId="58" fillId="26" borderId="40" applyNumberFormat="0" applyProtection="0">
      <alignment horizontal="left" vertical="center" indent="1"/>
    </xf>
    <xf numFmtId="0" fontId="58" fillId="26" borderId="40" applyNumberFormat="0" applyProtection="0">
      <alignment horizontal="left" vertical="top" indent="1"/>
    </xf>
    <xf numFmtId="4" fontId="58" fillId="30" borderId="40" applyNumberFormat="0" applyProtection="0"/>
    <xf numFmtId="4" fontId="60" fillId="4" borderId="40" applyNumberFormat="0" applyProtection="0">
      <alignment horizontal="right" vertical="center"/>
    </xf>
    <xf numFmtId="4" fontId="60" fillId="10" borderId="40" applyNumberFormat="0" applyProtection="0">
      <alignment horizontal="right" vertical="center"/>
    </xf>
    <xf numFmtId="4" fontId="60" fillId="18" borderId="40" applyNumberFormat="0" applyProtection="0">
      <alignment horizontal="right" vertical="center"/>
    </xf>
    <xf numFmtId="4" fontId="60" fillId="12" borderId="40" applyNumberFormat="0" applyProtection="0">
      <alignment horizontal="right" vertical="center"/>
    </xf>
    <xf numFmtId="4" fontId="60" fillId="16" borderId="40" applyNumberFormat="0" applyProtection="0">
      <alignment horizontal="right" vertical="center"/>
    </xf>
    <xf numFmtId="4" fontId="60" fillId="20" borderId="40" applyNumberFormat="0" applyProtection="0">
      <alignment horizontal="right" vertical="center"/>
    </xf>
    <xf numFmtId="4" fontId="60" fillId="19" borderId="40" applyNumberFormat="0" applyProtection="0">
      <alignment horizontal="right" vertical="center"/>
    </xf>
    <xf numFmtId="4" fontId="60" fillId="31" borderId="40" applyNumberFormat="0" applyProtection="0">
      <alignment horizontal="right" vertical="center"/>
    </xf>
    <xf numFmtId="4" fontId="60" fillId="11" borderId="40" applyNumberFormat="0" applyProtection="0">
      <alignment horizontal="right" vertical="center"/>
    </xf>
    <xf numFmtId="4" fontId="58" fillId="32" borderId="41" applyNumberFormat="0" applyProtection="0">
      <alignment horizontal="left" vertical="center" indent="1"/>
    </xf>
    <xf numFmtId="4" fontId="60" fillId="33" borderId="0" applyNumberFormat="0" applyProtection="0">
      <alignment horizontal="left" indent="1"/>
    </xf>
    <xf numFmtId="4" fontId="61" fillId="34" borderId="0" applyNumberFormat="0" applyProtection="0">
      <alignment horizontal="left" vertical="center" indent="1"/>
    </xf>
    <xf numFmtId="4" fontId="60" fillId="35" borderId="40" applyNumberFormat="0" applyProtection="0">
      <alignment horizontal="right" vertical="center"/>
    </xf>
    <xf numFmtId="4" fontId="62" fillId="36" borderId="0" applyNumberFormat="0" applyProtection="0">
      <alignment horizontal="left" indent="1"/>
    </xf>
    <xf numFmtId="4" fontId="63" fillId="37" borderId="0" applyNumberFormat="0" applyProtection="0"/>
    <xf numFmtId="0" fontId="2" fillId="34" borderId="40" applyNumberFormat="0" applyProtection="0">
      <alignment horizontal="left" vertical="center" indent="1"/>
    </xf>
    <xf numFmtId="0" fontId="2" fillId="34" borderId="40" applyNumberFormat="0" applyProtection="0">
      <alignment horizontal="left" vertical="top" indent="1"/>
    </xf>
    <xf numFmtId="0" fontId="2" fillId="30" borderId="40" applyNumberFormat="0" applyProtection="0">
      <alignment horizontal="left" vertical="center" indent="1"/>
    </xf>
    <xf numFmtId="0" fontId="2" fillId="30" borderId="40" applyNumberFormat="0" applyProtection="0">
      <alignment horizontal="left" vertical="top" indent="1"/>
    </xf>
    <xf numFmtId="0" fontId="2" fillId="38" borderId="40" applyNumberFormat="0" applyProtection="0">
      <alignment horizontal="left" vertical="center" indent="1"/>
    </xf>
    <xf numFmtId="0" fontId="2" fillId="38" borderId="40" applyNumberFormat="0" applyProtection="0">
      <alignment horizontal="left" vertical="top" indent="1"/>
    </xf>
    <xf numFmtId="0" fontId="2" fillId="39" borderId="40" applyNumberFormat="0" applyProtection="0">
      <alignment horizontal="left" vertical="center" indent="1"/>
    </xf>
    <xf numFmtId="0" fontId="2" fillId="39" borderId="40" applyNumberFormat="0" applyProtection="0">
      <alignment horizontal="left" vertical="top" indent="1"/>
    </xf>
    <xf numFmtId="4" fontId="60" fillId="29" borderId="40" applyNumberFormat="0" applyProtection="0">
      <alignment vertical="center"/>
    </xf>
    <xf numFmtId="4" fontId="64" fillId="29" borderId="40" applyNumberFormat="0" applyProtection="0">
      <alignment vertical="center"/>
    </xf>
    <xf numFmtId="4" fontId="60" fillId="29" borderId="40" applyNumberFormat="0" applyProtection="0">
      <alignment horizontal="left" vertical="center" indent="1"/>
    </xf>
    <xf numFmtId="0" fontId="60" fillId="29" borderId="40" applyNumberFormat="0" applyProtection="0">
      <alignment horizontal="left" vertical="top" indent="1"/>
    </xf>
    <xf numFmtId="4" fontId="60" fillId="0" borderId="40" applyNumberFormat="0" applyProtection="0">
      <alignment horizontal="right" vertical="center"/>
    </xf>
    <xf numFmtId="4" fontId="64" fillId="33" borderId="40" applyNumberFormat="0" applyProtection="0">
      <alignment horizontal="right" vertical="center"/>
    </xf>
    <xf numFmtId="4" fontId="60" fillId="0" borderId="40" applyNumberFormat="0" applyProtection="0">
      <alignment horizontal="left" vertical="center" indent="1"/>
    </xf>
    <xf numFmtId="0" fontId="60" fillId="30" borderId="40" applyNumberFormat="0" applyProtection="0">
      <alignment horizontal="left" vertical="top"/>
    </xf>
    <xf numFmtId="4" fontId="65" fillId="40" borderId="0" applyNumberFormat="0" applyProtection="0">
      <alignment horizontal="left"/>
    </xf>
    <xf numFmtId="4" fontId="65" fillId="40" borderId="0" applyNumberFormat="0" applyProtection="0">
      <alignment horizontal="left"/>
    </xf>
    <xf numFmtId="4" fontId="66" fillId="33" borderId="40" applyNumberFormat="0" applyProtection="0">
      <alignment horizontal="right" vertical="center"/>
    </xf>
    <xf numFmtId="2" fontId="2" fillId="0" borderId="0" applyFill="0" applyBorder="0" applyProtection="0">
      <alignment horizontal="right"/>
    </xf>
    <xf numFmtId="14" fontId="67" fillId="41" borderId="42" applyProtection="0">
      <alignment horizontal="right"/>
    </xf>
    <xf numFmtId="0" fontId="67" fillId="0" borderId="0" applyNumberFormat="0" applyFill="0" applyBorder="0" applyProtection="0">
      <alignment horizontal="left"/>
    </xf>
    <xf numFmtId="0" fontId="51" fillId="0" borderId="5">
      <alignment horizontal="center" vertical="center" wrapText="1"/>
    </xf>
  </cellStyleXfs>
  <cellXfs count="222">
    <xf numFmtId="0" fontId="0" fillId="0" borderId="0" xfId="0"/>
    <xf numFmtId="0" fontId="5" fillId="0" borderId="0" xfId="3" applyFont="1"/>
    <xf numFmtId="0" fontId="5" fillId="0" borderId="0" xfId="3" applyFont="1" applyAlignment="1">
      <alignment horizontal="left"/>
    </xf>
    <xf numFmtId="0" fontId="6" fillId="0" borderId="0" xfId="3" applyFont="1"/>
    <xf numFmtId="164" fontId="5" fillId="0" borderId="0" xfId="1" applyNumberFormat="1" applyFont="1" applyAlignment="1">
      <alignment vertical="center"/>
    </xf>
    <xf numFmtId="164" fontId="5" fillId="0" borderId="0" xfId="3" applyNumberFormat="1" applyFont="1"/>
    <xf numFmtId="164" fontId="5" fillId="0" borderId="0" xfId="1" applyNumberFormat="1" applyFont="1" applyBorder="1" applyAlignment="1">
      <alignment vertical="center"/>
    </xf>
    <xf numFmtId="164" fontId="5" fillId="0" borderId="0" xfId="1" applyNumberFormat="1" applyFont="1" applyBorder="1"/>
    <xf numFmtId="164" fontId="5" fillId="0" borderId="0" xfId="3" applyNumberFormat="1" applyFont="1" applyBorder="1"/>
    <xf numFmtId="164" fontId="5" fillId="0" borderId="1" xfId="1" applyNumberFormat="1" applyFont="1" applyBorder="1" applyAlignment="1">
      <alignment vertical="center"/>
    </xf>
    <xf numFmtId="164" fontId="5" fillId="0" borderId="4" xfId="1" applyNumberFormat="1" applyFont="1" applyBorder="1" applyAlignment="1">
      <alignment vertical="center"/>
    </xf>
    <xf numFmtId="0" fontId="3" fillId="0" borderId="0" xfId="3" applyFont="1" applyAlignment="1"/>
    <xf numFmtId="0" fontId="5" fillId="0" borderId="0" xfId="3" applyFont="1" applyBorder="1"/>
    <xf numFmtId="0" fontId="6" fillId="0" borderId="0" xfId="3" applyFont="1" applyBorder="1"/>
    <xf numFmtId="0" fontId="5" fillId="0" borderId="0" xfId="3" applyFont="1" applyBorder="1" applyAlignment="1">
      <alignment vertical="center"/>
    </xf>
    <xf numFmtId="164" fontId="6" fillId="0" borderId="0" xfId="3" applyNumberFormat="1" applyFont="1" applyBorder="1"/>
    <xf numFmtId="164" fontId="6" fillId="0" borderId="0" xfId="1" applyNumberFormat="1" applyFont="1" applyBorder="1"/>
    <xf numFmtId="0" fontId="2" fillId="0" borderId="0" xfId="3" applyBorder="1"/>
    <xf numFmtId="164" fontId="6" fillId="0" borderId="0" xfId="1" applyNumberFormat="1" applyFont="1" applyBorder="1" applyAlignment="1">
      <alignment vertical="center"/>
    </xf>
    <xf numFmtId="0" fontId="5" fillId="0" borderId="0" xfId="3" applyFont="1" applyBorder="1" applyAlignment="1"/>
    <xf numFmtId="164" fontId="6" fillId="0" borderId="0" xfId="1" applyNumberFormat="1" applyFont="1" applyBorder="1" applyAlignment="1"/>
    <xf numFmtId="0" fontId="5" fillId="0" borderId="0" xfId="3" applyFont="1" applyFill="1" applyBorder="1" applyAlignment="1">
      <alignment vertical="center"/>
    </xf>
    <xf numFmtId="10" fontId="5" fillId="0" borderId="0" xfId="2" applyNumberFormat="1" applyFont="1" applyFill="1" applyBorder="1"/>
    <xf numFmtId="10" fontId="5" fillId="0" borderId="0" xfId="3" applyNumberFormat="1" applyFont="1" applyFill="1" applyBorder="1"/>
    <xf numFmtId="165" fontId="6" fillId="0" borderId="0" xfId="2" applyNumberFormat="1" applyFont="1" applyFill="1" applyBorder="1"/>
    <xf numFmtId="166" fontId="6" fillId="0" borderId="0" xfId="2" applyNumberFormat="1" applyFont="1" applyFill="1" applyBorder="1"/>
    <xf numFmtId="0" fontId="5" fillId="0" borderId="0" xfId="3" applyFont="1" applyFill="1" applyBorder="1"/>
    <xf numFmtId="165" fontId="6" fillId="0" borderId="0" xfId="2" applyNumberFormat="1" applyFont="1" applyBorder="1"/>
    <xf numFmtId="166" fontId="6" fillId="0" borderId="0" xfId="2" applyNumberFormat="1" applyFont="1" applyBorder="1"/>
    <xf numFmtId="164" fontId="5" fillId="0" borderId="0" xfId="1" quotePrefix="1" applyNumberFormat="1" applyFont="1" applyBorder="1"/>
    <xf numFmtId="0" fontId="5" fillId="0" borderId="0" xfId="3" quotePrefix="1" applyFont="1" applyBorder="1" applyAlignment="1">
      <alignment horizontal="left" vertical="center"/>
    </xf>
    <xf numFmtId="0" fontId="5" fillId="0" borderId="0" xfId="3" applyFont="1" applyBorder="1" applyAlignment="1">
      <alignment horizontal="left"/>
    </xf>
    <xf numFmtId="0" fontId="9" fillId="0" borderId="0" xfId="3" applyFont="1" applyBorder="1" applyAlignment="1"/>
    <xf numFmtId="10" fontId="2" fillId="0" borderId="0" xfId="6" applyNumberFormat="1" applyFont="1" applyBorder="1"/>
    <xf numFmtId="0" fontId="10" fillId="0" borderId="0" xfId="3" applyFont="1" applyBorder="1" applyAlignment="1"/>
    <xf numFmtId="0" fontId="2" fillId="0" borderId="0" xfId="3" applyFont="1" applyBorder="1" applyAlignment="1">
      <alignment vertical="center"/>
    </xf>
    <xf numFmtId="0" fontId="2" fillId="0" borderId="0" xfId="3" applyFont="1" applyBorder="1"/>
    <xf numFmtId="0" fontId="11" fillId="0" borderId="0" xfId="3" applyFont="1" applyBorder="1"/>
    <xf numFmtId="164" fontId="11" fillId="0" borderId="0" xfId="3" applyNumberFormat="1" applyFont="1" applyBorder="1"/>
    <xf numFmtId="164" fontId="2" fillId="0" borderId="0" xfId="1" applyNumberFormat="1" applyFont="1" applyBorder="1"/>
    <xf numFmtId="164" fontId="2" fillId="0" borderId="0" xfId="3" applyNumberFormat="1" applyFont="1" applyBorder="1"/>
    <xf numFmtId="0" fontId="2" fillId="0" borderId="0" xfId="3" applyFont="1" applyBorder="1" applyAlignment="1">
      <alignment horizontal="right" vertical="center"/>
    </xf>
    <xf numFmtId="0" fontId="2" fillId="0" borderId="5" xfId="3" applyFont="1" applyBorder="1" applyAlignment="1">
      <alignment vertical="center"/>
    </xf>
    <xf numFmtId="0" fontId="7" fillId="0" borderId="0" xfId="0" applyFont="1" applyAlignment="1">
      <alignment horizontal="right"/>
    </xf>
    <xf numFmtId="0" fontId="5" fillId="0" borderId="0" xfId="0" quotePrefix="1" applyFont="1" applyAlignment="1">
      <alignment horizontal="center"/>
    </xf>
    <xf numFmtId="0" fontId="5" fillId="0" borderId="0" xfId="0" applyFont="1" applyAlignment="1">
      <alignment horizontal="center"/>
    </xf>
    <xf numFmtId="0" fontId="5" fillId="0" borderId="0" xfId="0" applyFont="1" applyAlignment="1">
      <alignment vertical="center"/>
    </xf>
    <xf numFmtId="168" fontId="5" fillId="0" borderId="0" xfId="2" applyNumberFormat="1" applyFont="1" applyBorder="1" applyProtection="1">
      <protection locked="0"/>
    </xf>
    <xf numFmtId="164" fontId="5" fillId="0" borderId="0" xfId="0" applyNumberFormat="1" applyFont="1" applyBorder="1"/>
    <xf numFmtId="164" fontId="5" fillId="0" borderId="0" xfId="1" applyNumberFormat="1" applyFont="1" applyBorder="1" applyProtection="1">
      <protection locked="0"/>
    </xf>
    <xf numFmtId="164" fontId="5" fillId="0" borderId="0" xfId="2" applyNumberFormat="1" applyFont="1" applyBorder="1"/>
    <xf numFmtId="164" fontId="5" fillId="0" borderId="2" xfId="1" applyNumberFormat="1" applyFont="1" applyBorder="1" applyAlignment="1">
      <alignment vertical="center"/>
    </xf>
    <xf numFmtId="164" fontId="5" fillId="0" borderId="0" xfId="0" applyNumberFormat="1" applyFont="1" applyFill="1" applyBorder="1"/>
    <xf numFmtId="164" fontId="5" fillId="0" borderId="0" xfId="2" applyNumberFormat="1" applyFont="1" applyBorder="1" applyProtection="1">
      <protection locked="0"/>
    </xf>
    <xf numFmtId="164" fontId="5" fillId="0" borderId="0" xfId="0" applyNumberFormat="1" applyFont="1" applyBorder="1" applyProtection="1">
      <protection locked="0"/>
    </xf>
    <xf numFmtId="164" fontId="5" fillId="0" borderId="3" xfId="1" applyNumberFormat="1" applyFont="1" applyBorder="1" applyAlignment="1">
      <alignment vertical="center"/>
    </xf>
    <xf numFmtId="10" fontId="5" fillId="0" borderId="0" xfId="0" applyNumberFormat="1" applyFont="1" applyAlignment="1">
      <alignment vertical="center"/>
    </xf>
    <xf numFmtId="0" fontId="5" fillId="0" borderId="0" xfId="0" quotePrefix="1" applyFont="1" applyAlignment="1">
      <alignment horizontal="left" vertical="center"/>
    </xf>
    <xf numFmtId="0" fontId="7" fillId="0" borderId="0" xfId="0" applyFont="1" applyAlignment="1">
      <alignment horizontal="centerContinuous"/>
    </xf>
    <xf numFmtId="0" fontId="12" fillId="0" borderId="0" xfId="0" applyFont="1"/>
    <xf numFmtId="167" fontId="7" fillId="0" borderId="0" xfId="0" applyNumberFormat="1" applyFont="1" applyAlignment="1">
      <alignment horizontal="centerContinuous"/>
    </xf>
    <xf numFmtId="0" fontId="12" fillId="0" borderId="0" xfId="0" applyFont="1" applyAlignment="1">
      <alignment horizontal="center"/>
    </xf>
    <xf numFmtId="0" fontId="12" fillId="0" borderId="0" xfId="0" applyFont="1" applyProtection="1">
      <protection locked="0"/>
    </xf>
    <xf numFmtId="0" fontId="12" fillId="0" borderId="0" xfId="0" applyFont="1" applyBorder="1" applyAlignment="1">
      <alignment horizontal="center"/>
    </xf>
    <xf numFmtId="0" fontId="7" fillId="0" borderId="0" xfId="0" applyFont="1" applyBorder="1" applyAlignment="1">
      <alignment horizontal="center"/>
    </xf>
    <xf numFmtId="0" fontId="12" fillId="0" borderId="0" xfId="0" applyFont="1" applyBorder="1"/>
    <xf numFmtId="164" fontId="12" fillId="0" borderId="0" xfId="0" applyNumberFormat="1" applyFont="1" applyProtection="1">
      <protection locked="0"/>
    </xf>
    <xf numFmtId="0" fontId="3" fillId="0" borderId="0" xfId="3" applyFont="1" applyBorder="1" applyAlignment="1"/>
    <xf numFmtId="0" fontId="8" fillId="0" borderId="0" xfId="0" applyFont="1" applyBorder="1"/>
    <xf numFmtId="164" fontId="2" fillId="0" borderId="6" xfId="1" applyNumberFormat="1" applyFont="1" applyBorder="1" applyAlignment="1"/>
    <xf numFmtId="0" fontId="8" fillId="0" borderId="5" xfId="0" applyFont="1" applyBorder="1"/>
    <xf numFmtId="164" fontId="2" fillId="0" borderId="5" xfId="1" applyNumberFormat="1" applyFont="1" applyBorder="1" applyAlignment="1">
      <alignment horizontal="left"/>
    </xf>
    <xf numFmtId="0" fontId="3" fillId="0" borderId="0" xfId="3" applyFont="1" applyBorder="1" applyAlignment="1">
      <alignment horizontal="left"/>
    </xf>
    <xf numFmtId="0" fontId="2" fillId="0" borderId="5" xfId="3" applyFont="1" applyBorder="1" applyAlignment="1">
      <alignment horizontal="center" wrapText="1"/>
    </xf>
    <xf numFmtId="164" fontId="2" fillId="0" borderId="6" xfId="1" applyNumberFormat="1" applyFont="1" applyBorder="1" applyAlignment="1">
      <alignment horizontal="center" wrapText="1"/>
    </xf>
    <xf numFmtId="164" fontId="2" fillId="2" borderId="5" xfId="1" applyNumberFormat="1" applyFont="1" applyFill="1" applyBorder="1" applyAlignment="1"/>
    <xf numFmtId="164" fontId="2" fillId="0" borderId="5" xfId="1" applyNumberFormat="1" applyFont="1" applyBorder="1" applyAlignment="1"/>
    <xf numFmtId="164" fontId="2" fillId="0" borderId="5" xfId="1" applyNumberFormat="1" applyFont="1" applyBorder="1" applyAlignment="1">
      <alignment horizontal="center" wrapText="1"/>
    </xf>
    <xf numFmtId="0" fontId="13" fillId="0" borderId="0" xfId="0" applyFont="1" applyBorder="1"/>
    <xf numFmtId="0" fontId="14" fillId="0" borderId="0" xfId="0" applyFont="1"/>
    <xf numFmtId="0" fontId="15" fillId="0" borderId="0" xfId="0" applyFont="1"/>
    <xf numFmtId="164" fontId="16" fillId="0" borderId="6" xfId="0" applyNumberFormat="1" applyFont="1" applyBorder="1" applyAlignment="1">
      <alignment horizontal="centerContinuous"/>
    </xf>
    <xf numFmtId="0" fontId="17" fillId="0" borderId="7" xfId="0" applyFont="1" applyBorder="1" applyAlignment="1">
      <alignment horizontal="centerContinuous" vertical="center"/>
    </xf>
    <xf numFmtId="164" fontId="17" fillId="0" borderId="8" xfId="6" applyNumberFormat="1" applyFont="1" applyBorder="1"/>
    <xf numFmtId="164" fontId="17" fillId="0" borderId="9" xfId="0" applyNumberFormat="1" applyFont="1" applyBorder="1" applyAlignment="1">
      <alignment vertical="center"/>
    </xf>
    <xf numFmtId="164" fontId="17" fillId="0" borderId="10" xfId="0" applyNumberFormat="1" applyFont="1" applyBorder="1" applyAlignment="1">
      <alignment horizontal="left" indent="1"/>
    </xf>
    <xf numFmtId="41" fontId="17" fillId="0" borderId="11" xfId="0" applyNumberFormat="1" applyFont="1" applyBorder="1" applyAlignment="1">
      <alignment vertical="center"/>
    </xf>
    <xf numFmtId="164" fontId="16" fillId="0" borderId="10" xfId="0" applyNumberFormat="1" applyFont="1" applyFill="1" applyBorder="1"/>
    <xf numFmtId="164" fontId="16" fillId="0" borderId="11" xfId="0" applyNumberFormat="1" applyFont="1" applyBorder="1" applyAlignment="1">
      <alignment vertical="center"/>
    </xf>
    <xf numFmtId="0" fontId="18" fillId="0" borderId="0" xfId="0" applyFont="1"/>
    <xf numFmtId="164" fontId="18" fillId="0" borderId="0" xfId="0" applyNumberFormat="1" applyFont="1"/>
    <xf numFmtId="0" fontId="14" fillId="0" borderId="6" xfId="0" applyFont="1" applyBorder="1" applyAlignment="1">
      <alignment horizontal="centerContinuous"/>
    </xf>
    <xf numFmtId="0" fontId="15" fillId="0" borderId="2" xfId="0" applyFont="1" applyBorder="1" applyAlignment="1">
      <alignment horizontal="centerContinuous"/>
    </xf>
    <xf numFmtId="0" fontId="14" fillId="0" borderId="2" xfId="0" applyFont="1" applyBorder="1" applyAlignment="1">
      <alignment horizontal="centerContinuous"/>
    </xf>
    <xf numFmtId="0" fontId="15" fillId="0" borderId="7" xfId="0" applyFont="1" applyBorder="1" applyAlignment="1">
      <alignment horizontal="centerContinuous"/>
    </xf>
    <xf numFmtId="0" fontId="16" fillId="0" borderId="10" xfId="0" applyFont="1" applyFill="1" applyBorder="1"/>
    <xf numFmtId="0" fontId="16" fillId="0" borderId="1" xfId="0" applyFont="1" applyFill="1" applyBorder="1"/>
    <xf numFmtId="0" fontId="16" fillId="0" borderId="1" xfId="0" applyFont="1" applyFill="1" applyBorder="1" applyAlignment="1">
      <alignment horizontal="center"/>
    </xf>
    <xf numFmtId="0" fontId="16" fillId="0" borderId="11" xfId="0" applyFont="1" applyFill="1" applyBorder="1" applyAlignment="1">
      <alignment horizontal="center"/>
    </xf>
    <xf numFmtId="0" fontId="17" fillId="0" borderId="8" xfId="0" applyFont="1" applyFill="1" applyBorder="1"/>
    <xf numFmtId="0" fontId="17" fillId="0" borderId="0" xfId="0" applyFont="1" applyFill="1" applyBorder="1"/>
    <xf numFmtId="166" fontId="17" fillId="0" borderId="0" xfId="0" applyNumberFormat="1" applyFont="1" applyFill="1" applyBorder="1" applyProtection="1">
      <protection locked="0"/>
    </xf>
    <xf numFmtId="169" fontId="15" fillId="0" borderId="9" xfId="0" applyNumberFormat="1" applyFont="1" applyBorder="1"/>
    <xf numFmtId="0" fontId="17" fillId="0" borderId="0" xfId="0" quotePrefix="1" applyFont="1" applyFill="1" applyBorder="1" applyAlignment="1">
      <alignment horizontal="left"/>
    </xf>
    <xf numFmtId="170" fontId="15" fillId="0" borderId="0" xfId="0" applyNumberFormat="1" applyFont="1"/>
    <xf numFmtId="171" fontId="15" fillId="0" borderId="0" xfId="0" applyNumberFormat="1" applyFont="1"/>
    <xf numFmtId="0" fontId="17" fillId="0" borderId="10" xfId="0" applyFont="1" applyFill="1" applyBorder="1"/>
    <xf numFmtId="0" fontId="17" fillId="0" borderId="1" xfId="0" applyFont="1" applyFill="1" applyBorder="1"/>
    <xf numFmtId="166" fontId="17" fillId="0" borderId="1" xfId="0" applyNumberFormat="1" applyFont="1" applyFill="1" applyBorder="1" applyProtection="1">
      <protection locked="0"/>
    </xf>
    <xf numFmtId="169" fontId="15" fillId="0" borderId="11" xfId="0" applyNumberFormat="1" applyFont="1" applyBorder="1"/>
    <xf numFmtId="172" fontId="14" fillId="0" borderId="12" xfId="0" applyNumberFormat="1" applyFont="1" applyBorder="1" applyAlignment="1">
      <alignment horizontal="centerContinuous"/>
    </xf>
    <xf numFmtId="172" fontId="15" fillId="0" borderId="13" xfId="0" applyNumberFormat="1" applyFont="1" applyBorder="1" applyAlignment="1">
      <alignment horizontal="centerContinuous"/>
    </xf>
    <xf numFmtId="172" fontId="15" fillId="0" borderId="14" xfId="0" applyNumberFormat="1" applyFont="1" applyBorder="1" applyAlignment="1">
      <alignment horizontal="centerContinuous"/>
    </xf>
    <xf numFmtId="172" fontId="15" fillId="0" borderId="10" xfId="0" applyNumberFormat="1" applyFont="1" applyBorder="1" applyAlignment="1">
      <alignment horizontal="centerContinuous"/>
    </xf>
    <xf numFmtId="172" fontId="15" fillId="0" borderId="1" xfId="0" applyNumberFormat="1" applyFont="1" applyBorder="1" applyAlignment="1">
      <alignment horizontal="centerContinuous"/>
    </xf>
    <xf numFmtId="172" fontId="15" fillId="0" borderId="11" xfId="0" applyNumberFormat="1" applyFont="1" applyBorder="1" applyAlignment="1">
      <alignment horizontal="centerContinuous"/>
    </xf>
    <xf numFmtId="173" fontId="19" fillId="0" borderId="8" xfId="0" quotePrefix="1" applyNumberFormat="1" applyFont="1" applyFill="1" applyBorder="1" applyAlignment="1" applyProtection="1">
      <alignment horizontal="left"/>
      <protection locked="0"/>
    </xf>
    <xf numFmtId="41" fontId="19" fillId="0" borderId="0" xfId="0" applyNumberFormat="1" applyFont="1" applyFill="1" applyBorder="1" applyProtection="1">
      <protection locked="0"/>
    </xf>
    <xf numFmtId="41" fontId="19" fillId="0" borderId="14" xfId="0" applyNumberFormat="1" applyFont="1" applyFill="1" applyBorder="1" applyProtection="1">
      <protection locked="0"/>
    </xf>
    <xf numFmtId="173" fontId="20" fillId="0" borderId="10" xfId="0" quotePrefix="1" applyNumberFormat="1" applyFont="1" applyFill="1" applyBorder="1" applyAlignment="1" applyProtection="1">
      <alignment horizontal="left"/>
      <protection locked="0"/>
    </xf>
    <xf numFmtId="169" fontId="20" fillId="0" borderId="1" xfId="0" applyNumberFormat="1" applyFont="1" applyFill="1" applyBorder="1" applyProtection="1">
      <protection locked="0"/>
    </xf>
    <xf numFmtId="169" fontId="20" fillId="0" borderId="11" xfId="0" applyNumberFormat="1" applyFont="1" applyFill="1" applyBorder="1" applyProtection="1">
      <protection locked="0"/>
    </xf>
    <xf numFmtId="173" fontId="19" fillId="0" borderId="6" xfId="0" quotePrefix="1" applyNumberFormat="1" applyFont="1" applyFill="1" applyBorder="1" applyAlignment="1" applyProtection="1">
      <alignment horizontal="left"/>
      <protection locked="0"/>
    </xf>
    <xf numFmtId="41" fontId="19" fillId="0" borderId="2" xfId="0" applyNumberFormat="1" applyFont="1" applyFill="1" applyBorder="1" applyProtection="1">
      <protection locked="0"/>
    </xf>
    <xf numFmtId="41" fontId="19" fillId="0" borderId="7" xfId="0" applyNumberFormat="1" applyFont="1" applyFill="1" applyBorder="1" applyProtection="1">
      <protection locked="0"/>
    </xf>
    <xf numFmtId="41" fontId="15" fillId="0" borderId="0" xfId="0" applyNumberFormat="1" applyFont="1" applyBorder="1"/>
    <xf numFmtId="0" fontId="15" fillId="0" borderId="8" xfId="0" applyFont="1" applyBorder="1" applyAlignment="1">
      <alignment horizontal="left"/>
    </xf>
    <xf numFmtId="0" fontId="18" fillId="0" borderId="8" xfId="0" applyFont="1" applyBorder="1" applyAlignment="1">
      <alignment horizontal="left"/>
    </xf>
    <xf numFmtId="3" fontId="19" fillId="0" borderId="2" xfId="0" applyNumberFormat="1" applyFont="1" applyFill="1" applyBorder="1" applyProtection="1">
      <protection locked="0"/>
    </xf>
    <xf numFmtId="41" fontId="19" fillId="0" borderId="9" xfId="0" applyNumberFormat="1" applyFont="1" applyFill="1" applyBorder="1" applyProtection="1">
      <protection locked="0"/>
    </xf>
    <xf numFmtId="0" fontId="7" fillId="0" borderId="0" xfId="3" applyFont="1" applyAlignment="1">
      <alignment horizontal="right"/>
    </xf>
    <xf numFmtId="0" fontId="50" fillId="0" borderId="0" xfId="0" applyFont="1" applyAlignment="1">
      <alignment horizontal="right"/>
    </xf>
    <xf numFmtId="0" fontId="2" fillId="0" borderId="0" xfId="3" applyFont="1" applyBorder="1" applyAlignment="1">
      <alignment horizontal="center"/>
    </xf>
    <xf numFmtId="41" fontId="2" fillId="0" borderId="0" xfId="91" applyAlignment="1">
      <alignment horizontal="center"/>
    </xf>
    <xf numFmtId="41" fontId="2" fillId="0" borderId="0" xfId="91"/>
    <xf numFmtId="41" fontId="2" fillId="0" borderId="0" xfId="91" applyFill="1"/>
    <xf numFmtId="179" fontId="2" fillId="0" borderId="0" xfId="91" applyNumberFormat="1" applyAlignment="1">
      <alignment horizontal="right"/>
    </xf>
    <xf numFmtId="41" fontId="51" fillId="0" borderId="0" xfId="91" applyFont="1"/>
    <xf numFmtId="0" fontId="51" fillId="0" borderId="0" xfId="92" applyFont="1"/>
    <xf numFmtId="41" fontId="51" fillId="0" borderId="0" xfId="91" applyFont="1" applyAlignment="1">
      <alignment horizontal="center"/>
    </xf>
    <xf numFmtId="49" fontId="51" fillId="0" borderId="0" xfId="91" applyNumberFormat="1" applyFont="1" applyAlignment="1">
      <alignment horizontal="center"/>
    </xf>
    <xf numFmtId="49" fontId="51" fillId="0" borderId="0" xfId="91" applyNumberFormat="1" applyFont="1" applyFill="1" applyAlignment="1">
      <alignment horizontal="center"/>
    </xf>
    <xf numFmtId="41" fontId="51" fillId="0" borderId="0" xfId="91" quotePrefix="1" applyFont="1" applyAlignment="1">
      <alignment horizontal="center"/>
    </xf>
    <xf numFmtId="41" fontId="51" fillId="0" borderId="0" xfId="91" quotePrefix="1" applyFont="1" applyFill="1" applyAlignment="1">
      <alignment horizontal="center"/>
    </xf>
    <xf numFmtId="41" fontId="2" fillId="0" borderId="0" xfId="91" applyFont="1" applyAlignment="1">
      <alignment horizontal="center"/>
    </xf>
    <xf numFmtId="41" fontId="51" fillId="0" borderId="28" xfId="91" applyFont="1" applyBorder="1" applyAlignment="1">
      <alignment horizontal="centerContinuous"/>
    </xf>
    <xf numFmtId="41" fontId="51" fillId="0" borderId="0" xfId="91" applyFont="1" applyBorder="1" applyAlignment="1">
      <alignment horizontal="center"/>
    </xf>
    <xf numFmtId="49" fontId="2" fillId="0" borderId="0" xfId="91" applyNumberFormat="1" applyFont="1" applyAlignment="1">
      <alignment horizontal="centerContinuous"/>
    </xf>
    <xf numFmtId="41" fontId="51" fillId="0" borderId="27" xfId="91" applyFont="1" applyFill="1" applyBorder="1" applyAlignment="1">
      <alignment horizontal="centerContinuous"/>
    </xf>
    <xf numFmtId="41" fontId="51" fillId="0" borderId="30" xfId="91" applyFont="1" applyBorder="1" applyAlignment="1">
      <alignment horizontal="centerContinuous"/>
    </xf>
    <xf numFmtId="41" fontId="2" fillId="0" borderId="29" xfId="91" applyFont="1" applyFill="1" applyBorder="1" applyAlignment="1">
      <alignment horizontal="centerContinuous"/>
    </xf>
    <xf numFmtId="41" fontId="51" fillId="0" borderId="30" xfId="91" applyFont="1" applyBorder="1" applyAlignment="1">
      <alignment horizontal="center"/>
    </xf>
    <xf numFmtId="41" fontId="51" fillId="0" borderId="29" xfId="91" applyFont="1" applyFill="1" applyBorder="1" applyAlignment="1">
      <alignment horizontal="center"/>
    </xf>
    <xf numFmtId="41" fontId="51" fillId="0" borderId="1" xfId="91" applyFont="1" applyBorder="1" applyAlignment="1">
      <alignment horizontal="center"/>
    </xf>
    <xf numFmtId="41" fontId="51" fillId="0" borderId="32" xfId="91" applyFont="1" applyBorder="1" applyAlignment="1">
      <alignment horizontal="center"/>
    </xf>
    <xf numFmtId="41" fontId="51" fillId="0" borderId="31" xfId="91" applyFont="1" applyFill="1" applyBorder="1" applyAlignment="1">
      <alignment horizontal="center"/>
    </xf>
    <xf numFmtId="41" fontId="2" fillId="0" borderId="30" xfId="91" applyBorder="1" applyAlignment="1">
      <alignment horizontal="center"/>
    </xf>
    <xf numFmtId="41" fontId="2" fillId="0" borderId="0" xfId="91" applyBorder="1" applyAlignment="1">
      <alignment horizontal="center"/>
    </xf>
    <xf numFmtId="41" fontId="2" fillId="0" borderId="29" xfId="91" applyFill="1" applyBorder="1" applyAlignment="1">
      <alignment horizontal="center"/>
    </xf>
    <xf numFmtId="166" fontId="2" fillId="0" borderId="0" xfId="2" applyNumberFormat="1" applyFont="1" applyAlignment="1">
      <alignment horizontal="center"/>
    </xf>
    <xf numFmtId="166" fontId="53" fillId="0" borderId="0" xfId="2" applyNumberFormat="1" applyFont="1" applyAlignment="1">
      <alignment horizontal="center"/>
    </xf>
    <xf numFmtId="41" fontId="2" fillId="0" borderId="0" xfId="91" applyAlignment="1">
      <alignment horizontal="left" indent="1"/>
    </xf>
    <xf numFmtId="41" fontId="2" fillId="0" borderId="0" xfId="91" quotePrefix="1" applyAlignment="1">
      <alignment horizontal="center"/>
    </xf>
    <xf numFmtId="41" fontId="2" fillId="0" borderId="30" xfId="91" quotePrefix="1" applyBorder="1" applyAlignment="1">
      <alignment horizontal="center"/>
    </xf>
    <xf numFmtId="41" fontId="2" fillId="0" borderId="0" xfId="91" quotePrefix="1" applyBorder="1" applyAlignment="1">
      <alignment horizontal="center"/>
    </xf>
    <xf numFmtId="37" fontId="2" fillId="0" borderId="0" xfId="91" applyNumberFormat="1" applyAlignment="1">
      <alignment horizontal="center"/>
    </xf>
    <xf numFmtId="41" fontId="2" fillId="0" borderId="29" xfId="91" quotePrefix="1" applyFont="1" applyFill="1" applyBorder="1" applyAlignment="1">
      <alignment horizontal="center"/>
    </xf>
    <xf numFmtId="41" fontId="2" fillId="0" borderId="30" xfId="91" quotePrefix="1" applyNumberFormat="1" applyBorder="1" applyAlignment="1">
      <alignment horizontal="center"/>
    </xf>
    <xf numFmtId="37" fontId="2" fillId="0" borderId="0" xfId="91" applyNumberFormat="1"/>
    <xf numFmtId="180" fontId="2" fillId="0" borderId="0" xfId="1" applyNumberFormat="1" applyAlignment="1">
      <alignment horizontal="center"/>
    </xf>
    <xf numFmtId="37" fontId="2" fillId="0" borderId="34" xfId="91" applyNumberFormat="1" applyBorder="1"/>
    <xf numFmtId="37" fontId="2" fillId="0" borderId="0" xfId="91" applyNumberFormat="1" applyBorder="1"/>
    <xf numFmtId="37" fontId="2" fillId="0" borderId="0" xfId="91" applyNumberFormat="1" applyBorder="1" applyAlignment="1">
      <alignment horizontal="center"/>
    </xf>
    <xf numFmtId="37" fontId="2" fillId="0" borderId="33" xfId="91" applyNumberFormat="1" applyFont="1" applyFill="1" applyBorder="1"/>
    <xf numFmtId="37" fontId="2" fillId="0" borderId="30" xfId="91" applyNumberFormat="1" applyBorder="1"/>
    <xf numFmtId="41" fontId="2" fillId="0" borderId="29" xfId="91" applyFont="1" applyFill="1" applyBorder="1" applyAlignment="1">
      <alignment horizontal="center"/>
    </xf>
    <xf numFmtId="41" fontId="2" fillId="0" borderId="0" xfId="91" applyAlignment="1">
      <alignment horizontal="left"/>
    </xf>
    <xf numFmtId="164" fontId="2" fillId="0" borderId="0" xfId="1" applyNumberFormat="1" applyAlignment="1">
      <alignment horizontal="center"/>
    </xf>
    <xf numFmtId="164" fontId="2" fillId="0" borderId="0" xfId="1" applyNumberFormat="1"/>
    <xf numFmtId="37" fontId="2" fillId="0" borderId="29" xfId="91" applyNumberFormat="1" applyFont="1" applyFill="1" applyBorder="1"/>
    <xf numFmtId="37" fontId="51" fillId="0" borderId="0" xfId="91" applyNumberFormat="1" applyFont="1" applyBorder="1"/>
    <xf numFmtId="37" fontId="51" fillId="0" borderId="35" xfId="91" applyNumberFormat="1" applyFont="1" applyFill="1" applyBorder="1"/>
    <xf numFmtId="41" fontId="7" fillId="0" borderId="0" xfId="91" applyFont="1" applyBorder="1" applyAlignment="1">
      <alignment horizontal="center"/>
    </xf>
    <xf numFmtId="41" fontId="7" fillId="0" borderId="30" xfId="91" applyFont="1" applyBorder="1" applyAlignment="1">
      <alignment horizontal="center"/>
    </xf>
    <xf numFmtId="41" fontId="7" fillId="0" borderId="29" xfId="91" applyFont="1" applyFill="1" applyBorder="1" applyAlignment="1">
      <alignment horizontal="center"/>
    </xf>
    <xf numFmtId="37" fontId="2" fillId="0" borderId="36" xfId="91" applyNumberFormat="1" applyFont="1" applyBorder="1"/>
    <xf numFmtId="41" fontId="2" fillId="0" borderId="29" xfId="91" applyFill="1" applyBorder="1"/>
    <xf numFmtId="41" fontId="2" fillId="0" borderId="37" xfId="91" applyFill="1" applyBorder="1"/>
    <xf numFmtId="164" fontId="51" fillId="0" borderId="38" xfId="91" applyNumberFormat="1" applyFont="1" applyBorder="1" applyAlignment="1">
      <alignment horizontal="center"/>
    </xf>
    <xf numFmtId="41" fontId="7" fillId="0" borderId="30" xfId="91" applyFont="1" applyFill="1" applyBorder="1" applyAlignment="1">
      <alignment horizontal="right"/>
    </xf>
    <xf numFmtId="41" fontId="7" fillId="0" borderId="0" xfId="91" applyFont="1" applyFill="1" applyBorder="1" applyAlignment="1">
      <alignment horizontal="right"/>
    </xf>
    <xf numFmtId="37" fontId="51" fillId="0" borderId="0" xfId="91" applyNumberFormat="1" applyFont="1" applyBorder="1" applyAlignment="1">
      <alignment horizontal="right"/>
    </xf>
    <xf numFmtId="37" fontId="7" fillId="0" borderId="0" xfId="91" applyNumberFormat="1" applyFont="1" applyAlignment="1">
      <alignment horizontal="right"/>
    </xf>
    <xf numFmtId="41" fontId="51" fillId="0" borderId="0" xfId="91" applyFont="1" applyAlignment="1">
      <alignment horizontal="right"/>
    </xf>
    <xf numFmtId="49" fontId="51" fillId="0" borderId="0" xfId="91" applyNumberFormat="1" applyFont="1" applyFill="1" applyBorder="1" applyAlignment="1">
      <alignment horizontal="center"/>
    </xf>
    <xf numFmtId="41" fontId="51" fillId="0" borderId="0" xfId="91" applyFont="1" applyBorder="1" applyAlignment="1">
      <alignment horizontal="centerContinuous"/>
    </xf>
    <xf numFmtId="41" fontId="2" fillId="0" borderId="0" xfId="91" quotePrefix="1" applyNumberFormat="1" applyBorder="1" applyAlignment="1">
      <alignment horizontal="center"/>
    </xf>
    <xf numFmtId="37" fontId="2" fillId="0" borderId="0" xfId="91" applyNumberFormat="1" applyFont="1" applyBorder="1"/>
    <xf numFmtId="164" fontId="51" fillId="0" borderId="0" xfId="91" applyNumberFormat="1" applyFont="1" applyBorder="1" applyAlignment="1">
      <alignment horizontal="center"/>
    </xf>
    <xf numFmtId="41" fontId="51" fillId="0" borderId="0" xfId="91" applyFont="1" applyBorder="1" applyAlignment="1"/>
    <xf numFmtId="166" fontId="2" fillId="0" borderId="0" xfId="2" quotePrefix="1" applyNumberFormat="1" applyBorder="1" applyAlignment="1">
      <alignment horizontal="center"/>
    </xf>
    <xf numFmtId="41" fontId="7" fillId="0" borderId="0" xfId="91" applyFont="1" applyAlignment="1">
      <alignment horizontal="right"/>
    </xf>
    <xf numFmtId="0" fontId="4" fillId="0" borderId="0" xfId="3" applyFont="1" applyAlignment="1"/>
    <xf numFmtId="0" fontId="5" fillId="0" borderId="0" xfId="3" applyFont="1" applyAlignment="1"/>
    <xf numFmtId="164" fontId="2" fillId="0" borderId="0" xfId="1" applyNumberFormat="1" applyFont="1" applyBorder="1" applyAlignment="1">
      <alignment horizontal="center" wrapText="1"/>
    </xf>
    <xf numFmtId="164" fontId="2" fillId="0" borderId="0" xfId="1" applyNumberFormat="1" applyFont="1" applyBorder="1" applyAlignment="1"/>
    <xf numFmtId="0" fontId="69" fillId="0" borderId="0" xfId="3" applyFont="1" applyBorder="1" applyAlignment="1"/>
    <xf numFmtId="0" fontId="70" fillId="0" borderId="0" xfId="3" applyFont="1" applyBorder="1" applyAlignment="1"/>
    <xf numFmtId="41" fontId="15" fillId="0" borderId="9" xfId="0" applyNumberFormat="1" applyFont="1" applyBorder="1"/>
    <xf numFmtId="3" fontId="19" fillId="0" borderId="7" xfId="0" applyNumberFormat="1" applyFont="1" applyFill="1" applyBorder="1" applyProtection="1">
      <protection locked="0"/>
    </xf>
    <xf numFmtId="0" fontId="2" fillId="0" borderId="0" xfId="3" applyFont="1" applyBorder="1" applyAlignment="1">
      <alignment horizontal="center"/>
    </xf>
    <xf numFmtId="0" fontId="3" fillId="0" borderId="0" xfId="3" applyFont="1" applyAlignment="1">
      <alignment wrapText="1"/>
    </xf>
    <xf numFmtId="41" fontId="51" fillId="0" borderId="27" xfId="91" applyFont="1" applyFill="1" applyBorder="1" applyAlignment="1">
      <alignment horizontal="center"/>
    </xf>
    <xf numFmtId="41" fontId="51" fillId="0" borderId="28" xfId="91" applyFont="1" applyFill="1" applyBorder="1" applyAlignment="1">
      <alignment horizontal="center"/>
    </xf>
    <xf numFmtId="41" fontId="51" fillId="0" borderId="10" xfId="91" applyFont="1" applyBorder="1" applyAlignment="1">
      <alignment horizontal="center"/>
    </xf>
    <xf numFmtId="41" fontId="51" fillId="0" borderId="11" xfId="91" applyFont="1" applyBorder="1" applyAlignment="1">
      <alignment horizontal="center"/>
    </xf>
    <xf numFmtId="41" fontId="51" fillId="0" borderId="12" xfId="91" applyFont="1" applyBorder="1" applyAlignment="1">
      <alignment horizontal="center"/>
    </xf>
    <xf numFmtId="41" fontId="51" fillId="0" borderId="14" xfId="91" applyFont="1" applyBorder="1" applyAlignment="1">
      <alignment horizontal="center"/>
    </xf>
    <xf numFmtId="49" fontId="51" fillId="0" borderId="43" xfId="91" applyNumberFormat="1" applyFont="1" applyFill="1" applyBorder="1" applyAlignment="1">
      <alignment horizontal="center"/>
    </xf>
    <xf numFmtId="49" fontId="51" fillId="0" borderId="44" xfId="91" applyNumberFormat="1" applyFont="1" applyFill="1" applyBorder="1" applyAlignment="1">
      <alignment horizontal="center"/>
    </xf>
    <xf numFmtId="41" fontId="2" fillId="0" borderId="29" xfId="91" applyFont="1" applyFill="1" applyBorder="1" applyAlignment="1">
      <alignment horizontal="center"/>
    </xf>
    <xf numFmtId="41" fontId="2" fillId="0" borderId="30" xfId="91" applyFont="1" applyFill="1" applyBorder="1" applyAlignment="1">
      <alignment horizontal="center"/>
    </xf>
  </cellXfs>
  <cellStyles count="155">
    <cellStyle name="_x0013_" xfId="7"/>
    <cellStyle name="_x0013_ 2" xfId="8"/>
    <cellStyle name="20% - Accent1 2" xfId="9"/>
    <cellStyle name="20% - Accent2 2" xfId="10"/>
    <cellStyle name="20% - Accent3 2" xfId="11"/>
    <cellStyle name="20% - Accent4 2" xfId="12"/>
    <cellStyle name="20% - Accent5 2" xfId="13"/>
    <cellStyle name="20% - Accent6 2" xfId="14"/>
    <cellStyle name="40% - Accent1 2" xfId="15"/>
    <cellStyle name="40% - Accent2 2" xfId="16"/>
    <cellStyle name="40% - Accent3 2" xfId="17"/>
    <cellStyle name="40% - Accent4 2" xfId="18"/>
    <cellStyle name="40% - Accent5 2" xfId="19"/>
    <cellStyle name="40% - Accent6 2" xfId="20"/>
    <cellStyle name="60% - Accent1 2" xfId="21"/>
    <cellStyle name="60% - Accent2 2" xfId="22"/>
    <cellStyle name="60% - Accent3 2" xfId="23"/>
    <cellStyle name="60% - Accent4 2" xfId="24"/>
    <cellStyle name="60% - Accent5 2" xfId="25"/>
    <cellStyle name="60% - Accent6 2" xfId="26"/>
    <cellStyle name="Accent1 2" xfId="27"/>
    <cellStyle name="Accent2 2" xfId="28"/>
    <cellStyle name="Accent3 2" xfId="29"/>
    <cellStyle name="Accent4 2" xfId="30"/>
    <cellStyle name="Accent5 2" xfId="31"/>
    <cellStyle name="Accent6 2" xfId="32"/>
    <cellStyle name="Bad 2" xfId="33"/>
    <cellStyle name="Calculation 2" xfId="34"/>
    <cellStyle name="Check Cell 2" xfId="35"/>
    <cellStyle name="Comma" xfId="1" builtinId="3"/>
    <cellStyle name="Comma  - Style1" xfId="93"/>
    <cellStyle name="Comma  - Style2" xfId="94"/>
    <cellStyle name="Comma  - Style3" xfId="95"/>
    <cellStyle name="Comma  - Style4" xfId="96"/>
    <cellStyle name="Comma  - Style5" xfId="97"/>
    <cellStyle name="Comma  - Style6" xfId="98"/>
    <cellStyle name="Comma  - Style7" xfId="99"/>
    <cellStyle name="Comma  - Style8" xfId="100"/>
    <cellStyle name="Comma 2" xfId="4"/>
    <cellStyle name="Comma 2 2" xfId="36"/>
    <cellStyle name="Comma 2 3" xfId="37"/>
    <cellStyle name="Comma 3" xfId="38"/>
    <cellStyle name="Comma 4" xfId="39"/>
    <cellStyle name="Comma 5" xfId="40"/>
    <cellStyle name="Comma 6" xfId="41"/>
    <cellStyle name="Comma0" xfId="42"/>
    <cellStyle name="Currency 2" xfId="43"/>
    <cellStyle name="Currency 2 2" xfId="44"/>
    <cellStyle name="Currency 3" xfId="45"/>
    <cellStyle name="Currency 4" xfId="46"/>
    <cellStyle name="Currency No Comma" xfId="47"/>
    <cellStyle name="Currency0" xfId="48"/>
    <cellStyle name="Date" xfId="49"/>
    <cellStyle name="Explanatory Text 2" xfId="50"/>
    <cellStyle name="Fixed" xfId="51"/>
    <cellStyle name="General" xfId="52"/>
    <cellStyle name="Good 2" xfId="53"/>
    <cellStyle name="Grey" xfId="101"/>
    <cellStyle name="header" xfId="102"/>
    <cellStyle name="Header1" xfId="103"/>
    <cellStyle name="Header2" xfId="104"/>
    <cellStyle name="Heading 1 2" xfId="54"/>
    <cellStyle name="Heading 2 2" xfId="55"/>
    <cellStyle name="Heading 3 2" xfId="56"/>
    <cellStyle name="Heading 4 2" xfId="57"/>
    <cellStyle name="Hyperlink 2" xfId="58"/>
    <cellStyle name="Hyperlink 3" xfId="59"/>
    <cellStyle name="Input [yellow]" xfId="105"/>
    <cellStyle name="Input 2" xfId="60"/>
    <cellStyle name="Input 3" xfId="61"/>
    <cellStyle name="Linked Cell 2" xfId="62"/>
    <cellStyle name="MCP" xfId="63"/>
    <cellStyle name="Neutral 2" xfId="64"/>
    <cellStyle name="nONE" xfId="65"/>
    <cellStyle name="noninput" xfId="66"/>
    <cellStyle name="Normal" xfId="0" builtinId="0"/>
    <cellStyle name="Normal - Style1" xfId="106"/>
    <cellStyle name="Normal 2" xfId="5"/>
    <cellStyle name="Normal 2 2" xfId="67"/>
    <cellStyle name="Normal 2 3" xfId="68"/>
    <cellStyle name="Normal 2 4" xfId="69"/>
    <cellStyle name="Normal 2 5" xfId="70"/>
    <cellStyle name="Normal 3" xfId="3"/>
    <cellStyle name="Normal 3 2" xfId="71"/>
    <cellStyle name="Normal 3 3" xfId="91"/>
    <cellStyle name="Normal 4" xfId="72"/>
    <cellStyle name="Normal 4 2" xfId="73"/>
    <cellStyle name="Normal 5" xfId="74"/>
    <cellStyle name="Normal 6" xfId="75"/>
    <cellStyle name="Normal 7" xfId="76"/>
    <cellStyle name="Normal 8" xfId="77"/>
    <cellStyle name="Normal 9" xfId="78"/>
    <cellStyle name="Normal_Adjustment Template" xfId="92"/>
    <cellStyle name="Note 2" xfId="79"/>
    <cellStyle name="Output 2" xfId="80"/>
    <cellStyle name="Password" xfId="81"/>
    <cellStyle name="Percent" xfId="2" builtinId="5"/>
    <cellStyle name="Percent [2]" xfId="107"/>
    <cellStyle name="Percent 2" xfId="6"/>
    <cellStyle name="Percent 2 2" xfId="108"/>
    <cellStyle name="Percent 3" xfId="82"/>
    <cellStyle name="Percent 4" xfId="109"/>
    <cellStyle name="Percent 4 2" xfId="110"/>
    <cellStyle name="Percent 5" xfId="111"/>
    <cellStyle name="SAPBEXaggData" xfId="112"/>
    <cellStyle name="SAPBEXaggDataEmph" xfId="113"/>
    <cellStyle name="SAPBEXaggItem" xfId="114"/>
    <cellStyle name="SAPBEXaggItemX" xfId="115"/>
    <cellStyle name="SAPBEXchaText" xfId="116"/>
    <cellStyle name="SAPBEXexcBad7" xfId="117"/>
    <cellStyle name="SAPBEXexcBad8" xfId="118"/>
    <cellStyle name="SAPBEXexcBad9" xfId="119"/>
    <cellStyle name="SAPBEXexcCritical4" xfId="120"/>
    <cellStyle name="SAPBEXexcCritical5" xfId="121"/>
    <cellStyle name="SAPBEXexcCritical6" xfId="122"/>
    <cellStyle name="SAPBEXexcGood1" xfId="123"/>
    <cellStyle name="SAPBEXexcGood2" xfId="124"/>
    <cellStyle name="SAPBEXexcGood3" xfId="125"/>
    <cellStyle name="SAPBEXfilterDrill" xfId="126"/>
    <cellStyle name="SAPBEXfilterItem" xfId="127"/>
    <cellStyle name="SAPBEXfilterText" xfId="128"/>
    <cellStyle name="SAPBEXformats" xfId="129"/>
    <cellStyle name="SAPBEXheaderItem" xfId="130"/>
    <cellStyle name="SAPBEXheaderText" xfId="131"/>
    <cellStyle name="SAPBEXHLevel0" xfId="132"/>
    <cellStyle name="SAPBEXHLevel0X" xfId="133"/>
    <cellStyle name="SAPBEXHLevel1" xfId="134"/>
    <cellStyle name="SAPBEXHLevel1X" xfId="135"/>
    <cellStyle name="SAPBEXHLevel2" xfId="136"/>
    <cellStyle name="SAPBEXHLevel2X" xfId="137"/>
    <cellStyle name="SAPBEXHLevel3" xfId="138"/>
    <cellStyle name="SAPBEXHLevel3X" xfId="139"/>
    <cellStyle name="SAPBEXresData" xfId="140"/>
    <cellStyle name="SAPBEXresDataEmph" xfId="141"/>
    <cellStyle name="SAPBEXresItem" xfId="142"/>
    <cellStyle name="SAPBEXresItemX" xfId="143"/>
    <cellStyle name="SAPBEXstdData" xfId="144"/>
    <cellStyle name="SAPBEXstdDataEmph" xfId="145"/>
    <cellStyle name="SAPBEXstdItem" xfId="146"/>
    <cellStyle name="SAPBEXstdItemX" xfId="147"/>
    <cellStyle name="SAPBEXtitle" xfId="148"/>
    <cellStyle name="SAPBEXtitle 2" xfId="149"/>
    <cellStyle name="SAPBEXundefined" xfId="150"/>
    <cellStyle name="Style 21" xfId="151"/>
    <cellStyle name="Style 22" xfId="152"/>
    <cellStyle name="Style 24" xfId="153"/>
    <cellStyle name="Title 2" xfId="83"/>
    <cellStyle name="Titles" xfId="154"/>
    <cellStyle name="Total 2" xfId="84"/>
    <cellStyle name="TRANSMISSION RELIABILITY PORTION OF PROJECT" xfId="85"/>
    <cellStyle name="Unprot" xfId="86"/>
    <cellStyle name="Unprot$" xfId="87"/>
    <cellStyle name="Unprot$ 2" xfId="88"/>
    <cellStyle name="Unprotect" xfId="89"/>
    <cellStyle name="Warning Text 2" xfId="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123825</xdr:colOff>
      <xdr:row>6</xdr:row>
      <xdr:rowOff>57150</xdr:rowOff>
    </xdr:from>
    <xdr:to>
      <xdr:col>9</xdr:col>
      <xdr:colOff>9525</xdr:colOff>
      <xdr:row>38</xdr:row>
      <xdr:rowOff>9525</xdr:rowOff>
    </xdr:to>
    <xdr:sp macro="" textlink="">
      <xdr:nvSpPr>
        <xdr:cNvPr id="2" name="TextBox 1"/>
        <xdr:cNvSpPr txBox="1"/>
      </xdr:nvSpPr>
      <xdr:spPr>
        <a:xfrm>
          <a:off x="5038725" y="962025"/>
          <a:ext cx="1390650" cy="397192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page provides a summary in the same format as Exhibit</a:t>
          </a:r>
          <a:r>
            <a:rPr lang="en-US" sz="1100" baseline="0"/>
            <a:t> No.___(NCS-3) page 1.1 </a:t>
          </a:r>
          <a:r>
            <a:rPr lang="en-US" sz="1100"/>
            <a:t>of the impact of the QF scenario referenced</a:t>
          </a:r>
          <a:r>
            <a:rPr lang="en-US" sz="1100" baseline="0"/>
            <a:t> and was developed by running the revenue requirement models (RAM and JAM) with the QF scenario. For brevity and ease of comparison,  only the page 1.1 summary is provided, but the full models are available for each scenario run.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87587</xdr:colOff>
      <xdr:row>7</xdr:row>
      <xdr:rowOff>120432</xdr:rowOff>
    </xdr:from>
    <xdr:to>
      <xdr:col>8</xdr:col>
      <xdr:colOff>416254</xdr:colOff>
      <xdr:row>40</xdr:row>
      <xdr:rowOff>74340</xdr:rowOff>
    </xdr:to>
    <xdr:sp macro="" textlink="">
      <xdr:nvSpPr>
        <xdr:cNvPr id="2" name="TextBox 1"/>
        <xdr:cNvSpPr txBox="1"/>
      </xdr:nvSpPr>
      <xdr:spPr>
        <a:xfrm>
          <a:off x="5014311" y="1160518"/>
          <a:ext cx="1390650" cy="397192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page provides a summary in the same format as Exhibit</a:t>
          </a:r>
          <a:r>
            <a:rPr lang="en-US" sz="1100" baseline="0"/>
            <a:t> No.___(NCS-3) page 1.1 </a:t>
          </a:r>
          <a:r>
            <a:rPr lang="en-US" sz="1100"/>
            <a:t>of the impact of the QF scenario referenced</a:t>
          </a:r>
          <a:r>
            <a:rPr lang="en-US" sz="1100" baseline="0"/>
            <a:t> and was developed by running the revenue requirement models (RAM and JAM) with the QF scenario. For brevity and ease of comparison,  only the page 1.1 summary is provided, but the full models are available for each scenario run.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87586</xdr:colOff>
      <xdr:row>7</xdr:row>
      <xdr:rowOff>10948</xdr:rowOff>
    </xdr:from>
    <xdr:to>
      <xdr:col>8</xdr:col>
      <xdr:colOff>416253</xdr:colOff>
      <xdr:row>39</xdr:row>
      <xdr:rowOff>85287</xdr:rowOff>
    </xdr:to>
    <xdr:sp macro="" textlink="">
      <xdr:nvSpPr>
        <xdr:cNvPr id="2" name="TextBox 1"/>
        <xdr:cNvSpPr txBox="1"/>
      </xdr:nvSpPr>
      <xdr:spPr>
        <a:xfrm>
          <a:off x="5441293" y="1051034"/>
          <a:ext cx="1390650" cy="397192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page provides a summary in the same format as Exhibit</a:t>
          </a:r>
          <a:r>
            <a:rPr lang="en-US" sz="1100" baseline="0"/>
            <a:t> No.___(NCS-3) page 1.1 </a:t>
          </a:r>
          <a:r>
            <a:rPr lang="en-US" sz="1100"/>
            <a:t>of the impact of the QF scenario referenced</a:t>
          </a:r>
          <a:r>
            <a:rPr lang="en-US" sz="1100" baseline="0"/>
            <a:t> and was developed by running the revenue requirement models (RAM and JAM) with the QF scenario. For brevity and ease of comparison,  only the page 1.1 summary is provided, but the full models are available for each scenario run.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SB1_GROUPS.PSB.OR.PPW/REGULATN/ER/06_08%20Washington%20GRC/Models/WA%20RAM%20JUNE%202008%20GR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R/WA%20GRC%20Dec%202013%20Base/Pre-Filing%20Analysis/Capital%20Structure/WA%20JAM%20December%202013%20GRC%20-%20Capital%20Structur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R/WA%20GRC%20Dec%202013%20Base/Models/Revenue%20Requirement%20Summary%20Model%20-%202014%20WA%20GR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31951\AppData\Local\Temp\Temp1_CY2013%20Normalized%20NPC.zip\WA%202013.Q4%20Normalized-%20Allocation%20Support%20(WCA%20-%20Confidential)%20_2014%2004%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H2">
            <v>0.61922900000000003</v>
          </cell>
        </row>
        <row r="14">
          <cell r="AP14">
            <v>1</v>
          </cell>
          <cell r="AY14">
            <v>25465376.277413309</v>
          </cell>
          <cell r="AZ14">
            <v>618101548.76720929</v>
          </cell>
          <cell r="BA14">
            <v>2.2313354634285645E-2</v>
          </cell>
        </row>
        <row r="15">
          <cell r="AL15">
            <v>3</v>
          </cell>
        </row>
        <row r="25">
          <cell r="AQ25">
            <v>0.495</v>
          </cell>
          <cell r="AT25">
            <v>6.021E-2</v>
          </cell>
        </row>
        <row r="26">
          <cell r="AQ26">
            <v>4.0000000000000001E-3</v>
          </cell>
          <cell r="AT26">
            <v>5.4100000000000002E-2</v>
          </cell>
        </row>
        <row r="27">
          <cell r="AQ27">
            <v>0.501</v>
          </cell>
        </row>
      </sheetData>
      <sheetData sheetId="11" refreshError="1"/>
      <sheetData sheetId="12" refreshError="1"/>
      <sheetData sheetId="13" refreshError="1"/>
      <sheetData sheetId="14" refreshError="1"/>
      <sheetData sheetId="15" refreshError="1"/>
      <sheetData sheetId="16" refreshError="1">
        <row r="5">
          <cell r="C5" t="str">
            <v>CALIFORNIA</v>
          </cell>
          <cell r="D5" t="str">
            <v>OREGON</v>
          </cell>
          <cell r="E5" t="str">
            <v>WASHINGTON</v>
          </cell>
          <cell r="F5" t="str">
            <v>WY-ALL</v>
          </cell>
          <cell r="G5" t="str">
            <v>WY-PPL</v>
          </cell>
          <cell r="H5" t="str">
            <v>UTAH</v>
          </cell>
          <cell r="I5" t="str">
            <v>IDAHO</v>
          </cell>
          <cell r="J5" t="str">
            <v>WY-UPL</v>
          </cell>
          <cell r="N5" t="str">
            <v>CALIFORNIA</v>
          </cell>
          <cell r="O5" t="str">
            <v>OREGON</v>
          </cell>
          <cell r="P5" t="str">
            <v>WASHINGTON</v>
          </cell>
          <cell r="Q5" t="str">
            <v>WY-ALL</v>
          </cell>
          <cell r="R5" t="str">
            <v>WY-PPL</v>
          </cell>
          <cell r="S5" t="str">
            <v>UTAH</v>
          </cell>
          <cell r="T5" t="str">
            <v>IDAHO</v>
          </cell>
          <cell r="U5" t="str">
            <v>WY-UPL</v>
          </cell>
        </row>
        <row r="6">
          <cell r="A6">
            <v>1</v>
          </cell>
          <cell r="B6" t="str">
            <v xml:space="preserve">   Operating Revenues:</v>
          </cell>
          <cell r="L6">
            <v>1</v>
          </cell>
          <cell r="M6" t="str">
            <v xml:space="preserve">   Operating Revenues:</v>
          </cell>
        </row>
        <row r="7">
          <cell r="A7">
            <v>2</v>
          </cell>
          <cell r="B7" t="str">
            <v>General Business Revenues</v>
          </cell>
          <cell r="C7">
            <v>83183125.009999812</v>
          </cell>
          <cell r="D7">
            <v>993373656.84000003</v>
          </cell>
          <cell r="E7">
            <v>246437321.489999</v>
          </cell>
          <cell r="F7">
            <v>445083073.21999991</v>
          </cell>
          <cell r="G7">
            <v>385095501.87999988</v>
          </cell>
          <cell r="H7">
            <v>1412248642.5399981</v>
          </cell>
          <cell r="I7">
            <v>193553940.7899999</v>
          </cell>
          <cell r="J7">
            <v>59987571.340000004</v>
          </cell>
          <cell r="L7">
            <v>2</v>
          </cell>
          <cell r="M7" t="str">
            <v>General Business Revenues</v>
          </cell>
          <cell r="N7">
            <v>83183125.009999812</v>
          </cell>
          <cell r="O7">
            <v>993373656.84000003</v>
          </cell>
          <cell r="P7">
            <v>246437321.489999</v>
          </cell>
          <cell r="Q7">
            <v>445083073.21999991</v>
          </cell>
          <cell r="R7">
            <v>385095501.87999988</v>
          </cell>
          <cell r="S7">
            <v>1412248642.5399981</v>
          </cell>
          <cell r="T7">
            <v>193553940.7899999</v>
          </cell>
          <cell r="U7">
            <v>59987571.340000004</v>
          </cell>
        </row>
        <row r="8">
          <cell r="A8">
            <v>3</v>
          </cell>
          <cell r="B8" t="str">
            <v>Interdepartmental</v>
          </cell>
          <cell r="C8">
            <v>0</v>
          </cell>
          <cell r="D8">
            <v>0</v>
          </cell>
          <cell r="E8">
            <v>0</v>
          </cell>
          <cell r="F8">
            <v>0</v>
          </cell>
          <cell r="G8">
            <v>0</v>
          </cell>
          <cell r="H8">
            <v>0</v>
          </cell>
          <cell r="I8">
            <v>0</v>
          </cell>
          <cell r="J8">
            <v>0</v>
          </cell>
          <cell r="L8">
            <v>3</v>
          </cell>
          <cell r="M8" t="str">
            <v>Interdepartmental</v>
          </cell>
          <cell r="N8">
            <v>0</v>
          </cell>
          <cell r="O8">
            <v>0</v>
          </cell>
          <cell r="P8">
            <v>0</v>
          </cell>
          <cell r="Q8">
            <v>0</v>
          </cell>
          <cell r="R8">
            <v>0</v>
          </cell>
          <cell r="S8">
            <v>0</v>
          </cell>
          <cell r="T8">
            <v>0</v>
          </cell>
          <cell r="U8">
            <v>0</v>
          </cell>
        </row>
        <row r="9">
          <cell r="A9">
            <v>4</v>
          </cell>
          <cell r="B9" t="str">
            <v>Special Sales</v>
          </cell>
          <cell r="C9">
            <v>39310397.865007512</v>
          </cell>
          <cell r="D9">
            <v>618124242.45340872</v>
          </cell>
          <cell r="E9">
            <v>178104375.22158393</v>
          </cell>
          <cell r="F9">
            <v>33164.879999999997</v>
          </cell>
          <cell r="G9">
            <v>33164.879999999997</v>
          </cell>
          <cell r="H9">
            <v>0</v>
          </cell>
          <cell r="I9">
            <v>0</v>
          </cell>
          <cell r="J9">
            <v>0</v>
          </cell>
          <cell r="L9">
            <v>4</v>
          </cell>
          <cell r="M9" t="str">
            <v>Special Sales</v>
          </cell>
          <cell r="N9">
            <v>39310397.865007512</v>
          </cell>
          <cell r="O9">
            <v>618124242.45340872</v>
          </cell>
          <cell r="P9">
            <v>178104375.22158393</v>
          </cell>
          <cell r="Q9">
            <v>33164.879999999997</v>
          </cell>
          <cell r="R9">
            <v>33164.879999999997</v>
          </cell>
          <cell r="S9">
            <v>0</v>
          </cell>
          <cell r="T9">
            <v>0</v>
          </cell>
          <cell r="U9">
            <v>0</v>
          </cell>
        </row>
        <row r="10">
          <cell r="A10">
            <v>5</v>
          </cell>
          <cell r="B10" t="str">
            <v>Other Operating Revenues</v>
          </cell>
          <cell r="C10">
            <v>3129374.6757320785</v>
          </cell>
          <cell r="D10">
            <v>44787304.309563234</v>
          </cell>
          <cell r="E10">
            <v>12074828.215974312</v>
          </cell>
          <cell r="F10">
            <v>17958596.636441998</v>
          </cell>
          <cell r="G10">
            <v>15442525.091809735</v>
          </cell>
          <cell r="H10">
            <v>57704226.787249103</v>
          </cell>
          <cell r="I10">
            <v>7527471.6761645917</v>
          </cell>
          <cell r="J10">
            <v>2516071.5446322616</v>
          </cell>
          <cell r="L10">
            <v>5</v>
          </cell>
          <cell r="M10" t="str">
            <v>Other Operating Revenues</v>
          </cell>
          <cell r="N10">
            <v>3129374.675892855</v>
          </cell>
          <cell r="O10">
            <v>44787304.307373337</v>
          </cell>
          <cell r="P10">
            <v>12074828.215200946</v>
          </cell>
          <cell r="Q10">
            <v>17958596.636718635</v>
          </cell>
          <cell r="R10">
            <v>15442525.092052221</v>
          </cell>
          <cell r="S10">
            <v>57704226.789684422</v>
          </cell>
          <cell r="T10">
            <v>7527471.6762563065</v>
          </cell>
          <cell r="U10">
            <v>2516071.5446664141</v>
          </cell>
        </row>
        <row r="11">
          <cell r="A11">
            <v>6</v>
          </cell>
          <cell r="B11" t="str">
            <v xml:space="preserve">   Total Operating Revenues</v>
          </cell>
          <cell r="C11">
            <v>125622897.55073941</v>
          </cell>
          <cell r="D11">
            <v>1656285203.602972</v>
          </cell>
          <cell r="E11">
            <v>436616524.92755723</v>
          </cell>
          <cell r="F11">
            <v>463074834.73644191</v>
          </cell>
          <cell r="G11">
            <v>400571191.85180962</v>
          </cell>
          <cell r="H11">
            <v>1469952869.3272471</v>
          </cell>
          <cell r="I11">
            <v>201081412.4661645</v>
          </cell>
          <cell r="J11">
            <v>62503642.884632267</v>
          </cell>
          <cell r="L11">
            <v>6</v>
          </cell>
          <cell r="M11" t="str">
            <v xml:space="preserve">   Total Operating Revenues</v>
          </cell>
          <cell r="N11">
            <v>125622897.55090019</v>
          </cell>
          <cell r="O11">
            <v>1656285203.6007822</v>
          </cell>
          <cell r="P11">
            <v>436616524.92678386</v>
          </cell>
          <cell r="Q11">
            <v>463074834.73671854</v>
          </cell>
          <cell r="R11">
            <v>400571191.85205209</v>
          </cell>
          <cell r="S11">
            <v>1469952869.3296826</v>
          </cell>
          <cell r="T11">
            <v>201081412.4662562</v>
          </cell>
          <cell r="U11">
            <v>62503642.884666421</v>
          </cell>
        </row>
        <row r="12">
          <cell r="A12">
            <v>7</v>
          </cell>
          <cell r="L12">
            <v>7</v>
          </cell>
        </row>
        <row r="13">
          <cell r="A13">
            <v>8</v>
          </cell>
          <cell r="B13" t="str">
            <v xml:space="preserve">   Operating Expenses:</v>
          </cell>
          <cell r="L13">
            <v>8</v>
          </cell>
          <cell r="M13" t="str">
            <v xml:space="preserve">   Operating Expenses:</v>
          </cell>
        </row>
        <row r="14">
          <cell r="A14">
            <v>9</v>
          </cell>
          <cell r="B14" t="str">
            <v>Steam Production</v>
          </cell>
          <cell r="C14">
            <v>9814202.4565289859</v>
          </cell>
          <cell r="D14">
            <v>149773307.47830266</v>
          </cell>
          <cell r="E14">
            <v>43298300.177284896</v>
          </cell>
          <cell r="F14">
            <v>47420059.191665381</v>
          </cell>
          <cell r="G14">
            <v>41134357.139952593</v>
          </cell>
          <cell r="H14">
            <v>138686736.549292</v>
          </cell>
          <cell r="I14">
            <v>19517757.106272735</v>
          </cell>
          <cell r="J14">
            <v>6285702.0517127905</v>
          </cell>
          <cell r="L14">
            <v>9</v>
          </cell>
          <cell r="M14" t="str">
            <v>Steam Production</v>
          </cell>
          <cell r="N14">
            <v>9814202.4565289859</v>
          </cell>
          <cell r="O14">
            <v>149773307.47830266</v>
          </cell>
          <cell r="P14">
            <v>43298300.177284896</v>
          </cell>
          <cell r="Q14">
            <v>47420059.191665381</v>
          </cell>
          <cell r="R14">
            <v>41134357.139952593</v>
          </cell>
          <cell r="S14">
            <v>138686736.549292</v>
          </cell>
          <cell r="T14">
            <v>19517757.106272735</v>
          </cell>
          <cell r="U14">
            <v>6285702.0517127905</v>
          </cell>
        </row>
        <row r="15">
          <cell r="A15">
            <v>10</v>
          </cell>
          <cell r="B15" t="str">
            <v>Nuclear Production</v>
          </cell>
          <cell r="C15">
            <v>0</v>
          </cell>
          <cell r="D15">
            <v>0</v>
          </cell>
          <cell r="E15">
            <v>0</v>
          </cell>
          <cell r="F15">
            <v>0</v>
          </cell>
          <cell r="G15">
            <v>0</v>
          </cell>
          <cell r="H15">
            <v>0</v>
          </cell>
          <cell r="I15">
            <v>0</v>
          </cell>
          <cell r="J15">
            <v>0</v>
          </cell>
          <cell r="L15">
            <v>10</v>
          </cell>
          <cell r="M15" t="str">
            <v>Nuclear Production</v>
          </cell>
          <cell r="N15">
            <v>0</v>
          </cell>
          <cell r="O15">
            <v>0</v>
          </cell>
          <cell r="P15">
            <v>0</v>
          </cell>
          <cell r="Q15">
            <v>0</v>
          </cell>
          <cell r="R15">
            <v>0</v>
          </cell>
          <cell r="S15">
            <v>0</v>
          </cell>
          <cell r="T15">
            <v>0</v>
          </cell>
          <cell r="U15">
            <v>0</v>
          </cell>
        </row>
        <row r="16">
          <cell r="A16">
            <v>11</v>
          </cell>
          <cell r="B16" t="str">
            <v>Hydro Production</v>
          </cell>
          <cell r="C16">
            <v>1022916.5897913858</v>
          </cell>
          <cell r="D16">
            <v>16059473.154595006</v>
          </cell>
          <cell r="E16">
            <v>4634547.8556136005</v>
          </cell>
          <cell r="F16">
            <v>2903149.8887448744</v>
          </cell>
          <cell r="G16">
            <v>2518335.4565604585</v>
          </cell>
          <cell r="H16">
            <v>8491039.9904328883</v>
          </cell>
          <cell r="I16">
            <v>1194932.3641294558</v>
          </cell>
          <cell r="J16">
            <v>384814.43218441569</v>
          </cell>
          <cell r="L16">
            <v>11</v>
          </cell>
          <cell r="M16" t="str">
            <v>Hydro Production</v>
          </cell>
          <cell r="N16">
            <v>1022916.5897913858</v>
          </cell>
          <cell r="O16">
            <v>16059473.154595006</v>
          </cell>
          <cell r="P16">
            <v>4634547.8556136005</v>
          </cell>
          <cell r="Q16">
            <v>2903149.8887448744</v>
          </cell>
          <cell r="R16">
            <v>2518335.4565604585</v>
          </cell>
          <cell r="S16">
            <v>8491039.9904328883</v>
          </cell>
          <cell r="T16">
            <v>1194932.3641294558</v>
          </cell>
          <cell r="U16">
            <v>384814.43218441569</v>
          </cell>
        </row>
        <row r="17">
          <cell r="A17">
            <v>12</v>
          </cell>
          <cell r="B17" t="str">
            <v>Other Power Supply</v>
          </cell>
          <cell r="C17">
            <v>55649044.286849491</v>
          </cell>
          <cell r="D17">
            <v>870656633.86181653</v>
          </cell>
          <cell r="E17">
            <v>253545147.16122916</v>
          </cell>
          <cell r="F17">
            <v>16047970.678930271</v>
          </cell>
          <cell r="G17">
            <v>13910330.552413058</v>
          </cell>
          <cell r="H17">
            <v>46730338.07257387</v>
          </cell>
          <cell r="I17">
            <v>6608344.8451751405</v>
          </cell>
          <cell r="J17">
            <v>2137640.1265172148</v>
          </cell>
          <cell r="L17">
            <v>12</v>
          </cell>
          <cell r="M17" t="str">
            <v>Other Power Supply</v>
          </cell>
          <cell r="N17">
            <v>55649044.286849491</v>
          </cell>
          <cell r="O17">
            <v>870656633.86181653</v>
          </cell>
          <cell r="P17">
            <v>253545147.16122916</v>
          </cell>
          <cell r="Q17">
            <v>16047970.678930271</v>
          </cell>
          <cell r="R17">
            <v>13910330.552413058</v>
          </cell>
          <cell r="S17">
            <v>46730338.07257387</v>
          </cell>
          <cell r="T17">
            <v>6608344.8451751405</v>
          </cell>
          <cell r="U17">
            <v>2137640.1265172148</v>
          </cell>
        </row>
        <row r="18">
          <cell r="A18">
            <v>13</v>
          </cell>
          <cell r="B18" t="str">
            <v>Transmission</v>
          </cell>
          <cell r="C18">
            <v>4593284.6759204203</v>
          </cell>
          <cell r="D18">
            <v>71981028.977797985</v>
          </cell>
          <cell r="E18">
            <v>20810063.863494288</v>
          </cell>
          <cell r="F18">
            <v>7164632.7587076072</v>
          </cell>
          <cell r="G18">
            <v>6209504.4067674922</v>
          </cell>
          <cell r="H18">
            <v>20847506.622740816</v>
          </cell>
          <cell r="I18">
            <v>2967693.4218012225</v>
          </cell>
          <cell r="J18">
            <v>955128.35194011475</v>
          </cell>
          <cell r="L18">
            <v>13</v>
          </cell>
          <cell r="M18" t="str">
            <v>Transmission</v>
          </cell>
          <cell r="N18">
            <v>4593284.6759204203</v>
          </cell>
          <cell r="O18">
            <v>71981028.977797985</v>
          </cell>
          <cell r="P18">
            <v>20810063.863494288</v>
          </cell>
          <cell r="Q18">
            <v>7164632.7587076072</v>
          </cell>
          <cell r="R18">
            <v>6209504.4067674922</v>
          </cell>
          <cell r="S18">
            <v>20847506.622740816</v>
          </cell>
          <cell r="T18">
            <v>2967693.4218012225</v>
          </cell>
          <cell r="U18">
            <v>955128.35194011475</v>
          </cell>
        </row>
        <row r="19">
          <cell r="A19">
            <v>14</v>
          </cell>
          <cell r="B19" t="str">
            <v>Distribution</v>
          </cell>
          <cell r="C19">
            <v>12075114.033972474</v>
          </cell>
          <cell r="D19">
            <v>71061447.641564712</v>
          </cell>
          <cell r="E19">
            <v>13877910.489037171</v>
          </cell>
          <cell r="F19">
            <v>19746061.040123675</v>
          </cell>
          <cell r="G19">
            <v>17144372.990740594</v>
          </cell>
          <cell r="H19">
            <v>91606105.768322304</v>
          </cell>
          <cell r="I19">
            <v>10353531.906979438</v>
          </cell>
          <cell r="J19">
            <v>2601688.049383081</v>
          </cell>
          <cell r="L19">
            <v>14</v>
          </cell>
          <cell r="M19" t="str">
            <v>Distribution</v>
          </cell>
          <cell r="N19">
            <v>12075114.033972474</v>
          </cell>
          <cell r="O19">
            <v>71061447.641564712</v>
          </cell>
          <cell r="P19">
            <v>13877910.489037171</v>
          </cell>
          <cell r="Q19">
            <v>19746061.040123675</v>
          </cell>
          <cell r="R19">
            <v>17144372.990740594</v>
          </cell>
          <cell r="S19">
            <v>91606105.768322304</v>
          </cell>
          <cell r="T19">
            <v>10353531.906979438</v>
          </cell>
          <cell r="U19">
            <v>2601688.049383081</v>
          </cell>
        </row>
        <row r="20">
          <cell r="A20">
            <v>15</v>
          </cell>
          <cell r="B20" t="str">
            <v>Customer Accounting</v>
          </cell>
          <cell r="C20">
            <v>2332027.9998118654</v>
          </cell>
          <cell r="D20">
            <v>32515929.91458204</v>
          </cell>
          <cell r="E20">
            <v>7667033.219568898</v>
          </cell>
          <cell r="F20">
            <v>7622445.2691864362</v>
          </cell>
          <cell r="G20">
            <v>6809721.5917297499</v>
          </cell>
          <cell r="H20">
            <v>38772856.521554686</v>
          </cell>
          <cell r="I20">
            <v>4294075.7952959491</v>
          </cell>
          <cell r="J20">
            <v>812723.67745668651</v>
          </cell>
          <cell r="L20">
            <v>15</v>
          </cell>
          <cell r="M20" t="str">
            <v>Customer Accounting</v>
          </cell>
          <cell r="N20">
            <v>2332027.9998118654</v>
          </cell>
          <cell r="O20">
            <v>32515929.91458204</v>
          </cell>
          <cell r="P20">
            <v>7667033.219568898</v>
          </cell>
          <cell r="Q20">
            <v>7622445.2691864362</v>
          </cell>
          <cell r="R20">
            <v>6809721.5917297499</v>
          </cell>
          <cell r="S20">
            <v>38772856.521554686</v>
          </cell>
          <cell r="T20">
            <v>4294075.7952959491</v>
          </cell>
          <cell r="U20">
            <v>812723.67745668651</v>
          </cell>
        </row>
        <row r="21">
          <cell r="A21">
            <v>16</v>
          </cell>
          <cell r="B21" t="str">
            <v>Customer Service &amp; Info</v>
          </cell>
          <cell r="C21">
            <v>444397.9727179184</v>
          </cell>
          <cell r="D21">
            <v>3815172.1110386685</v>
          </cell>
          <cell r="E21">
            <v>2721935.7823128244</v>
          </cell>
          <cell r="F21">
            <v>1367447.8864710606</v>
          </cell>
          <cell r="G21">
            <v>1298493.6568853322</v>
          </cell>
          <cell r="H21">
            <v>21895096.676711783</v>
          </cell>
          <cell r="I21">
            <v>2970759.4407476452</v>
          </cell>
          <cell r="J21">
            <v>68954.229585728492</v>
          </cell>
          <cell r="L21">
            <v>16</v>
          </cell>
          <cell r="M21" t="str">
            <v>Customer Service &amp; Info</v>
          </cell>
          <cell r="N21">
            <v>444397.9727179184</v>
          </cell>
          <cell r="O21">
            <v>3815172.1110386685</v>
          </cell>
          <cell r="P21">
            <v>2721935.7823128244</v>
          </cell>
          <cell r="Q21">
            <v>1367447.8864710606</v>
          </cell>
          <cell r="R21">
            <v>1298493.6568853322</v>
          </cell>
          <cell r="S21">
            <v>21895096.676711783</v>
          </cell>
          <cell r="T21">
            <v>2970759.4407476452</v>
          </cell>
          <cell r="U21">
            <v>68954.229585728492</v>
          </cell>
        </row>
        <row r="22">
          <cell r="A22">
            <v>17</v>
          </cell>
          <cell r="B22" t="str">
            <v>Sales</v>
          </cell>
          <cell r="C22">
            <v>0</v>
          </cell>
          <cell r="D22">
            <v>0</v>
          </cell>
          <cell r="E22">
            <v>0</v>
          </cell>
          <cell r="F22">
            <v>0</v>
          </cell>
          <cell r="G22">
            <v>0</v>
          </cell>
          <cell r="H22">
            <v>0</v>
          </cell>
          <cell r="I22">
            <v>0</v>
          </cell>
          <cell r="J22">
            <v>0</v>
          </cell>
          <cell r="L22">
            <v>17</v>
          </cell>
          <cell r="M22" t="str">
            <v>Sales</v>
          </cell>
          <cell r="N22">
            <v>0</v>
          </cell>
          <cell r="O22">
            <v>0</v>
          </cell>
          <cell r="P22">
            <v>0</v>
          </cell>
          <cell r="Q22">
            <v>0</v>
          </cell>
          <cell r="R22">
            <v>0</v>
          </cell>
          <cell r="S22">
            <v>0</v>
          </cell>
          <cell r="T22">
            <v>0</v>
          </cell>
          <cell r="U22">
            <v>0</v>
          </cell>
        </row>
        <row r="23">
          <cell r="A23">
            <v>18</v>
          </cell>
          <cell r="B23" t="str">
            <v>Administrative &amp; General</v>
          </cell>
          <cell r="C23">
            <v>3543244.511689743</v>
          </cell>
          <cell r="D23">
            <v>50836586.189107366</v>
          </cell>
          <cell r="E23">
            <v>11946954.066133363</v>
          </cell>
          <cell r="F23">
            <v>23097341.402147297</v>
          </cell>
          <cell r="G23">
            <v>20185964.23675796</v>
          </cell>
          <cell r="H23">
            <v>72011676.830063581</v>
          </cell>
          <cell r="I23">
            <v>9680711.3956312388</v>
          </cell>
          <cell r="J23">
            <v>2911377.1653893376</v>
          </cell>
          <cell r="L23">
            <v>18</v>
          </cell>
          <cell r="M23" t="str">
            <v>Administrative &amp; General</v>
          </cell>
          <cell r="N23">
            <v>3543244.5273854798</v>
          </cell>
          <cell r="O23">
            <v>50836585.975319989</v>
          </cell>
          <cell r="P23">
            <v>11946953.990633933</v>
          </cell>
          <cell r="Q23">
            <v>23097341.429153875</v>
          </cell>
          <cell r="R23">
            <v>20185964.260430437</v>
          </cell>
          <cell r="S23">
            <v>72011677.067809641</v>
          </cell>
          <cell r="T23">
            <v>9680711.4045848921</v>
          </cell>
          <cell r="U23">
            <v>2911377.1687234375</v>
          </cell>
        </row>
        <row r="24">
          <cell r="A24">
            <v>19</v>
          </cell>
          <cell r="B24" t="str">
            <v xml:space="preserve">   Total O&amp;M Expenses</v>
          </cell>
          <cell r="C24">
            <v>89474232.527282283</v>
          </cell>
          <cell r="D24">
            <v>1266699579.328805</v>
          </cell>
          <cell r="E24">
            <v>358501892.61467421</v>
          </cell>
          <cell r="F24">
            <v>125369108.1159766</v>
          </cell>
          <cell r="G24">
            <v>109211080.03180723</v>
          </cell>
          <cell r="H24">
            <v>439041357.03169197</v>
          </cell>
          <cell r="I24">
            <v>57587806.276032828</v>
          </cell>
          <cell r="J24">
            <v>16158028.084169369</v>
          </cell>
          <cell r="L24">
            <v>19</v>
          </cell>
          <cell r="M24" t="str">
            <v xml:space="preserve">   Total O&amp;M Expenses</v>
          </cell>
          <cell r="N24">
            <v>89474232.542978019</v>
          </cell>
          <cell r="O24">
            <v>1266699579.1150177</v>
          </cell>
          <cell r="P24">
            <v>358501892.53917474</v>
          </cell>
          <cell r="Q24">
            <v>125369108.14298317</v>
          </cell>
          <cell r="R24">
            <v>109211080.05547971</v>
          </cell>
          <cell r="S24">
            <v>439041357.26943803</v>
          </cell>
          <cell r="T24">
            <v>57587806.284986481</v>
          </cell>
          <cell r="U24">
            <v>16158028.087503469</v>
          </cell>
        </row>
        <row r="25">
          <cell r="A25">
            <v>20</v>
          </cell>
          <cell r="B25" t="str">
            <v>Depreciation</v>
          </cell>
          <cell r="C25">
            <v>11176666.61273925</v>
          </cell>
          <cell r="D25">
            <v>114931886.32403468</v>
          </cell>
          <cell r="E25">
            <v>31323517.206304189</v>
          </cell>
          <cell r="F25">
            <v>56012641.384772636</v>
          </cell>
          <cell r="G25">
            <v>48086727.18837323</v>
          </cell>
          <cell r="H25">
            <v>173950226.46281102</v>
          </cell>
          <cell r="I25">
            <v>23878070.231717888</v>
          </cell>
          <cell r="J25">
            <v>7925914.1963994084</v>
          </cell>
          <cell r="L25">
            <v>20</v>
          </cell>
          <cell r="M25" t="str">
            <v>Depreciation</v>
          </cell>
          <cell r="N25">
            <v>11176666.614527365</v>
          </cell>
          <cell r="O25">
            <v>114931886.29967923</v>
          </cell>
          <cell r="P25">
            <v>31323517.197703015</v>
          </cell>
          <cell r="Q25">
            <v>56012641.387849331</v>
          </cell>
          <cell r="R25">
            <v>48086727.191070087</v>
          </cell>
          <cell r="S25">
            <v>173950226.48989594</v>
          </cell>
          <cell r="T25">
            <v>23878070.232737921</v>
          </cell>
          <cell r="U25">
            <v>7925914.1967792409</v>
          </cell>
        </row>
        <row r="26">
          <cell r="A26">
            <v>21</v>
          </cell>
          <cell r="B26" t="str">
            <v xml:space="preserve">Amortization </v>
          </cell>
          <cell r="C26">
            <v>1199131.3829695871</v>
          </cell>
          <cell r="D26">
            <v>16060581.810398454</v>
          </cell>
          <cell r="E26">
            <v>3948170.7348690755</v>
          </cell>
          <cell r="F26">
            <v>6996362.1315277601</v>
          </cell>
          <cell r="G26">
            <v>6088254.5999687873</v>
          </cell>
          <cell r="H26">
            <v>21726141.791198239</v>
          </cell>
          <cell r="I26">
            <v>2905599.2145175068</v>
          </cell>
          <cell r="J26">
            <v>908107.53155897243</v>
          </cell>
          <cell r="L26">
            <v>21</v>
          </cell>
          <cell r="M26" t="str">
            <v xml:space="preserve">Amortization </v>
          </cell>
          <cell r="N26">
            <v>1199131.3858157741</v>
          </cell>
          <cell r="O26">
            <v>16060581.771631308</v>
          </cell>
          <cell r="P26">
            <v>3948170.7211783836</v>
          </cell>
          <cell r="Q26">
            <v>6996362.1364249969</v>
          </cell>
          <cell r="R26">
            <v>6088254.6042614356</v>
          </cell>
          <cell r="S26">
            <v>21726141.834309928</v>
          </cell>
          <cell r="T26">
            <v>2905599.2161411177</v>
          </cell>
          <cell r="U26">
            <v>908107.53216356155</v>
          </cell>
        </row>
        <row r="27">
          <cell r="A27">
            <v>22</v>
          </cell>
          <cell r="B27" t="str">
            <v>Taxes Other Than Income</v>
          </cell>
          <cell r="C27">
            <v>2744174.601187129</v>
          </cell>
          <cell r="D27">
            <v>41511915.862366401</v>
          </cell>
          <cell r="E27">
            <v>14275507.24940067</v>
          </cell>
          <cell r="F27">
            <v>11290505.298101205</v>
          </cell>
          <cell r="G27">
            <v>9888624.2848295234</v>
          </cell>
          <cell r="H27">
            <v>31915058.929111194</v>
          </cell>
          <cell r="I27">
            <v>4332830.2073689345</v>
          </cell>
          <cell r="J27">
            <v>1401881.0132716829</v>
          </cell>
          <cell r="L27">
            <v>22</v>
          </cell>
          <cell r="M27" t="str">
            <v>Taxes Other Than Income</v>
          </cell>
          <cell r="N27">
            <v>2744174.2459703428</v>
          </cell>
          <cell r="O27">
            <v>41511920.700678051</v>
          </cell>
          <cell r="P27">
            <v>14275508.958059788</v>
          </cell>
          <cell r="Q27">
            <v>11290504.686904153</v>
          </cell>
          <cell r="R27">
            <v>9888623.7490878738</v>
          </cell>
          <cell r="S27">
            <v>31915053.54858068</v>
          </cell>
          <cell r="T27">
            <v>4332830.0047350619</v>
          </cell>
          <cell r="U27">
            <v>1401880.9378162795</v>
          </cell>
        </row>
        <row r="28">
          <cell r="A28">
            <v>23</v>
          </cell>
          <cell r="B28" t="str">
            <v>Income Taxes - Federal</v>
          </cell>
          <cell r="C28">
            <v>1987639.8302503028</v>
          </cell>
          <cell r="D28">
            <v>4591935.55015855</v>
          </cell>
          <cell r="E28">
            <v>-10899821.455124436</v>
          </cell>
          <cell r="F28">
            <v>54239428.797799461</v>
          </cell>
          <cell r="G28">
            <v>45381142.976545826</v>
          </cell>
          <cell r="H28">
            <v>182394451.11082336</v>
          </cell>
          <cell r="I28">
            <v>26158785.102395564</v>
          </cell>
          <cell r="J28">
            <v>8858285.821253635</v>
          </cell>
          <cell r="L28">
            <v>23</v>
          </cell>
          <cell r="M28" t="str">
            <v>Income Taxes - Federal</v>
          </cell>
          <cell r="N28">
            <v>1987639.4722036484</v>
          </cell>
          <cell r="O28">
            <v>4591940.427015122</v>
          </cell>
          <cell r="P28">
            <v>-10899819.650943227</v>
          </cell>
          <cell r="Q28">
            <v>54239428.181733243</v>
          </cell>
          <cell r="R28">
            <v>45381142.436536133</v>
          </cell>
          <cell r="S28">
            <v>182394445.68742815</v>
          </cell>
          <cell r="T28">
            <v>26158784.898147378</v>
          </cell>
          <cell r="U28">
            <v>8858285.7451971099</v>
          </cell>
        </row>
        <row r="29">
          <cell r="A29">
            <v>24</v>
          </cell>
          <cell r="B29" t="str">
            <v>Income Taxes - State</v>
          </cell>
          <cell r="C29">
            <v>270087.24160714663</v>
          </cell>
          <cell r="D29">
            <v>623967.77701115864</v>
          </cell>
          <cell r="E29">
            <v>0</v>
          </cell>
          <cell r="F29">
            <v>7370237.5487716496</v>
          </cell>
          <cell r="G29">
            <v>6166543.6267552022</v>
          </cell>
          <cell r="H29">
            <v>24784376.64371429</v>
          </cell>
          <cell r="I29">
            <v>3554544.4423954948</v>
          </cell>
          <cell r="J29">
            <v>1203693.9220164469</v>
          </cell>
          <cell r="L29">
            <v>24</v>
          </cell>
          <cell r="M29" t="str">
            <v>Income Taxes - State</v>
          </cell>
          <cell r="N29">
            <v>270087.19295455288</v>
          </cell>
          <cell r="O29">
            <v>623968.4396949705</v>
          </cell>
          <cell r="P29">
            <v>0</v>
          </cell>
          <cell r="Q29">
            <v>7370237.4650584832</v>
          </cell>
          <cell r="R29">
            <v>6166543.5533768544</v>
          </cell>
          <cell r="S29">
            <v>24784375.906764958</v>
          </cell>
          <cell r="T29">
            <v>3554544.4146415587</v>
          </cell>
          <cell r="U29">
            <v>1203693.9116816283</v>
          </cell>
        </row>
        <row r="30">
          <cell r="A30">
            <v>25</v>
          </cell>
          <cell r="B30" t="str">
            <v>Income Taxes - Def Net</v>
          </cell>
          <cell r="C30">
            <v>4812346.2730059596</v>
          </cell>
          <cell r="D30">
            <v>57345591.631099194</v>
          </cell>
          <cell r="E30">
            <v>14681371.069543174</v>
          </cell>
          <cell r="F30">
            <v>34532959.646298386</v>
          </cell>
          <cell r="G30">
            <v>32069282.664572112</v>
          </cell>
          <cell r="H30">
            <v>59863822.9939439</v>
          </cell>
          <cell r="I30">
            <v>9453143.5240170863</v>
          </cell>
          <cell r="J30">
            <v>2463676.9817262772</v>
          </cell>
          <cell r="L30">
            <v>25</v>
          </cell>
          <cell r="M30" t="str">
            <v>Income Taxes - Def Net</v>
          </cell>
          <cell r="N30">
            <v>4812347.0805898057</v>
          </cell>
          <cell r="O30">
            <v>57345580.631218269</v>
          </cell>
          <cell r="P30">
            <v>14681371.397010637</v>
          </cell>
          <cell r="Q30">
            <v>34532961.035852268</v>
          </cell>
          <cell r="R30">
            <v>32069283.882578455</v>
          </cell>
          <cell r="S30">
            <v>59863835.226557069</v>
          </cell>
          <cell r="T30">
            <v>9453143.9847043306</v>
          </cell>
          <cell r="U30">
            <v>2463677.1532738139</v>
          </cell>
        </row>
        <row r="31">
          <cell r="A31">
            <v>26</v>
          </cell>
          <cell r="B31" t="str">
            <v>Investment Tax Credit Adj.</v>
          </cell>
          <cell r="C31">
            <v>0</v>
          </cell>
          <cell r="D31">
            <v>0</v>
          </cell>
          <cell r="E31">
            <v>0</v>
          </cell>
          <cell r="F31">
            <v>-897401.65566157573</v>
          </cell>
          <cell r="G31">
            <v>-778450.4744278494</v>
          </cell>
          <cell r="H31">
            <v>-2624691.6754950746</v>
          </cell>
          <cell r="I31">
            <v>-369369.24480911979</v>
          </cell>
          <cell r="J31">
            <v>-118951.18123372628</v>
          </cell>
          <cell r="L31">
            <v>26</v>
          </cell>
          <cell r="M31" t="str">
            <v>Investment Tax Credit Adj.</v>
          </cell>
          <cell r="N31">
            <v>0</v>
          </cell>
          <cell r="O31">
            <v>0</v>
          </cell>
          <cell r="P31">
            <v>0</v>
          </cell>
          <cell r="Q31">
            <v>-897401.65566157573</v>
          </cell>
          <cell r="R31">
            <v>-778450.4744278494</v>
          </cell>
          <cell r="S31">
            <v>-2624691.6754950746</v>
          </cell>
          <cell r="T31">
            <v>-369369.24480911979</v>
          </cell>
          <cell r="U31">
            <v>-118951.18123372628</v>
          </cell>
        </row>
        <row r="32">
          <cell r="A32">
            <v>27</v>
          </cell>
          <cell r="B32" t="str">
            <v>Misc Revenue &amp; Expense</v>
          </cell>
          <cell r="C32">
            <v>-104153.41588502293</v>
          </cell>
          <cell r="D32">
            <v>-1775820.0821072604</v>
          </cell>
          <cell r="E32">
            <v>-679488.76952298172</v>
          </cell>
          <cell r="F32">
            <v>-1080451.0177393486</v>
          </cell>
          <cell r="G32">
            <v>-928837.70212050446</v>
          </cell>
          <cell r="H32">
            <v>-2662999.4965363201</v>
          </cell>
          <cell r="I32">
            <v>-417891.18353987287</v>
          </cell>
          <cell r="J32">
            <v>-151613.31561884424</v>
          </cell>
          <cell r="L32">
            <v>27</v>
          </cell>
          <cell r="M32" t="str">
            <v>Misc Revenue &amp; Expense</v>
          </cell>
          <cell r="N32">
            <v>-104153.41565857115</v>
          </cell>
          <cell r="O32">
            <v>-1775820.0851916987</v>
          </cell>
          <cell r="P32">
            <v>-679488.77061225707</v>
          </cell>
          <cell r="Q32">
            <v>-1080451.0173497088</v>
          </cell>
          <cell r="R32">
            <v>-928837.70177896752</v>
          </cell>
          <cell r="S32">
            <v>-2662999.4931062153</v>
          </cell>
          <cell r="T32">
            <v>-417891.18341069319</v>
          </cell>
          <cell r="U32">
            <v>-151613.31557074119</v>
          </cell>
        </row>
        <row r="33">
          <cell r="A33">
            <v>28</v>
          </cell>
          <cell r="B33" t="str">
            <v xml:space="preserve">   Total Operating Expenses:</v>
          </cell>
          <cell r="C33">
            <v>111560125.05315664</v>
          </cell>
          <cell r="D33">
            <v>1499989638.201766</v>
          </cell>
          <cell r="E33">
            <v>411151148.65014392</v>
          </cell>
          <cell r="F33">
            <v>293833390.24984682</v>
          </cell>
          <cell r="G33">
            <v>255184367.19630358</v>
          </cell>
          <cell r="H33">
            <v>928387743.79126275</v>
          </cell>
          <cell r="I33">
            <v>127083518.57009631</v>
          </cell>
          <cell r="J33">
            <v>38649023.053543225</v>
          </cell>
          <cell r="L33">
            <v>28</v>
          </cell>
          <cell r="M33" t="str">
            <v xml:space="preserve">   Total Operating Expenses:</v>
          </cell>
          <cell r="N33">
            <v>111560125.11938091</v>
          </cell>
          <cell r="O33">
            <v>1499989637.2997427</v>
          </cell>
          <cell r="P33">
            <v>411151152.3915711</v>
          </cell>
          <cell r="Q33">
            <v>293833390.36379433</v>
          </cell>
          <cell r="R33">
            <v>255184367.29618371</v>
          </cell>
          <cell r="S33">
            <v>928387744.79437339</v>
          </cell>
          <cell r="T33">
            <v>127083518.60787404</v>
          </cell>
          <cell r="U33">
            <v>38649023.067610636</v>
          </cell>
        </row>
        <row r="34">
          <cell r="A34">
            <v>29</v>
          </cell>
          <cell r="L34">
            <v>29</v>
          </cell>
        </row>
        <row r="35">
          <cell r="A35">
            <v>30</v>
          </cell>
          <cell r="B35" t="str">
            <v xml:space="preserve">   Operating Rev For Return:</v>
          </cell>
          <cell r="C35">
            <v>14062772.497582763</v>
          </cell>
          <cell r="D35">
            <v>156295565.40120602</v>
          </cell>
          <cell r="E35">
            <v>25465376.277413309</v>
          </cell>
          <cell r="F35">
            <v>169241444.48659509</v>
          </cell>
          <cell r="G35">
            <v>145386824.65550604</v>
          </cell>
          <cell r="H35">
            <v>541565125.5359844</v>
          </cell>
          <cell r="I35">
            <v>73997893.896068186</v>
          </cell>
          <cell r="J35">
            <v>23854619.831089042</v>
          </cell>
          <cell r="L35">
            <v>30</v>
          </cell>
          <cell r="M35" t="str">
            <v xml:space="preserve">   Operating Rev For Return:</v>
          </cell>
          <cell r="N35">
            <v>14062772.431519285</v>
          </cell>
          <cell r="O35">
            <v>156295566.30103946</v>
          </cell>
          <cell r="P35">
            <v>25465372.535212755</v>
          </cell>
          <cell r="Q35">
            <v>169241444.37292418</v>
          </cell>
          <cell r="R35">
            <v>145386824.55586839</v>
          </cell>
          <cell r="S35">
            <v>541565124.5353092</v>
          </cell>
          <cell r="T35">
            <v>73997893.858382165</v>
          </cell>
          <cell r="U35">
            <v>23854619.817055784</v>
          </cell>
        </row>
        <row r="36">
          <cell r="A36">
            <v>31</v>
          </cell>
          <cell r="L36">
            <v>31</v>
          </cell>
        </row>
        <row r="37">
          <cell r="A37">
            <v>32</v>
          </cell>
          <cell r="B37" t="str">
            <v xml:space="preserve">   Rate Base:</v>
          </cell>
          <cell r="L37">
            <v>32</v>
          </cell>
          <cell r="M37" t="str">
            <v xml:space="preserve">   Rate Base:</v>
          </cell>
        </row>
        <row r="38">
          <cell r="A38">
            <v>33</v>
          </cell>
          <cell r="B38" t="str">
            <v>Electric Plant In Service</v>
          </cell>
          <cell r="C38">
            <v>381219212.2022748</v>
          </cell>
          <cell r="D38">
            <v>4360392345.1151505</v>
          </cell>
          <cell r="E38">
            <v>1165713304.3043392</v>
          </cell>
          <cell r="F38">
            <v>2232737348.3255143</v>
          </cell>
          <cell r="G38">
            <v>1918622533.3399415</v>
          </cell>
          <cell r="H38">
            <v>7157003220.9037676</v>
          </cell>
          <cell r="I38">
            <v>972387478.50520468</v>
          </cell>
          <cell r="J38">
            <v>314114814.98557293</v>
          </cell>
          <cell r="L38">
            <v>33</v>
          </cell>
          <cell r="M38" t="str">
            <v>Electric Plant In Service</v>
          </cell>
          <cell r="N38">
            <v>381219212.26865935</v>
          </cell>
          <cell r="O38">
            <v>4360392344.2109432</v>
          </cell>
          <cell r="P38">
            <v>1165713303.9850171</v>
          </cell>
          <cell r="Q38">
            <v>2232737348.4397378</v>
          </cell>
          <cell r="R38">
            <v>1918622533.4400635</v>
          </cell>
          <cell r="S38">
            <v>7157003221.9093065</v>
          </cell>
          <cell r="T38">
            <v>972387478.54307377</v>
          </cell>
          <cell r="U38">
            <v>314114814.99967444</v>
          </cell>
        </row>
        <row r="39">
          <cell r="A39">
            <v>34</v>
          </cell>
          <cell r="B39" t="str">
            <v>Plant Held for Future Use</v>
          </cell>
          <cell r="C39">
            <v>22671.644040263593</v>
          </cell>
          <cell r="D39">
            <v>635788.19251786673</v>
          </cell>
          <cell r="E39">
            <v>102718.85344186971</v>
          </cell>
          <cell r="F39">
            <v>1800017.7868809509</v>
          </cell>
          <cell r="G39">
            <v>1559138.9835814147</v>
          </cell>
          <cell r="H39">
            <v>6619846.9768716563</v>
          </cell>
          <cell r="I39">
            <v>736503.56102110702</v>
          </cell>
          <cell r="J39">
            <v>240878.80329953617</v>
          </cell>
          <cell r="L39">
            <v>34</v>
          </cell>
          <cell r="M39" t="str">
            <v>Plant Held for Future Use</v>
          </cell>
          <cell r="N39">
            <v>22671.644040263593</v>
          </cell>
          <cell r="O39">
            <v>635788.19251786673</v>
          </cell>
          <cell r="P39">
            <v>102718.85344186971</v>
          </cell>
          <cell r="Q39">
            <v>1800017.7868809509</v>
          </cell>
          <cell r="R39">
            <v>1559138.9835814147</v>
          </cell>
          <cell r="S39">
            <v>6619846.9768716563</v>
          </cell>
          <cell r="T39">
            <v>736503.56102110702</v>
          </cell>
          <cell r="U39">
            <v>240878.80329953617</v>
          </cell>
        </row>
        <row r="40">
          <cell r="A40">
            <v>35</v>
          </cell>
          <cell r="B40" t="str">
            <v>Misc Deferred Debits</v>
          </cell>
          <cell r="C40">
            <v>4800133.9472253881</v>
          </cell>
          <cell r="D40">
            <v>32488648.903170817</v>
          </cell>
          <cell r="E40">
            <v>8368048.5908725131</v>
          </cell>
          <cell r="F40">
            <v>10234366.313895602</v>
          </cell>
          <cell r="G40">
            <v>8851815.9544209987</v>
          </cell>
          <cell r="H40">
            <v>32763207.944892142</v>
          </cell>
          <cell r="I40">
            <v>3977597.3927184255</v>
          </cell>
          <cell r="J40">
            <v>1382550.3594746024</v>
          </cell>
          <cell r="L40">
            <v>35</v>
          </cell>
          <cell r="M40" t="str">
            <v>Misc Deferred Debits</v>
          </cell>
          <cell r="N40">
            <v>4800133.947975711</v>
          </cell>
          <cell r="O40">
            <v>32488648.892950866</v>
          </cell>
          <cell r="P40">
            <v>8368048.5872633168</v>
          </cell>
          <cell r="Q40">
            <v>10234366.315186631</v>
          </cell>
          <cell r="R40">
            <v>8851815.955552645</v>
          </cell>
          <cell r="S40">
            <v>32763207.956257425</v>
          </cell>
          <cell r="T40">
            <v>3977597.3931464492</v>
          </cell>
          <cell r="U40">
            <v>1382550.3596339866</v>
          </cell>
        </row>
        <row r="41">
          <cell r="A41">
            <v>36</v>
          </cell>
          <cell r="B41" t="str">
            <v>Elec Plant Acq Adj</v>
          </cell>
          <cell r="C41">
            <v>0</v>
          </cell>
          <cell r="D41">
            <v>0</v>
          </cell>
          <cell r="E41">
            <v>0</v>
          </cell>
          <cell r="F41">
            <v>16540197.978727881</v>
          </cell>
          <cell r="G41">
            <v>14347783.829504002</v>
          </cell>
          <cell r="H41">
            <v>48376242.312371247</v>
          </cell>
          <cell r="I41">
            <v>6807921.9576345561</v>
          </cell>
          <cell r="J41">
            <v>2192414.149223878</v>
          </cell>
          <cell r="L41">
            <v>36</v>
          </cell>
          <cell r="M41" t="str">
            <v>Elec Plant Acq Adj</v>
          </cell>
          <cell r="N41">
            <v>0</v>
          </cell>
          <cell r="O41">
            <v>0</v>
          </cell>
          <cell r="P41">
            <v>0</v>
          </cell>
          <cell r="Q41">
            <v>16540197.978727881</v>
          </cell>
          <cell r="R41">
            <v>14347783.829504002</v>
          </cell>
          <cell r="S41">
            <v>48376242.312371247</v>
          </cell>
          <cell r="T41">
            <v>6807921.9576345561</v>
          </cell>
          <cell r="U41">
            <v>2192414.149223878</v>
          </cell>
        </row>
        <row r="42">
          <cell r="A42">
            <v>37</v>
          </cell>
          <cell r="B42" t="str">
            <v>Nuclear Fuel</v>
          </cell>
          <cell r="C42">
            <v>0</v>
          </cell>
          <cell r="D42">
            <v>0</v>
          </cell>
          <cell r="E42">
            <v>0</v>
          </cell>
          <cell r="F42">
            <v>0</v>
          </cell>
          <cell r="G42">
            <v>0</v>
          </cell>
          <cell r="H42">
            <v>0</v>
          </cell>
          <cell r="I42">
            <v>0</v>
          </cell>
          <cell r="J42">
            <v>0</v>
          </cell>
          <cell r="L42">
            <v>37</v>
          </cell>
          <cell r="M42" t="str">
            <v>Nuclear Fuel</v>
          </cell>
          <cell r="N42">
            <v>0</v>
          </cell>
          <cell r="O42">
            <v>0</v>
          </cell>
          <cell r="P42">
            <v>0</v>
          </cell>
          <cell r="Q42">
            <v>0</v>
          </cell>
          <cell r="R42">
            <v>0</v>
          </cell>
          <cell r="S42">
            <v>0</v>
          </cell>
          <cell r="T42">
            <v>0</v>
          </cell>
          <cell r="U42">
            <v>0</v>
          </cell>
        </row>
        <row r="43">
          <cell r="A43">
            <v>38</v>
          </cell>
          <cell r="B43" t="str">
            <v>Prepayments</v>
          </cell>
          <cell r="C43">
            <v>805045.38622974581</v>
          </cell>
          <cell r="D43">
            <v>11254085.47298635</v>
          </cell>
          <cell r="E43">
            <v>2587030.9013679707</v>
          </cell>
          <cell r="F43">
            <v>4861623.1323852269</v>
          </cell>
          <cell r="G43">
            <v>4192265.0818970851</v>
          </cell>
          <cell r="H43">
            <v>17196758.442474011</v>
          </cell>
          <cell r="I43">
            <v>2217417.0248360462</v>
          </cell>
          <cell r="J43">
            <v>669358.05048814206</v>
          </cell>
          <cell r="L43">
            <v>38</v>
          </cell>
          <cell r="M43" t="str">
            <v>Prepayments</v>
          </cell>
          <cell r="N43">
            <v>805045.37281655683</v>
          </cell>
          <cell r="O43">
            <v>11254085.655683765</v>
          </cell>
          <cell r="P43">
            <v>2587030.9658879163</v>
          </cell>
          <cell r="Q43">
            <v>4861623.1093060775</v>
          </cell>
          <cell r="R43">
            <v>4192265.0616671746</v>
          </cell>
          <cell r="S43">
            <v>17196758.239302102</v>
          </cell>
          <cell r="T43">
            <v>2217417.017184475</v>
          </cell>
          <cell r="U43">
            <v>669358.04763890291</v>
          </cell>
        </row>
        <row r="44">
          <cell r="A44">
            <v>39</v>
          </cell>
          <cell r="B44" t="str">
            <v>Fuel Stock</v>
          </cell>
          <cell r="C44">
            <v>575838.12682024785</v>
          </cell>
          <cell r="D44">
            <v>8700195.8507311381</v>
          </cell>
          <cell r="E44">
            <v>2516743.8687479584</v>
          </cell>
          <cell r="F44">
            <v>17243905.931475069</v>
          </cell>
          <cell r="G44">
            <v>14795101.254695127</v>
          </cell>
          <cell r="H44">
            <v>43610400.749598995</v>
          </cell>
          <cell r="I44">
            <v>6784852.8414635612</v>
          </cell>
          <cell r="J44">
            <v>2448804.6767799417</v>
          </cell>
          <cell r="L44">
            <v>39</v>
          </cell>
          <cell r="M44" t="str">
            <v>Fuel Stock</v>
          </cell>
          <cell r="N44">
            <v>575838.12682024785</v>
          </cell>
          <cell r="O44">
            <v>8700195.8507311381</v>
          </cell>
          <cell r="P44">
            <v>2516743.8687479584</v>
          </cell>
          <cell r="Q44">
            <v>17243905.931475069</v>
          </cell>
          <cell r="R44">
            <v>14795101.254695127</v>
          </cell>
          <cell r="S44">
            <v>43610400.749598995</v>
          </cell>
          <cell r="T44">
            <v>6784852.8414635612</v>
          </cell>
          <cell r="U44">
            <v>2448804.6767799417</v>
          </cell>
        </row>
        <row r="45">
          <cell r="A45">
            <v>40</v>
          </cell>
          <cell r="B45" t="str">
            <v>Material &amp; Supplies</v>
          </cell>
          <cell r="C45">
            <v>1422984.2406823987</v>
          </cell>
          <cell r="D45">
            <v>31349694.812603019</v>
          </cell>
          <cell r="E45">
            <v>6381359.7166541256</v>
          </cell>
          <cell r="F45">
            <v>23837683.258490477</v>
          </cell>
          <cell r="G45">
            <v>20704701.182149883</v>
          </cell>
          <cell r="H45">
            <v>76108721.919313893</v>
          </cell>
          <cell r="I45">
            <v>11054792.260024125</v>
          </cell>
          <cell r="J45">
            <v>3132982.0763405925</v>
          </cell>
          <cell r="L45">
            <v>40</v>
          </cell>
          <cell r="M45" t="str">
            <v>Material &amp; Supplies</v>
          </cell>
          <cell r="N45">
            <v>1422984.2406841528</v>
          </cell>
          <cell r="O45">
            <v>31349694.812579129</v>
          </cell>
          <cell r="P45">
            <v>6381359.7166456878</v>
          </cell>
          <cell r="Q45">
            <v>23837683.258493494</v>
          </cell>
          <cell r="R45">
            <v>20704701.182152528</v>
          </cell>
          <cell r="S45">
            <v>76108721.919340476</v>
          </cell>
          <cell r="T45">
            <v>11054792.260025123</v>
          </cell>
          <cell r="U45">
            <v>3132982.076340965</v>
          </cell>
        </row>
        <row r="46">
          <cell r="A46">
            <v>41</v>
          </cell>
          <cell r="B46" t="str">
            <v>Working Capital</v>
          </cell>
          <cell r="C46">
            <v>4294579.2374047153</v>
          </cell>
          <cell r="D46">
            <v>47874674.220685929</v>
          </cell>
          <cell r="E46">
            <v>12445163.90265738</v>
          </cell>
          <cell r="F46">
            <v>18919612.31177371</v>
          </cell>
          <cell r="G46">
            <v>16441830.604929775</v>
          </cell>
          <cell r="H46">
            <v>66633439.256949611</v>
          </cell>
          <cell r="I46">
            <v>8662200.2236287463</v>
          </cell>
          <cell r="J46">
            <v>2477781.7068439336</v>
          </cell>
          <cell r="L46">
            <v>41</v>
          </cell>
          <cell r="M46" t="str">
            <v>Working Capital</v>
          </cell>
          <cell r="N46">
            <v>4294579.1596392496</v>
          </cell>
          <cell r="O46">
            <v>47874675.27990827</v>
          </cell>
          <cell r="P46">
            <v>12445164.2767238</v>
          </cell>
          <cell r="Q46">
            <v>18919612.177968025</v>
          </cell>
          <cell r="R46">
            <v>16441830.487643089</v>
          </cell>
          <cell r="S46">
            <v>66633438.079022579</v>
          </cell>
          <cell r="T46">
            <v>8662200.1792673357</v>
          </cell>
          <cell r="U46">
            <v>2477781.6903249379</v>
          </cell>
        </row>
        <row r="47">
          <cell r="A47">
            <v>42</v>
          </cell>
          <cell r="B47" t="str">
            <v>Weatherization</v>
          </cell>
          <cell r="C47">
            <v>408768.05909039249</v>
          </cell>
          <cell r="D47">
            <v>-659.5662392542107</v>
          </cell>
          <cell r="E47">
            <v>2100038.729370412</v>
          </cell>
          <cell r="F47">
            <v>416267.61062684224</v>
          </cell>
          <cell r="G47">
            <v>396339.43058786425</v>
          </cell>
          <cell r="H47">
            <v>6556322.3983415449</v>
          </cell>
          <cell r="I47">
            <v>5594051.5457947832</v>
          </cell>
          <cell r="J47">
            <v>19928.180038978011</v>
          </cell>
          <cell r="L47">
            <v>42</v>
          </cell>
          <cell r="M47" t="str">
            <v>Weatherization</v>
          </cell>
          <cell r="N47">
            <v>408768.05909013504</v>
          </cell>
          <cell r="O47">
            <v>-659.56623574720356</v>
          </cell>
          <cell r="P47">
            <v>2100038.7293716506</v>
          </cell>
          <cell r="Q47">
            <v>416267.61062639923</v>
          </cell>
          <cell r="R47">
            <v>396339.43058747589</v>
          </cell>
          <cell r="S47">
            <v>6556322.3983376445</v>
          </cell>
          <cell r="T47">
            <v>5594051.545794636</v>
          </cell>
          <cell r="U47">
            <v>19928.180038923318</v>
          </cell>
        </row>
        <row r="48">
          <cell r="A48">
            <v>43</v>
          </cell>
          <cell r="B48" t="str">
            <v xml:space="preserve">Misc Rate Base </v>
          </cell>
          <cell r="C48">
            <v>294257.54585847346</v>
          </cell>
          <cell r="D48">
            <v>4380157.0086926091</v>
          </cell>
          <cell r="E48">
            <v>474771.24544890749</v>
          </cell>
          <cell r="F48">
            <v>0</v>
          </cell>
          <cell r="G48">
            <v>0</v>
          </cell>
          <cell r="H48">
            <v>0</v>
          </cell>
          <cell r="I48">
            <v>0</v>
          </cell>
          <cell r="J48">
            <v>0</v>
          </cell>
          <cell r="L48">
            <v>43</v>
          </cell>
          <cell r="M48" t="str">
            <v xml:space="preserve">Misc Rate Base </v>
          </cell>
          <cell r="N48">
            <v>294257.54585847346</v>
          </cell>
          <cell r="O48">
            <v>4380157.0086926091</v>
          </cell>
          <cell r="P48">
            <v>474771.24544890749</v>
          </cell>
          <cell r="Q48">
            <v>0</v>
          </cell>
          <cell r="R48">
            <v>0</v>
          </cell>
          <cell r="S48">
            <v>0</v>
          </cell>
          <cell r="T48">
            <v>0</v>
          </cell>
          <cell r="U48">
            <v>0</v>
          </cell>
        </row>
        <row r="49">
          <cell r="A49">
            <v>44</v>
          </cell>
          <cell r="B49" t="str">
            <v xml:space="preserve">   Total Electric Plant:</v>
          </cell>
          <cell r="C49">
            <v>393843490.3896265</v>
          </cell>
          <cell r="D49">
            <v>4497074930.0102987</v>
          </cell>
          <cell r="E49">
            <v>1200689180.1129</v>
          </cell>
          <cell r="F49">
            <v>2326591022.6497698</v>
          </cell>
          <cell r="G49">
            <v>1999911509.6617074</v>
          </cell>
          <cell r="H49">
            <v>7454868160.9045801</v>
          </cell>
          <cell r="I49">
            <v>1018222815.312326</v>
          </cell>
          <cell r="J49">
            <v>326679512.9880625</v>
          </cell>
          <cell r="L49">
            <v>44</v>
          </cell>
          <cell r="M49" t="str">
            <v xml:space="preserve">   Total Electric Plant:</v>
          </cell>
          <cell r="N49">
            <v>393843490.36558419</v>
          </cell>
          <cell r="O49">
            <v>4497074930.3377714</v>
          </cell>
          <cell r="P49">
            <v>1200689180.2285483</v>
          </cell>
          <cell r="Q49">
            <v>2326591022.6084023</v>
          </cell>
          <cell r="R49">
            <v>1999911509.6254468</v>
          </cell>
          <cell r="S49">
            <v>7454868160.5404081</v>
          </cell>
          <cell r="T49">
            <v>1018222815.2986109</v>
          </cell>
          <cell r="U49">
            <v>326679512.98295552</v>
          </cell>
        </row>
        <row r="50">
          <cell r="A50">
            <v>45</v>
          </cell>
          <cell r="L50">
            <v>45</v>
          </cell>
        </row>
        <row r="51">
          <cell r="A51">
            <v>46</v>
          </cell>
          <cell r="B51" t="str">
            <v>Rate Base Deductions:</v>
          </cell>
          <cell r="L51">
            <v>46</v>
          </cell>
          <cell r="M51" t="str">
            <v>Rate Base Deductions:</v>
          </cell>
        </row>
        <row r="52">
          <cell r="A52">
            <v>47</v>
          </cell>
          <cell r="B52" t="str">
            <v>Accum Prov For Deprec</v>
          </cell>
          <cell r="C52">
            <v>-152826693.40285283</v>
          </cell>
          <cell r="D52">
            <v>-1691337276.8600812</v>
          </cell>
          <cell r="E52">
            <v>-455513070.3357898</v>
          </cell>
          <cell r="F52">
            <v>-879920227.28449357</v>
          </cell>
          <cell r="G52">
            <v>-756325611.01210451</v>
          </cell>
          <cell r="H52">
            <v>-2623054396.3166552</v>
          </cell>
          <cell r="I52">
            <v>-387558957.21141553</v>
          </cell>
          <cell r="J52">
            <v>-123594616.2723891</v>
          </cell>
          <cell r="L52">
            <v>47</v>
          </cell>
          <cell r="M52" t="str">
            <v>Accum Prov For Deprec</v>
          </cell>
          <cell r="N52">
            <v>-152826693.41288137</v>
          </cell>
          <cell r="O52">
            <v>-1691337276.7234855</v>
          </cell>
          <cell r="P52">
            <v>-455513070.28755075</v>
          </cell>
          <cell r="Q52">
            <v>-879920227.30174887</v>
          </cell>
          <cell r="R52">
            <v>-756325611.02722955</v>
          </cell>
          <cell r="S52">
            <v>-2623054396.4685593</v>
          </cell>
          <cell r="T52">
            <v>-387558957.21713632</v>
          </cell>
          <cell r="U52">
            <v>-123594616.27451937</v>
          </cell>
        </row>
        <row r="53">
          <cell r="A53">
            <v>48</v>
          </cell>
          <cell r="B53" t="str">
            <v>Accum Prov For Amort</v>
          </cell>
          <cell r="C53">
            <v>-10324749.558781337</v>
          </cell>
          <cell r="D53">
            <v>-126907044.23160407</v>
          </cell>
          <cell r="E53">
            <v>-32275734.382752582</v>
          </cell>
          <cell r="F53">
            <v>-51854664.250169158</v>
          </cell>
          <cell r="G53">
            <v>-45592413.291019194</v>
          </cell>
          <cell r="H53">
            <v>-161924813.91704053</v>
          </cell>
          <cell r="I53">
            <v>-21041538.180191319</v>
          </cell>
          <cell r="J53">
            <v>-6262250.9591499623</v>
          </cell>
          <cell r="L53">
            <v>48</v>
          </cell>
          <cell r="M53" t="str">
            <v>Accum Prov For Amort</v>
          </cell>
          <cell r="N53">
            <v>-10324749.58527774</v>
          </cell>
          <cell r="O53">
            <v>-126907043.87070373</v>
          </cell>
          <cell r="P53">
            <v>-32275734.255299926</v>
          </cell>
          <cell r="Q53">
            <v>-51854664.295759693</v>
          </cell>
          <cell r="R53">
            <v>-45592413.330981344</v>
          </cell>
          <cell r="S53">
            <v>-161924814.3183862</v>
          </cell>
          <cell r="T53">
            <v>-21041538.195306227</v>
          </cell>
          <cell r="U53">
            <v>-6262250.9647783469</v>
          </cell>
        </row>
        <row r="54">
          <cell r="A54">
            <v>49</v>
          </cell>
          <cell r="B54" t="str">
            <v>Accum Def Income Tax</v>
          </cell>
          <cell r="C54">
            <v>-34476087.710398182</v>
          </cell>
          <cell r="D54">
            <v>-371666371.24572831</v>
          </cell>
          <cell r="E54">
            <v>-88855751.974293724</v>
          </cell>
          <cell r="F54">
            <v>-155919475.5337016</v>
          </cell>
          <cell r="G54">
            <v>-130232952.77661256</v>
          </cell>
          <cell r="H54">
            <v>-565555973.71251786</v>
          </cell>
          <cell r="I54">
            <v>-80027600.830526143</v>
          </cell>
          <cell r="J54">
            <v>-25686522.757089026</v>
          </cell>
          <cell r="L54">
            <v>49</v>
          </cell>
          <cell r="M54" t="str">
            <v>Accum Def Income Tax</v>
          </cell>
          <cell r="N54">
            <v>-34476087.604964301</v>
          </cell>
          <cell r="O54">
            <v>-371666372.68181461</v>
          </cell>
          <cell r="P54">
            <v>-88855752.481450364</v>
          </cell>
          <cell r="Q54">
            <v>-155919475.35228878</v>
          </cell>
          <cell r="R54">
            <v>-130232952.61759609</v>
          </cell>
          <cell r="S54">
            <v>-565555972.11549258</v>
          </cell>
          <cell r="T54">
            <v>-80027600.770381257</v>
          </cell>
          <cell r="U54">
            <v>-25686522.734692682</v>
          </cell>
        </row>
        <row r="55">
          <cell r="A55">
            <v>50</v>
          </cell>
          <cell r="B55" t="str">
            <v>Unamortized ITC</v>
          </cell>
          <cell r="C55">
            <v>-485987.87262933265</v>
          </cell>
          <cell r="D55">
            <v>-7045038.4936113218</v>
          </cell>
          <cell r="E55">
            <v>-1439630.7646533309</v>
          </cell>
          <cell r="F55">
            <v>-1400533.0246153311</v>
          </cell>
          <cell r="G55">
            <v>-1349474.934647331</v>
          </cell>
          <cell r="H55">
            <v>-177010.35437666654</v>
          </cell>
          <cell r="I55">
            <v>-52729.176629999958</v>
          </cell>
          <cell r="J55">
            <v>-51058.089967999957</v>
          </cell>
          <cell r="L55">
            <v>50</v>
          </cell>
          <cell r="M55" t="str">
            <v>Unamortized ITC</v>
          </cell>
          <cell r="N55">
            <v>-485987.87262933265</v>
          </cell>
          <cell r="O55">
            <v>-7045038.4936113218</v>
          </cell>
          <cell r="P55">
            <v>-1439630.7646533309</v>
          </cell>
          <cell r="Q55">
            <v>-1400533.0246153311</v>
          </cell>
          <cell r="R55">
            <v>-1349474.934647331</v>
          </cell>
          <cell r="S55">
            <v>-177010.35437666654</v>
          </cell>
          <cell r="T55">
            <v>-52729.176629999958</v>
          </cell>
          <cell r="U55">
            <v>-51058.089967999957</v>
          </cell>
        </row>
        <row r="56">
          <cell r="A56">
            <v>51</v>
          </cell>
          <cell r="B56" t="str">
            <v>Customer Adv For Const</v>
          </cell>
          <cell r="C56">
            <v>72279.237831746432</v>
          </cell>
          <cell r="D56">
            <v>-77901.235620867694</v>
          </cell>
          <cell r="E56">
            <v>206261.66434642594</v>
          </cell>
          <cell r="F56">
            <v>-4383409.1810825616</v>
          </cell>
          <cell r="G56">
            <v>-3334655.9585801507</v>
          </cell>
          <cell r="H56">
            <v>-12435484.812841244</v>
          </cell>
          <cell r="I56">
            <v>-242622.92722368348</v>
          </cell>
          <cell r="J56">
            <v>-1048753.2225024106</v>
          </cell>
          <cell r="L56">
            <v>51</v>
          </cell>
          <cell r="M56" t="str">
            <v>Customer Adv For Const</v>
          </cell>
          <cell r="N56">
            <v>72279.237831746432</v>
          </cell>
          <cell r="O56">
            <v>-77901.235620867694</v>
          </cell>
          <cell r="P56">
            <v>206261.66434642594</v>
          </cell>
          <cell r="Q56">
            <v>-4383409.1810825616</v>
          </cell>
          <cell r="R56">
            <v>-3334655.9585801507</v>
          </cell>
          <cell r="S56">
            <v>-12435484.812841244</v>
          </cell>
          <cell r="T56">
            <v>-242622.92722368348</v>
          </cell>
          <cell r="U56">
            <v>-1048753.2225024106</v>
          </cell>
        </row>
        <row r="57">
          <cell r="A57">
            <v>52</v>
          </cell>
          <cell r="B57" t="str">
            <v>Customer Service Deposits</v>
          </cell>
          <cell r="C57">
            <v>0</v>
          </cell>
          <cell r="D57">
            <v>0</v>
          </cell>
          <cell r="E57">
            <v>0</v>
          </cell>
          <cell r="F57">
            <v>0</v>
          </cell>
          <cell r="G57">
            <v>0</v>
          </cell>
          <cell r="H57">
            <v>0</v>
          </cell>
          <cell r="I57">
            <v>0</v>
          </cell>
          <cell r="J57">
            <v>0</v>
          </cell>
          <cell r="L57">
            <v>52</v>
          </cell>
          <cell r="M57" t="str">
            <v>Customer Service Deposits</v>
          </cell>
          <cell r="N57">
            <v>0</v>
          </cell>
          <cell r="O57">
            <v>0</v>
          </cell>
          <cell r="P57">
            <v>0</v>
          </cell>
          <cell r="Q57">
            <v>0</v>
          </cell>
          <cell r="R57">
            <v>0</v>
          </cell>
          <cell r="S57">
            <v>0</v>
          </cell>
          <cell r="T57">
            <v>0</v>
          </cell>
          <cell r="U57">
            <v>0</v>
          </cell>
        </row>
        <row r="58">
          <cell r="A58">
            <v>53</v>
          </cell>
          <cell r="B58" t="str">
            <v>Misc Rate Base Deductions</v>
          </cell>
          <cell r="C58">
            <v>-1430169.9373617629</v>
          </cell>
          <cell r="D58">
            <v>-17743277.177475363</v>
          </cell>
          <cell r="E58">
            <v>-4709705.5525476784</v>
          </cell>
          <cell r="F58">
            <v>-8538060.2133495994</v>
          </cell>
          <cell r="G58">
            <v>-7377891.3918645233</v>
          </cell>
          <cell r="H58">
            <v>-25857754.228133671</v>
          </cell>
          <cell r="I58">
            <v>-3707991.0236406168</v>
          </cell>
          <cell r="J58">
            <v>-1160168.8214850761</v>
          </cell>
          <cell r="L58">
            <v>53</v>
          </cell>
          <cell r="M58" t="str">
            <v>Misc Rate Base Deductions</v>
          </cell>
          <cell r="N58">
            <v>-1430169.9403596641</v>
          </cell>
          <cell r="O58">
            <v>-17743277.136641763</v>
          </cell>
          <cell r="P58">
            <v>-4709705.5381272128</v>
          </cell>
          <cell r="Q58">
            <v>-8538060.2185078822</v>
          </cell>
          <cell r="R58">
            <v>-7377891.3963859901</v>
          </cell>
          <cell r="S58">
            <v>-25857754.273543406</v>
          </cell>
          <cell r="T58">
            <v>-3707991.0253507737</v>
          </cell>
          <cell r="U58">
            <v>-1160168.8221218926</v>
          </cell>
        </row>
        <row r="59">
          <cell r="A59">
            <v>54</v>
          </cell>
          <cell r="L59">
            <v>54</v>
          </cell>
        </row>
        <row r="60">
          <cell r="A60">
            <v>55</v>
          </cell>
          <cell r="B60" t="str">
            <v xml:space="preserve">     Total Rate Base Deductions</v>
          </cell>
          <cell r="C60">
            <v>-199471409.24419174</v>
          </cell>
          <cell r="D60">
            <v>-2214776909.2441216</v>
          </cell>
          <cell r="E60">
            <v>-582587631.34569073</v>
          </cell>
          <cell r="F60">
            <v>-1102016369.4874117</v>
          </cell>
          <cell r="G60">
            <v>-944212999.36482823</v>
          </cell>
          <cell r="H60">
            <v>-3389005433.3415651</v>
          </cell>
          <cell r="I60">
            <v>-492631439.34962738</v>
          </cell>
          <cell r="J60">
            <v>-157803370.12258357</v>
          </cell>
          <cell r="L60">
            <v>55</v>
          </cell>
          <cell r="M60" t="str">
            <v xml:space="preserve">     Total Rate Base Deductions</v>
          </cell>
          <cell r="N60">
            <v>-199471409.17828068</v>
          </cell>
          <cell r="O60">
            <v>-2214776910.1418781</v>
          </cell>
          <cell r="P60">
            <v>-582587631.6627351</v>
          </cell>
          <cell r="Q60">
            <v>-1102016369.3740032</v>
          </cell>
          <cell r="R60">
            <v>-944212999.26542044</v>
          </cell>
          <cell r="S60">
            <v>-3389005432.3431997</v>
          </cell>
          <cell r="T60">
            <v>-492631439.31202829</v>
          </cell>
          <cell r="U60">
            <v>-157803370.10858271</v>
          </cell>
        </row>
        <row r="61">
          <cell r="A61">
            <v>56</v>
          </cell>
          <cell r="L61">
            <v>56</v>
          </cell>
        </row>
        <row r="62">
          <cell r="A62">
            <v>57</v>
          </cell>
          <cell r="B62" t="str">
            <v xml:space="preserve">   Total Rate Base:</v>
          </cell>
          <cell r="C62">
            <v>194372081.14543477</v>
          </cell>
          <cell r="D62">
            <v>2282298020.7661772</v>
          </cell>
          <cell r="E62">
            <v>618101548.76720929</v>
          </cell>
          <cell r="F62">
            <v>1224574653.162358</v>
          </cell>
          <cell r="G62">
            <v>1055698510.2968792</v>
          </cell>
          <cell r="H62">
            <v>4065862727.563015</v>
          </cell>
          <cell r="I62">
            <v>525591375.96269858</v>
          </cell>
          <cell r="J62">
            <v>168876142.86547893</v>
          </cell>
          <cell r="L62">
            <v>57</v>
          </cell>
          <cell r="M62" t="str">
            <v xml:space="preserve">   Total Rate Base:</v>
          </cell>
          <cell r="N62">
            <v>194372081.18730351</v>
          </cell>
          <cell r="O62">
            <v>2282298020.1958933</v>
          </cell>
          <cell r="P62">
            <v>618101548.56581318</v>
          </cell>
          <cell r="Q62">
            <v>1224574653.2343991</v>
          </cell>
          <cell r="R62">
            <v>1055698510.3600264</v>
          </cell>
          <cell r="S62">
            <v>4065862728.1972084</v>
          </cell>
          <cell r="T62">
            <v>525591375.98658264</v>
          </cell>
          <cell r="U62">
            <v>168876142.87437281</v>
          </cell>
        </row>
        <row r="63">
          <cell r="A63">
            <v>58</v>
          </cell>
          <cell r="L63">
            <v>58</v>
          </cell>
        </row>
        <row r="64">
          <cell r="A64">
            <v>59</v>
          </cell>
          <cell r="B64" t="str">
            <v>Return on Rate Base</v>
          </cell>
          <cell r="L64">
            <v>59</v>
          </cell>
          <cell r="M64" t="str">
            <v>Return on Rate Base</v>
          </cell>
        </row>
        <row r="65">
          <cell r="A65">
            <v>60</v>
          </cell>
          <cell r="B65" t="str">
            <v>Return on Equity</v>
          </cell>
          <cell r="L65">
            <v>60</v>
          </cell>
          <cell r="M65" t="str">
            <v>Return on Equity</v>
          </cell>
        </row>
        <row r="66">
          <cell r="A66">
            <v>61</v>
          </cell>
          <cell r="L66">
            <v>61</v>
          </cell>
        </row>
        <row r="67">
          <cell r="A67">
            <v>62</v>
          </cell>
          <cell r="B67" t="str">
            <v>TAX CALCULATION:</v>
          </cell>
          <cell r="L67">
            <v>62</v>
          </cell>
          <cell r="M67" t="str">
            <v>TAX CALCULATION:</v>
          </cell>
        </row>
        <row r="68">
          <cell r="A68">
            <v>63</v>
          </cell>
          <cell r="B68" t="str">
            <v>Operating Revenue</v>
          </cell>
          <cell r="C68">
            <v>0</v>
          </cell>
          <cell r="D68">
            <v>0</v>
          </cell>
          <cell r="E68">
            <v>0</v>
          </cell>
          <cell r="F68">
            <v>0</v>
          </cell>
          <cell r="G68">
            <v>0</v>
          </cell>
          <cell r="H68">
            <v>0</v>
          </cell>
          <cell r="I68">
            <v>0</v>
          </cell>
          <cell r="J68">
            <v>0</v>
          </cell>
          <cell r="L68">
            <v>63</v>
          </cell>
          <cell r="M68" t="str">
            <v>Operating Revenue</v>
          </cell>
          <cell r="N68">
            <v>0</v>
          </cell>
          <cell r="O68">
            <v>0</v>
          </cell>
          <cell r="P68">
            <v>0</v>
          </cell>
          <cell r="Q68">
            <v>0</v>
          </cell>
          <cell r="R68">
            <v>0</v>
          </cell>
          <cell r="S68">
            <v>0</v>
          </cell>
          <cell r="T68">
            <v>0</v>
          </cell>
          <cell r="U68">
            <v>0</v>
          </cell>
        </row>
        <row r="69">
          <cell r="A69">
            <v>64</v>
          </cell>
          <cell r="B69" t="str">
            <v>Other Deductions</v>
          </cell>
          <cell r="C69">
            <v>0</v>
          </cell>
          <cell r="D69">
            <v>0</v>
          </cell>
          <cell r="E69">
            <v>0</v>
          </cell>
          <cell r="F69">
            <v>0</v>
          </cell>
          <cell r="G69">
            <v>0</v>
          </cell>
          <cell r="H69">
            <v>0</v>
          </cell>
          <cell r="I69">
            <v>0</v>
          </cell>
          <cell r="J69">
            <v>0</v>
          </cell>
          <cell r="L69">
            <v>64</v>
          </cell>
          <cell r="M69" t="str">
            <v>Other Deductions</v>
          </cell>
          <cell r="N69">
            <v>0</v>
          </cell>
          <cell r="O69">
            <v>0</v>
          </cell>
          <cell r="P69">
            <v>0</v>
          </cell>
          <cell r="Q69">
            <v>0</v>
          </cell>
          <cell r="R69">
            <v>0</v>
          </cell>
          <cell r="S69">
            <v>0</v>
          </cell>
          <cell r="T69">
            <v>0</v>
          </cell>
          <cell r="U69">
            <v>0</v>
          </cell>
        </row>
        <row r="70">
          <cell r="A70">
            <v>65</v>
          </cell>
          <cell r="B70" t="str">
            <v>Interest (AFUDC)</v>
          </cell>
          <cell r="C70">
            <v>-1010225.8338528962</v>
          </cell>
          <cell r="D70">
            <v>-11776814.227473551</v>
          </cell>
          <cell r="E70">
            <v>-3140568.8482446959</v>
          </cell>
          <cell r="F70">
            <v>0</v>
          </cell>
          <cell r="G70">
            <v>-5173271.3538428014</v>
          </cell>
          <cell r="H70">
            <v>-20253940.402032237</v>
          </cell>
          <cell r="I70">
            <v>-2611812.7273674929</v>
          </cell>
          <cell r="J70">
            <v>-853597.66627608298</v>
          </cell>
          <cell r="L70">
            <v>65</v>
          </cell>
          <cell r="M70" t="str">
            <v>Interest (AFUDC)</v>
          </cell>
          <cell r="N70">
            <v>-1010225.6662520111</v>
          </cell>
          <cell r="O70">
            <v>-11776816.51031982</v>
          </cell>
          <cell r="P70">
            <v>-3140569.6544362712</v>
          </cell>
          <cell r="Q70">
            <v>0</v>
          </cell>
          <cell r="R70">
            <v>-5173271.1010654038</v>
          </cell>
          <cell r="S70">
            <v>-20253937.863352448</v>
          </cell>
          <cell r="T70">
            <v>-2611812.631759353</v>
          </cell>
          <cell r="U70">
            <v>-853597.63067418325</v>
          </cell>
        </row>
        <row r="71">
          <cell r="A71">
            <v>66</v>
          </cell>
          <cell r="B71" t="str">
            <v>Interest</v>
          </cell>
          <cell r="C71">
            <v>6643947.660578521</v>
          </cell>
          <cell r="D71">
            <v>77452520.727245912</v>
          </cell>
          <cell r="E71">
            <v>20654564.903177373</v>
          </cell>
          <cell r="F71">
            <v>39636882.155463427</v>
          </cell>
          <cell r="G71">
            <v>34023030.254348725</v>
          </cell>
          <cell r="H71">
            <v>133203997.99949452</v>
          </cell>
          <cell r="I71">
            <v>17177096.920676526</v>
          </cell>
          <cell r="J71">
            <v>5613851.9011147013</v>
          </cell>
          <cell r="L71">
            <v>66</v>
          </cell>
          <cell r="M71" t="str">
            <v>Interest</v>
          </cell>
          <cell r="N71">
            <v>6643946.5583185395</v>
          </cell>
          <cell r="O71">
            <v>77452535.74083063</v>
          </cell>
          <cell r="P71">
            <v>20654570.205253847</v>
          </cell>
          <cell r="Q71">
            <v>39636880.258880608</v>
          </cell>
          <cell r="R71">
            <v>34023028.59190876</v>
          </cell>
          <cell r="S71">
            <v>133203981.30337067</v>
          </cell>
          <cell r="T71">
            <v>17177096.291890908</v>
          </cell>
          <cell r="U71">
            <v>5613851.6669718483</v>
          </cell>
        </row>
        <row r="72">
          <cell r="A72">
            <v>67</v>
          </cell>
          <cell r="B72" t="str">
            <v>Schedule "M" Additions</v>
          </cell>
          <cell r="C72">
            <v>22947151.732648492</v>
          </cell>
          <cell r="D72">
            <v>246882958.28201783</v>
          </cell>
          <cell r="E72">
            <v>64341037.979238182</v>
          </cell>
          <cell r="F72">
            <v>105406342.36138505</v>
          </cell>
          <cell r="G72">
            <v>89953732.030348033</v>
          </cell>
          <cell r="H72">
            <v>340376814.80604202</v>
          </cell>
          <cell r="I72">
            <v>44987118.898922272</v>
          </cell>
          <cell r="J72">
            <v>15452610.331037022</v>
          </cell>
          <cell r="L72">
            <v>67</v>
          </cell>
          <cell r="M72" t="str">
            <v>Schedule "M" Additions</v>
          </cell>
          <cell r="N72">
            <v>22947148.722242586</v>
          </cell>
          <cell r="O72">
            <v>246882999.28594142</v>
          </cell>
          <cell r="P72">
            <v>64341052.459853157</v>
          </cell>
          <cell r="Q72">
            <v>105406337.18158698</v>
          </cell>
          <cell r="R72">
            <v>89953727.490022525</v>
          </cell>
          <cell r="S72">
            <v>340376769.20689952</v>
          </cell>
          <cell r="T72">
            <v>44987117.181632355</v>
          </cell>
          <cell r="U72">
            <v>15452609.691564448</v>
          </cell>
        </row>
        <row r="73">
          <cell r="A73">
            <v>68</v>
          </cell>
          <cell r="B73" t="str">
            <v>Schedule "M" Deductions</v>
          </cell>
          <cell r="C73">
            <v>32497217.563189611</v>
          </cell>
          <cell r="D73">
            <v>386320528.50711328</v>
          </cell>
          <cell r="E73">
            <v>107216314.83077878</v>
          </cell>
          <cell r="F73">
            <v>173942963.93593055</v>
          </cell>
          <cell r="G73">
            <v>153502364.44762158</v>
          </cell>
          <cell r="H73">
            <v>487498462.00005543</v>
          </cell>
          <cell r="I73">
            <v>64922901.976440474</v>
          </cell>
          <cell r="J73">
            <v>20440599.488308955</v>
          </cell>
          <cell r="L73">
            <v>68</v>
          </cell>
          <cell r="M73" t="str">
            <v>Schedule "M" Deductions</v>
          </cell>
          <cell r="N73">
            <v>32497216.89390694</v>
          </cell>
          <cell r="O73">
            <v>386320537.62323135</v>
          </cell>
          <cell r="P73">
            <v>107216318.05015349</v>
          </cell>
          <cell r="Q73">
            <v>173942962.78434196</v>
          </cell>
          <cell r="R73">
            <v>153502363.4382025</v>
          </cell>
          <cell r="S73">
            <v>487498451.86231428</v>
          </cell>
          <cell r="T73">
            <v>64922901.594647318</v>
          </cell>
          <cell r="U73">
            <v>20440599.34613945</v>
          </cell>
        </row>
        <row r="74">
          <cell r="A74">
            <v>69</v>
          </cell>
          <cell r="B74" t="str">
            <v>Income Before Tax</v>
          </cell>
          <cell r="C74">
            <v>0</v>
          </cell>
          <cell r="D74">
            <v>0</v>
          </cell>
          <cell r="E74">
            <v>0</v>
          </cell>
          <cell r="F74">
            <v>0</v>
          </cell>
          <cell r="G74">
            <v>0</v>
          </cell>
          <cell r="H74">
            <v>0</v>
          </cell>
          <cell r="I74">
            <v>0</v>
          </cell>
          <cell r="J74">
            <v>0</v>
          </cell>
          <cell r="L74">
            <v>69</v>
          </cell>
          <cell r="M74" t="str">
            <v>Income Before Tax</v>
          </cell>
          <cell r="N74">
            <v>0</v>
          </cell>
          <cell r="O74">
            <v>0</v>
          </cell>
          <cell r="P74">
            <v>0</v>
          </cell>
          <cell r="Q74">
            <v>0</v>
          </cell>
          <cell r="R74">
            <v>0</v>
          </cell>
          <cell r="S74">
            <v>0</v>
          </cell>
          <cell r="T74">
            <v>0</v>
          </cell>
          <cell r="U74">
            <v>0</v>
          </cell>
        </row>
        <row r="75">
          <cell r="A75">
            <v>70</v>
          </cell>
          <cell r="L75">
            <v>70</v>
          </cell>
        </row>
        <row r="76">
          <cell r="A76">
            <v>71</v>
          </cell>
          <cell r="B76" t="str">
            <v>State Income Taxes</v>
          </cell>
          <cell r="C76">
            <v>0</v>
          </cell>
          <cell r="D76">
            <v>0</v>
          </cell>
          <cell r="E76">
            <v>0</v>
          </cell>
          <cell r="F76">
            <v>0</v>
          </cell>
          <cell r="G76">
            <v>0</v>
          </cell>
          <cell r="H76">
            <v>0</v>
          </cell>
          <cell r="I76">
            <v>0</v>
          </cell>
          <cell r="J76">
            <v>0</v>
          </cell>
          <cell r="L76">
            <v>71</v>
          </cell>
          <cell r="M76" t="str">
            <v>State Income Taxes</v>
          </cell>
          <cell r="N76">
            <v>0</v>
          </cell>
          <cell r="O76">
            <v>0</v>
          </cell>
          <cell r="P76">
            <v>0</v>
          </cell>
          <cell r="Q76">
            <v>0</v>
          </cell>
          <cell r="R76">
            <v>0</v>
          </cell>
          <cell r="S76">
            <v>0</v>
          </cell>
          <cell r="T76">
            <v>0</v>
          </cell>
          <cell r="U76">
            <v>0</v>
          </cell>
        </row>
        <row r="77">
          <cell r="A77">
            <v>72</v>
          </cell>
          <cell r="B77" t="str">
            <v>Taxable Income</v>
          </cell>
          <cell r="C77">
            <v>0</v>
          </cell>
          <cell r="D77">
            <v>0</v>
          </cell>
          <cell r="E77">
            <v>0</v>
          </cell>
          <cell r="F77">
            <v>0</v>
          </cell>
          <cell r="G77">
            <v>0</v>
          </cell>
          <cell r="H77">
            <v>0</v>
          </cell>
          <cell r="I77">
            <v>0</v>
          </cell>
          <cell r="J77">
            <v>0</v>
          </cell>
          <cell r="L77">
            <v>72</v>
          </cell>
          <cell r="M77" t="str">
            <v>Taxable Income</v>
          </cell>
          <cell r="N77">
            <v>0</v>
          </cell>
          <cell r="O77">
            <v>0</v>
          </cell>
          <cell r="P77">
            <v>0</v>
          </cell>
          <cell r="Q77">
            <v>0</v>
          </cell>
          <cell r="R77">
            <v>0</v>
          </cell>
          <cell r="S77">
            <v>0</v>
          </cell>
          <cell r="T77">
            <v>0</v>
          </cell>
          <cell r="U77">
            <v>0</v>
          </cell>
        </row>
        <row r="78">
          <cell r="A78">
            <v>73</v>
          </cell>
          <cell r="L78">
            <v>73</v>
          </cell>
        </row>
        <row r="79">
          <cell r="A79">
            <v>74</v>
          </cell>
          <cell r="B79" t="str">
            <v>Federal Income Taxes</v>
          </cell>
          <cell r="C79">
            <v>0</v>
          </cell>
          <cell r="D79">
            <v>0</v>
          </cell>
          <cell r="E79">
            <v>0</v>
          </cell>
          <cell r="F79">
            <v>0</v>
          </cell>
          <cell r="G79">
            <v>0</v>
          </cell>
          <cell r="H79">
            <v>0</v>
          </cell>
          <cell r="I79">
            <v>0</v>
          </cell>
          <cell r="J79">
            <v>0</v>
          </cell>
          <cell r="L79">
            <v>74</v>
          </cell>
          <cell r="M79" t="str">
            <v>Federal Income Taxes</v>
          </cell>
          <cell r="N79">
            <v>0</v>
          </cell>
          <cell r="O79">
            <v>0</v>
          </cell>
          <cell r="P79">
            <v>0</v>
          </cell>
          <cell r="Q79">
            <v>0</v>
          </cell>
          <cell r="R79">
            <v>0</v>
          </cell>
          <cell r="S79">
            <v>0</v>
          </cell>
          <cell r="T79">
            <v>0</v>
          </cell>
          <cell r="U79">
            <v>0</v>
          </cell>
        </row>
        <row r="82">
          <cell r="U82" t="str">
            <v/>
          </cell>
        </row>
        <row r="83">
          <cell r="M83" t="str">
            <v>Unadjusted Results Input</v>
          </cell>
        </row>
        <row r="84">
          <cell r="M84" t="str">
            <v>Modified Accord</v>
          </cell>
        </row>
        <row r="85">
          <cell r="M85" t="str">
            <v>Year End Balance</v>
          </cell>
        </row>
        <row r="87">
          <cell r="N87" t="str">
            <v>CALIFORNIA</v>
          </cell>
          <cell r="O87" t="str">
            <v>OREGON</v>
          </cell>
          <cell r="P87" t="str">
            <v>WASHINGTON</v>
          </cell>
          <cell r="Q87" t="str">
            <v>WY-ALL</v>
          </cell>
          <cell r="R87" t="str">
            <v>WY-PPL</v>
          </cell>
          <cell r="S87" t="str">
            <v>UTAH</v>
          </cell>
          <cell r="T87" t="str">
            <v>IDAHO</v>
          </cell>
          <cell r="U87" t="str">
            <v>WY-UPL</v>
          </cell>
        </row>
        <row r="88">
          <cell r="L88">
            <v>1</v>
          </cell>
          <cell r="M88" t="str">
            <v xml:space="preserve">   Operating Revenues:</v>
          </cell>
        </row>
        <row r="89">
          <cell r="L89">
            <v>2</v>
          </cell>
          <cell r="M89" t="str">
            <v>General Business Revenues</v>
          </cell>
          <cell r="N89">
            <v>83183125.009999812</v>
          </cell>
          <cell r="O89">
            <v>993373656.84000003</v>
          </cell>
          <cell r="P89">
            <v>246437321.489999</v>
          </cell>
          <cell r="Q89">
            <v>445083073.21999991</v>
          </cell>
          <cell r="R89">
            <v>385095501.87999988</v>
          </cell>
          <cell r="S89">
            <v>1412248642.5399981</v>
          </cell>
          <cell r="T89">
            <v>193553940.7899999</v>
          </cell>
          <cell r="U89">
            <v>59987571.340000004</v>
          </cell>
        </row>
        <row r="90">
          <cell r="L90">
            <v>3</v>
          </cell>
          <cell r="M90" t="str">
            <v>Interdepartmental</v>
          </cell>
          <cell r="N90">
            <v>0</v>
          </cell>
          <cell r="O90">
            <v>0</v>
          </cell>
          <cell r="P90">
            <v>0</v>
          </cell>
          <cell r="Q90">
            <v>0</v>
          </cell>
          <cell r="R90">
            <v>0</v>
          </cell>
          <cell r="S90">
            <v>0</v>
          </cell>
          <cell r="T90">
            <v>0</v>
          </cell>
          <cell r="U90">
            <v>0</v>
          </cell>
        </row>
        <row r="91">
          <cell r="L91">
            <v>4</v>
          </cell>
          <cell r="M91" t="str">
            <v>Special Sales</v>
          </cell>
          <cell r="N91">
            <v>10384933.169734715</v>
          </cell>
          <cell r="O91">
            <v>160233763.70778292</v>
          </cell>
          <cell r="P91">
            <v>44979709.331817433</v>
          </cell>
          <cell r="Q91">
            <v>84083829.765487134</v>
          </cell>
          <cell r="R91">
            <v>72264806.969171271</v>
          </cell>
          <cell r="S91">
            <v>240454977.79424739</v>
          </cell>
          <cell r="T91">
            <v>35013573.905771606</v>
          </cell>
          <cell r="U91">
            <v>11819022.796315864</v>
          </cell>
        </row>
        <row r="92">
          <cell r="L92">
            <v>5</v>
          </cell>
          <cell r="M92" t="str">
            <v>Other Operating Revenues</v>
          </cell>
          <cell r="N92">
            <v>2988016.6140542636</v>
          </cell>
          <cell r="O92">
            <v>41993157.580928877</v>
          </cell>
          <cell r="P92">
            <v>11074711.922040647</v>
          </cell>
          <cell r="Q92">
            <v>18978369.46775452</v>
          </cell>
          <cell r="R92">
            <v>16215863.242192483</v>
          </cell>
          <cell r="S92">
            <v>59874169.878358766</v>
          </cell>
          <cell r="T92">
            <v>8015862.2018711399</v>
          </cell>
          <cell r="U92">
            <v>2762506.2255620379</v>
          </cell>
        </row>
        <row r="93">
          <cell r="L93">
            <v>6</v>
          </cell>
          <cell r="M93" t="str">
            <v xml:space="preserve">   Total Operating Revenues</v>
          </cell>
          <cell r="N93">
            <v>96556074.793788791</v>
          </cell>
          <cell r="O93">
            <v>1195600578.1287117</v>
          </cell>
          <cell r="P93">
            <v>302491742.74385709</v>
          </cell>
          <cell r="Q93">
            <v>548145272.45324159</v>
          </cell>
          <cell r="R93">
            <v>473576172.09136367</v>
          </cell>
          <cell r="S93">
            <v>1712577790.2126043</v>
          </cell>
          <cell r="T93">
            <v>236583376.89764264</v>
          </cell>
          <cell r="U93">
            <v>74569100.361877903</v>
          </cell>
        </row>
        <row r="94">
          <cell r="L94">
            <v>7</v>
          </cell>
        </row>
        <row r="95">
          <cell r="L95">
            <v>8</v>
          </cell>
          <cell r="M95" t="str">
            <v xml:space="preserve">   Operating Expenses:</v>
          </cell>
        </row>
        <row r="96">
          <cell r="L96">
            <v>9</v>
          </cell>
          <cell r="M96" t="str">
            <v>Steam Production</v>
          </cell>
          <cell r="N96">
            <v>6769208.6266581584</v>
          </cell>
          <cell r="O96">
            <v>103346376.49525154</v>
          </cell>
          <cell r="P96">
            <v>29509827.428791579</v>
          </cell>
          <cell r="Q96">
            <v>60415790.341877945</v>
          </cell>
          <cell r="R96">
            <v>50041652.183942169</v>
          </cell>
          <cell r="S96">
            <v>195323102.07861701</v>
          </cell>
          <cell r="T96">
            <v>29674995.171134055</v>
          </cell>
          <cell r="U96">
            <v>10374138.157935776</v>
          </cell>
        </row>
        <row r="97">
          <cell r="L97">
            <v>10</v>
          </cell>
          <cell r="M97" t="str">
            <v>Nuclear Production</v>
          </cell>
          <cell r="N97">
            <v>0</v>
          </cell>
          <cell r="O97">
            <v>0</v>
          </cell>
          <cell r="P97">
            <v>0</v>
          </cell>
          <cell r="Q97">
            <v>0</v>
          </cell>
          <cell r="R97">
            <v>0</v>
          </cell>
          <cell r="S97">
            <v>0</v>
          </cell>
          <cell r="T97">
            <v>0</v>
          </cell>
          <cell r="U97">
            <v>0</v>
          </cell>
        </row>
        <row r="98">
          <cell r="L98">
            <v>11</v>
          </cell>
          <cell r="M98" t="str">
            <v>Hydro Production</v>
          </cell>
          <cell r="N98">
            <v>957213.09645254002</v>
          </cell>
          <cell r="O98">
            <v>14680487.2614381</v>
          </cell>
          <cell r="P98">
            <v>4145926.2321034302</v>
          </cell>
          <cell r="Q98">
            <v>6979619.6575433761</v>
          </cell>
          <cell r="R98">
            <v>6657825.5878938362</v>
          </cell>
          <cell r="S98">
            <v>6546817.5504340352</v>
          </cell>
          <cell r="T98">
            <v>953307.27711476351</v>
          </cell>
          <cell r="U98">
            <v>321794.06964954012</v>
          </cell>
        </row>
        <row r="99">
          <cell r="L99">
            <v>12</v>
          </cell>
          <cell r="M99" t="str">
            <v>Other Power Supply</v>
          </cell>
          <cell r="N99">
            <v>18520947.396995224</v>
          </cell>
          <cell r="O99">
            <v>283340264.53644967</v>
          </cell>
          <cell r="P99">
            <v>82500074.171580359</v>
          </cell>
          <cell r="Q99">
            <v>154760051.65963107</v>
          </cell>
          <cell r="R99">
            <v>132943382.97072144</v>
          </cell>
          <cell r="S99">
            <v>429453621.72400331</v>
          </cell>
          <cell r="T99">
            <v>63630028.128937498</v>
          </cell>
          <cell r="U99">
            <v>21816668.688909635</v>
          </cell>
        </row>
        <row r="100">
          <cell r="L100">
            <v>13</v>
          </cell>
          <cell r="M100" t="str">
            <v>Transmission</v>
          </cell>
          <cell r="N100">
            <v>2695433.4824386421</v>
          </cell>
          <cell r="O100">
            <v>41070510.658809491</v>
          </cell>
          <cell r="P100">
            <v>11783338.635968046</v>
          </cell>
          <cell r="Q100">
            <v>23804917.540318865</v>
          </cell>
          <cell r="R100">
            <v>20435155.230287153</v>
          </cell>
          <cell r="S100">
            <v>62662621.776134141</v>
          </cell>
          <cell r="T100">
            <v>9586487.8786566649</v>
          </cell>
          <cell r="U100">
            <v>3369762.3100317121</v>
          </cell>
        </row>
        <row r="101">
          <cell r="L101">
            <v>14</v>
          </cell>
          <cell r="M101" t="str">
            <v>Distribution</v>
          </cell>
          <cell r="N101">
            <v>12127013.504121542</v>
          </cell>
          <cell r="O101">
            <v>71285822.738781095</v>
          </cell>
          <cell r="P101">
            <v>13923214.831215207</v>
          </cell>
          <cell r="Q101">
            <v>19696997.249053542</v>
          </cell>
          <cell r="R101">
            <v>17104073.881848413</v>
          </cell>
          <cell r="S101">
            <v>91375883.949406728</v>
          </cell>
          <cell r="T101">
            <v>10311238.607421678</v>
          </cell>
          <cell r="U101">
            <v>2592923.3672051281</v>
          </cell>
        </row>
        <row r="102">
          <cell r="L102">
            <v>15</v>
          </cell>
          <cell r="M102" t="str">
            <v>Customer Accounting</v>
          </cell>
          <cell r="N102">
            <v>2332027.9998118654</v>
          </cell>
          <cell r="O102">
            <v>32515929.91458204</v>
          </cell>
          <cell r="P102">
            <v>7667033.219568898</v>
          </cell>
          <cell r="Q102">
            <v>7622445.2691864362</v>
          </cell>
          <cell r="R102">
            <v>6809721.5917297499</v>
          </cell>
          <cell r="S102">
            <v>38772856.521554686</v>
          </cell>
          <cell r="T102">
            <v>4294075.7952959491</v>
          </cell>
          <cell r="U102">
            <v>812723.67745668651</v>
          </cell>
        </row>
        <row r="103">
          <cell r="L103">
            <v>16</v>
          </cell>
          <cell r="M103" t="str">
            <v>Customer Service &amp; Info</v>
          </cell>
          <cell r="N103">
            <v>444397.9727179184</v>
          </cell>
          <cell r="O103">
            <v>3815172.1110386685</v>
          </cell>
          <cell r="P103">
            <v>2721935.7823128244</v>
          </cell>
          <cell r="Q103">
            <v>1367447.8864710606</v>
          </cell>
          <cell r="R103">
            <v>1298493.6568853322</v>
          </cell>
          <cell r="S103">
            <v>21895096.676711783</v>
          </cell>
          <cell r="T103">
            <v>2970759.4407476452</v>
          </cell>
          <cell r="U103">
            <v>68954.229585728492</v>
          </cell>
        </row>
        <row r="104">
          <cell r="L104">
            <v>17</v>
          </cell>
          <cell r="M104" t="str">
            <v>Sales</v>
          </cell>
          <cell r="N104">
            <v>0</v>
          </cell>
          <cell r="O104">
            <v>0</v>
          </cell>
          <cell r="P104">
            <v>0</v>
          </cell>
          <cell r="Q104">
            <v>0</v>
          </cell>
          <cell r="R104">
            <v>0</v>
          </cell>
          <cell r="S104">
            <v>0</v>
          </cell>
          <cell r="T104">
            <v>0</v>
          </cell>
          <cell r="U104">
            <v>0</v>
          </cell>
        </row>
        <row r="105">
          <cell r="L105">
            <v>18</v>
          </cell>
          <cell r="M105" t="str">
            <v>Administrative &amp; General</v>
          </cell>
          <cell r="N105">
            <v>3907427.4504125775</v>
          </cell>
          <cell r="O105">
            <v>55224368.88251505</v>
          </cell>
          <cell r="P105">
            <v>13025241.22933929</v>
          </cell>
          <cell r="Q105">
            <v>22393603.242087126</v>
          </cell>
          <cell r="R105">
            <v>19573749.626280259</v>
          </cell>
          <cell r="S105">
            <v>67172404.30241783</v>
          </cell>
          <cell r="T105">
            <v>9140112.939492682</v>
          </cell>
          <cell r="U105">
            <v>2819853.6158068674</v>
          </cell>
        </row>
        <row r="106">
          <cell r="L106">
            <v>19</v>
          </cell>
        </row>
        <row r="107">
          <cell r="L107">
            <v>20</v>
          </cell>
          <cell r="M107" t="str">
            <v xml:space="preserve">   Total O&amp;M Expenses</v>
          </cell>
          <cell r="N107">
            <v>47753669.529608466</v>
          </cell>
          <cell r="O107">
            <v>605278932.59886575</v>
          </cell>
          <cell r="P107">
            <v>165276591.53087965</v>
          </cell>
          <cell r="Q107">
            <v>297040872.84616941</v>
          </cell>
          <cell r="R107">
            <v>254864054.72958836</v>
          </cell>
          <cell r="S107">
            <v>913202404.57927954</v>
          </cell>
          <cell r="T107">
            <v>130561005.23880096</v>
          </cell>
          <cell r="U107">
            <v>42176818.116581075</v>
          </cell>
        </row>
        <row r="108">
          <cell r="L108">
            <v>21</v>
          </cell>
        </row>
        <row r="109">
          <cell r="L109">
            <v>22</v>
          </cell>
          <cell r="M109" t="str">
            <v>Depreciation</v>
          </cell>
          <cell r="N109">
            <v>11895413.385738336</v>
          </cell>
          <cell r="O109">
            <v>124425072.02720067</v>
          </cell>
          <cell r="P109">
            <v>33608398.56604559</v>
          </cell>
          <cell r="Q109">
            <v>54759552.228134394</v>
          </cell>
          <cell r="R109">
            <v>46932326.716299281</v>
          </cell>
          <cell r="S109">
            <v>163027672.58508852</v>
          </cell>
          <cell r="T109">
            <v>22841944.968738243</v>
          </cell>
          <cell r="U109">
            <v>7827225.511835115</v>
          </cell>
        </row>
        <row r="110">
          <cell r="L110">
            <v>23</v>
          </cell>
          <cell r="M110" t="str">
            <v xml:space="preserve">Amortization </v>
          </cell>
          <cell r="N110">
            <v>1235439.7528678398</v>
          </cell>
          <cell r="O110">
            <v>16302526.010884471</v>
          </cell>
          <cell r="P110">
            <v>3939101.6924889921</v>
          </cell>
          <cell r="Q110">
            <v>7310685.9466454675</v>
          </cell>
          <cell r="R110">
            <v>6381477.7397001265</v>
          </cell>
          <cell r="S110">
            <v>21097088.194500536</v>
          </cell>
          <cell r="T110">
            <v>2870617.944708759</v>
          </cell>
          <cell r="U110">
            <v>929208.20694534073</v>
          </cell>
        </row>
        <row r="111">
          <cell r="L111">
            <v>24</v>
          </cell>
          <cell r="M111" t="str">
            <v>Taxes Other Than Income</v>
          </cell>
          <cell r="N111">
            <v>2925301.6600781446</v>
          </cell>
          <cell r="O111">
            <v>43720385.044919506</v>
          </cell>
          <cell r="P111">
            <v>14824567.525832109</v>
          </cell>
          <cell r="Q111">
            <v>10914958.967417149</v>
          </cell>
          <cell r="R111">
            <v>9562714.0876962561</v>
          </cell>
          <cell r="S111">
            <v>29505497.366039582</v>
          </cell>
          <cell r="T111">
            <v>4059537.4674049593</v>
          </cell>
          <cell r="U111">
            <v>1352244.8797208923</v>
          </cell>
        </row>
        <row r="112">
          <cell r="L112">
            <v>25</v>
          </cell>
          <cell r="M112" t="str">
            <v>Income Taxes - Federal</v>
          </cell>
          <cell r="N112">
            <v>9250276.8362342324</v>
          </cell>
          <cell r="O112">
            <v>101292935.68248914</v>
          </cell>
          <cell r="P112">
            <v>1802568.1543045172</v>
          </cell>
          <cell r="Q112">
            <v>67838295.135842294</v>
          </cell>
          <cell r="R112">
            <v>48553565.400620922</v>
          </cell>
          <cell r="S112">
            <v>161701770.85074285</v>
          </cell>
          <cell r="T112">
            <v>190060398.8763189</v>
          </cell>
          <cell r="U112">
            <v>19284729.735221371</v>
          </cell>
        </row>
        <row r="113">
          <cell r="L113">
            <v>26</v>
          </cell>
          <cell r="M113" t="str">
            <v>Income Taxes - State</v>
          </cell>
          <cell r="N113">
            <v>1436742.5174018354</v>
          </cell>
          <cell r="O113">
            <v>15730625.419231487</v>
          </cell>
          <cell r="P113">
            <v>283476.16809933656</v>
          </cell>
          <cell r="Q113">
            <v>10535204.029209018</v>
          </cell>
          <cell r="R113">
            <v>7540667.1337487474</v>
          </cell>
          <cell r="S113">
            <v>25088566.368405588</v>
          </cell>
          <cell r="T113">
            <v>29518254.295964748</v>
          </cell>
          <cell r="U113">
            <v>2994536.8954602703</v>
          </cell>
        </row>
        <row r="114">
          <cell r="L114">
            <v>27</v>
          </cell>
          <cell r="M114" t="str">
            <v>Income Taxes - Def Net</v>
          </cell>
          <cell r="N114">
            <v>-876161.23317237303</v>
          </cell>
          <cell r="O114">
            <v>91399905.291789487</v>
          </cell>
          <cell r="P114">
            <v>30534835.31192496</v>
          </cell>
          <cell r="Q114">
            <v>56494676.43094606</v>
          </cell>
          <cell r="R114">
            <v>63646289.405324183</v>
          </cell>
          <cell r="S114">
            <v>82210275.789523512</v>
          </cell>
          <cell r="T114">
            <v>8151764.4144744426</v>
          </cell>
          <cell r="U114">
            <v>-7151612.9743781239</v>
          </cell>
        </row>
        <row r="115">
          <cell r="L115">
            <v>28</v>
          </cell>
          <cell r="M115" t="str">
            <v>Investment Tax Credit Adj.</v>
          </cell>
          <cell r="N115">
            <v>0</v>
          </cell>
          <cell r="O115">
            <v>0</v>
          </cell>
          <cell r="P115">
            <v>0</v>
          </cell>
          <cell r="Q115">
            <v>-159091.2202468568</v>
          </cell>
          <cell r="R115">
            <v>0</v>
          </cell>
          <cell r="S115">
            <v>-3236669.942259694</v>
          </cell>
          <cell r="T115">
            <v>-471303.95582357759</v>
          </cell>
          <cell r="U115">
            <v>-159091.2202468568</v>
          </cell>
        </row>
        <row r="116">
          <cell r="L116">
            <v>29</v>
          </cell>
          <cell r="M116" t="str">
            <v>Misc Revenue &amp; Expense</v>
          </cell>
          <cell r="N116">
            <v>-98125.795669174113</v>
          </cell>
          <cell r="O116">
            <v>-1697705.3571810017</v>
          </cell>
          <cell r="P116">
            <v>-656372.57084070041</v>
          </cell>
          <cell r="Q116">
            <v>-1096784.6938362089</v>
          </cell>
          <cell r="R116">
            <v>-940939.08277364704</v>
          </cell>
          <cell r="S116">
            <v>-2737017.7019309746</v>
          </cell>
          <cell r="T116">
            <v>-433069.28734627937</v>
          </cell>
          <cell r="U116">
            <v>-155845.61106256192</v>
          </cell>
        </row>
        <row r="117">
          <cell r="L117">
            <v>30</v>
          </cell>
        </row>
        <row r="118">
          <cell r="L118">
            <v>31</v>
          </cell>
          <cell r="M118" t="str">
            <v xml:space="preserve">   Total Operating Expenses:</v>
          </cell>
          <cell r="N118">
            <v>73522556.653087303</v>
          </cell>
          <cell r="O118">
            <v>996452676.71819973</v>
          </cell>
          <cell r="P118">
            <v>249613166.37873447</v>
          </cell>
          <cell r="Q118">
            <v>503638369.67028081</v>
          </cell>
          <cell r="R118">
            <v>436540156.13020426</v>
          </cell>
          <cell r="S118">
            <v>1389859588.0893893</v>
          </cell>
          <cell r="T118">
            <v>387159149.96324104</v>
          </cell>
          <cell r="U118">
            <v>67098213.540076531</v>
          </cell>
        </row>
        <row r="119">
          <cell r="L119">
            <v>32</v>
          </cell>
        </row>
        <row r="120">
          <cell r="L120">
            <v>33</v>
          </cell>
          <cell r="M120" t="str">
            <v xml:space="preserve">   Operating Rev For Return:</v>
          </cell>
          <cell r="N120">
            <v>23033518.140701488</v>
          </cell>
          <cell r="O120">
            <v>199147901.41051197</v>
          </cell>
          <cell r="P120">
            <v>52878576.365122616</v>
          </cell>
          <cell r="Q120">
            <v>44506902.78296078</v>
          </cell>
          <cell r="R120">
            <v>37036015.961159408</v>
          </cell>
          <cell r="S120">
            <v>322718202.12321496</v>
          </cell>
          <cell r="T120">
            <v>-150575773.0655984</v>
          </cell>
          <cell r="U120">
            <v>7470886.8218013719</v>
          </cell>
        </row>
        <row r="121">
          <cell r="L121">
            <v>34</v>
          </cell>
        </row>
        <row r="122">
          <cell r="L122">
            <v>35</v>
          </cell>
        </row>
        <row r="123">
          <cell r="L123">
            <v>36</v>
          </cell>
          <cell r="M123" t="str">
            <v xml:space="preserve">   Rate Base:</v>
          </cell>
        </row>
        <row r="124">
          <cell r="L124">
            <v>37</v>
          </cell>
          <cell r="M124" t="str">
            <v>Electric Plant In Service</v>
          </cell>
          <cell r="N124">
            <v>401581255.98865986</v>
          </cell>
          <cell r="O124">
            <v>4618302168.3146343</v>
          </cell>
          <cell r="P124">
            <v>1225289687.2345366</v>
          </cell>
          <cell r="Q124">
            <v>2053842622.5817668</v>
          </cell>
          <cell r="R124">
            <v>1764192748.9209111</v>
          </cell>
          <cell r="S124">
            <v>6317648384.7700195</v>
          </cell>
          <cell r="T124">
            <v>870323354.12187529</v>
          </cell>
          <cell r="U124">
            <v>289649873.66085577</v>
          </cell>
        </row>
        <row r="125">
          <cell r="L125">
            <v>38</v>
          </cell>
          <cell r="M125" t="str">
            <v>Plant Held for Future Use</v>
          </cell>
          <cell r="N125">
            <v>20547.331798199626</v>
          </cell>
          <cell r="O125">
            <v>302901.68470859702</v>
          </cell>
          <cell r="P125">
            <v>87266.504170015818</v>
          </cell>
          <cell r="Q125">
            <v>176255.70974186464</v>
          </cell>
          <cell r="R125">
            <v>150575.5969006079</v>
          </cell>
          <cell r="S125">
            <v>3195400.8132239608</v>
          </cell>
          <cell r="T125">
            <v>71368.919350704382</v>
          </cell>
          <cell r="U125">
            <v>25680.112841256763</v>
          </cell>
        </row>
        <row r="126">
          <cell r="L126">
            <v>39</v>
          </cell>
          <cell r="M126" t="str">
            <v>Misc Deferred Debits</v>
          </cell>
          <cell r="N126">
            <v>3615729.5778764524</v>
          </cell>
          <cell r="O126">
            <v>33760284.935231231</v>
          </cell>
          <cell r="P126">
            <v>7951987.0589400027</v>
          </cell>
          <cell r="Q126">
            <v>10265127.583698526</v>
          </cell>
          <cell r="R126">
            <v>8820100.9964857176</v>
          </cell>
          <cell r="S126">
            <v>34093966.075673029</v>
          </cell>
          <cell r="T126">
            <v>3960294.3864742434</v>
          </cell>
          <cell r="U126">
            <v>1445026.587212808</v>
          </cell>
        </row>
        <row r="127">
          <cell r="L127">
            <v>40</v>
          </cell>
          <cell r="M127" t="str">
            <v>Elec Plant Acq Adj</v>
          </cell>
          <cell r="N127">
            <v>1343492.4739906483</v>
          </cell>
          <cell r="O127">
            <v>20604737.04690434</v>
          </cell>
          <cell r="P127">
            <v>5818997.5786938407</v>
          </cell>
          <cell r="Q127">
            <v>10873583.282813422</v>
          </cell>
          <cell r="R127">
            <v>9344563.5079870913</v>
          </cell>
          <cell r="S127">
            <v>31107513.906939492</v>
          </cell>
          <cell r="T127">
            <v>4529684.7135243677</v>
          </cell>
          <cell r="U127">
            <v>1529019.7748263313</v>
          </cell>
        </row>
        <row r="128">
          <cell r="L128">
            <v>41</v>
          </cell>
          <cell r="M128" t="str">
            <v>Nuclear Fuel</v>
          </cell>
          <cell r="N128">
            <v>0</v>
          </cell>
          <cell r="O128">
            <v>0</v>
          </cell>
          <cell r="P128">
            <v>0</v>
          </cell>
          <cell r="Q128">
            <v>0</v>
          </cell>
          <cell r="R128">
            <v>0</v>
          </cell>
          <cell r="S128">
            <v>0</v>
          </cell>
          <cell r="T128">
            <v>0</v>
          </cell>
          <cell r="U128">
            <v>0</v>
          </cell>
        </row>
        <row r="129">
          <cell r="L129">
            <v>42</v>
          </cell>
          <cell r="M129" t="str">
            <v>Prepayments</v>
          </cell>
          <cell r="N129">
            <v>844035.96648442757</v>
          </cell>
          <cell r="O129">
            <v>11683491.676999206</v>
          </cell>
          <cell r="P129">
            <v>2605582.9621024551</v>
          </cell>
          <cell r="Q129">
            <v>4361031.1832581842</v>
          </cell>
          <cell r="R129">
            <v>3746410.483978942</v>
          </cell>
          <cell r="S129">
            <v>17016377.536400147</v>
          </cell>
          <cell r="T129">
            <v>2025251.8817885662</v>
          </cell>
          <cell r="U129">
            <v>614620.69927924196</v>
          </cell>
        </row>
        <row r="130">
          <cell r="L130">
            <v>43</v>
          </cell>
          <cell r="M130" t="str">
            <v>Fuel Stock</v>
          </cell>
          <cell r="N130">
            <v>1398781.3471350542</v>
          </cell>
          <cell r="O130">
            <v>21242559.346699387</v>
          </cell>
          <cell r="P130">
            <v>6143563.5914632399</v>
          </cell>
          <cell r="Q130">
            <v>12877726.265436551</v>
          </cell>
          <cell r="R130">
            <v>11049386.888123896</v>
          </cell>
          <cell r="S130">
            <v>32584851.766852781</v>
          </cell>
          <cell r="T130">
            <v>5106270.3588159988</v>
          </cell>
          <cell r="U130">
            <v>1828339.3773126549</v>
          </cell>
        </row>
        <row r="131">
          <cell r="L131">
            <v>44</v>
          </cell>
          <cell r="M131" t="str">
            <v>Material &amp; Supplies</v>
          </cell>
          <cell r="N131">
            <v>2223061.9970098077</v>
          </cell>
          <cell r="O131">
            <v>42517829.683028325</v>
          </cell>
          <cell r="P131">
            <v>9623301.8700704481</v>
          </cell>
          <cell r="Q131">
            <v>18886695.958392911</v>
          </cell>
          <cell r="R131">
            <v>16441916.949006658</v>
          </cell>
          <cell r="S131">
            <v>62359173.279504694</v>
          </cell>
          <cell r="T131">
            <v>9082246.8670831565</v>
          </cell>
          <cell r="U131">
            <v>2444779.0093862512</v>
          </cell>
        </row>
        <row r="132">
          <cell r="L132">
            <v>45</v>
          </cell>
          <cell r="M132" t="str">
            <v>Working Capital</v>
          </cell>
          <cell r="N132">
            <v>1550522.6262029598</v>
          </cell>
          <cell r="O132">
            <v>19340085.577705681</v>
          </cell>
          <cell r="P132">
            <v>5253078.4654786699</v>
          </cell>
          <cell r="Q132">
            <v>6713081.5870866543</v>
          </cell>
          <cell r="R132">
            <v>5686246.6276979689</v>
          </cell>
          <cell r="S132">
            <v>30889979.417202611</v>
          </cell>
          <cell r="T132">
            <v>6082727.3801285494</v>
          </cell>
          <cell r="U132">
            <v>1026834.9593886852</v>
          </cell>
        </row>
        <row r="133">
          <cell r="L133">
            <v>46</v>
          </cell>
          <cell r="M133" t="str">
            <v>Weatherization</v>
          </cell>
          <cell r="N133">
            <v>425688.76669051923</v>
          </cell>
          <cell r="O133">
            <v>-732.55173672793501</v>
          </cell>
          <cell r="P133">
            <v>2114671.1003364646</v>
          </cell>
          <cell r="Q133">
            <v>435655.61537236022</v>
          </cell>
          <cell r="R133">
            <v>410255.28008704475</v>
          </cell>
          <cell r="S133">
            <v>6947294.7866472173</v>
          </cell>
          <cell r="T133">
            <v>6130536.5279048262</v>
          </cell>
          <cell r="U133">
            <v>25400.335285315479</v>
          </cell>
        </row>
        <row r="134">
          <cell r="L134">
            <v>47</v>
          </cell>
          <cell r="M134" t="str">
            <v xml:space="preserve">Misc Rate Base </v>
          </cell>
          <cell r="N134">
            <v>212302.64218375471</v>
          </cell>
          <cell r="O134">
            <v>3009326.2867616592</v>
          </cell>
          <cell r="P134">
            <v>-67330.842732923338</v>
          </cell>
          <cell r="Q134">
            <v>1554251.5626466076</v>
          </cell>
          <cell r="R134">
            <v>1496734.359663211</v>
          </cell>
          <cell r="S134">
            <v>1100028.7336455691</v>
          </cell>
          <cell r="T134">
            <v>165676.64708917835</v>
          </cell>
          <cell r="U134">
            <v>57517.202983396557</v>
          </cell>
        </row>
        <row r="135">
          <cell r="L135">
            <v>48</v>
          </cell>
        </row>
        <row r="136">
          <cell r="L136">
            <v>49</v>
          </cell>
          <cell r="M136" t="str">
            <v xml:space="preserve">   Total Electric Plant:</v>
          </cell>
          <cell r="N136">
            <v>413215418.71803164</v>
          </cell>
          <cell r="O136">
            <v>4770762652.0009356</v>
          </cell>
          <cell r="P136">
            <v>1264820805.5230589</v>
          </cell>
          <cell r="Q136">
            <v>2119986031.330214</v>
          </cell>
          <cell r="R136">
            <v>1821338939.6108422</v>
          </cell>
          <cell r="S136">
            <v>6536942971.0861082</v>
          </cell>
          <cell r="T136">
            <v>907477411.80403495</v>
          </cell>
          <cell r="U136">
            <v>298647091.71937168</v>
          </cell>
        </row>
        <row r="137">
          <cell r="L137">
            <v>50</v>
          </cell>
        </row>
        <row r="138">
          <cell r="L138">
            <v>51</v>
          </cell>
          <cell r="M138" t="str">
            <v>Rate Base Deductions:</v>
          </cell>
        </row>
        <row r="139">
          <cell r="L139">
            <v>52</v>
          </cell>
          <cell r="M139" t="str">
            <v>Accum Prov For Deprec</v>
          </cell>
          <cell r="N139">
            <v>-163845852.30708534</v>
          </cell>
          <cell r="O139">
            <v>-1858345450.4365263</v>
          </cell>
          <cell r="P139">
            <v>-497932984.59576213</v>
          </cell>
          <cell r="Q139">
            <v>-831137174.43873882</v>
          </cell>
          <cell r="R139">
            <v>-715313016.19122219</v>
          </cell>
          <cell r="S139">
            <v>-2356074390.2279129</v>
          </cell>
          <cell r="T139">
            <v>-354610961.17235363</v>
          </cell>
          <cell r="U139">
            <v>-115824158.24751669</v>
          </cell>
        </row>
        <row r="140">
          <cell r="L140">
            <v>53</v>
          </cell>
          <cell r="M140" t="str">
            <v>Accum Prov For Amort</v>
          </cell>
          <cell r="N140">
            <v>-9978667.089073075</v>
          </cell>
          <cell r="O140">
            <v>-120232308.51489189</v>
          </cell>
          <cell r="P140">
            <v>-30115997.053364202</v>
          </cell>
          <cell r="Q140">
            <v>-51704685.604418293</v>
          </cell>
          <cell r="R140">
            <v>-45412100.966754362</v>
          </cell>
          <cell r="S140">
            <v>-155704319.32401595</v>
          </cell>
          <cell r="T140">
            <v>-20544322.449913599</v>
          </cell>
          <cell r="U140">
            <v>-6292584.6376639334</v>
          </cell>
        </row>
        <row r="141">
          <cell r="L141">
            <v>54</v>
          </cell>
          <cell r="M141" t="str">
            <v>Accum Def Income Tax</v>
          </cell>
          <cell r="N141">
            <v>-32035615.186389167</v>
          </cell>
          <cell r="O141">
            <v>-352637184.03380418</v>
          </cell>
          <cell r="P141">
            <v>-81420857.407931209</v>
          </cell>
          <cell r="Q141">
            <v>-149792001.52761921</v>
          </cell>
          <cell r="R141">
            <v>-126361660.2964336</v>
          </cell>
          <cell r="S141">
            <v>-526633061.12041563</v>
          </cell>
          <cell r="T141">
            <v>-74804411.222944036</v>
          </cell>
          <cell r="U141">
            <v>-23430341.231185619</v>
          </cell>
        </row>
        <row r="142">
          <cell r="L142">
            <v>55</v>
          </cell>
          <cell r="M142" t="str">
            <v>Unamortized ITC</v>
          </cell>
          <cell r="N142">
            <v>-511968.497714</v>
          </cell>
          <cell r="O142">
            <v>-7435151.3652519993</v>
          </cell>
          <cell r="P142">
            <v>-1518612.2619079999</v>
          </cell>
          <cell r="Q142">
            <v>-1473498.4486219999</v>
          </cell>
          <cell r="R142">
            <v>-1420990.3057579999</v>
          </cell>
          <cell r="S142">
            <v>-182037.45933000001</v>
          </cell>
          <cell r="T142">
            <v>-54226.68849</v>
          </cell>
          <cell r="U142">
            <v>-52508.142864000001</v>
          </cell>
        </row>
        <row r="143">
          <cell r="L143">
            <v>56</v>
          </cell>
          <cell r="M143" t="str">
            <v>Customer Adv For Const</v>
          </cell>
          <cell r="N143">
            <v>-43289.234162741814</v>
          </cell>
          <cell r="O143">
            <v>-952907.69054787629</v>
          </cell>
          <cell r="P143">
            <v>-180641.76176943476</v>
          </cell>
          <cell r="Q143">
            <v>-2251330.0111730294</v>
          </cell>
          <cell r="R143">
            <v>-1571838.2282699586</v>
          </cell>
          <cell r="S143">
            <v>-8961854.477613965</v>
          </cell>
          <cell r="T143">
            <v>-152535.11640252912</v>
          </cell>
          <cell r="U143">
            <v>-679491.78290307068</v>
          </cell>
        </row>
        <row r="144">
          <cell r="L144">
            <v>57</v>
          </cell>
          <cell r="M144" t="str">
            <v>Customer Service Deposits</v>
          </cell>
          <cell r="N144">
            <v>0</v>
          </cell>
          <cell r="O144">
            <v>0</v>
          </cell>
          <cell r="P144">
            <v>0</v>
          </cell>
          <cell r="Q144">
            <v>0</v>
          </cell>
          <cell r="R144">
            <v>0</v>
          </cell>
          <cell r="S144">
            <v>0</v>
          </cell>
          <cell r="T144">
            <v>0</v>
          </cell>
          <cell r="U144">
            <v>0</v>
          </cell>
        </row>
        <row r="145">
          <cell r="L145">
            <v>58</v>
          </cell>
          <cell r="M145" t="str">
            <v>Misc Rate Base Deductions</v>
          </cell>
          <cell r="N145">
            <v>-1449850.9307884783</v>
          </cell>
          <cell r="O145">
            <v>-18964525.992807724</v>
          </cell>
          <cell r="P145">
            <v>-5134994.8289773138</v>
          </cell>
          <cell r="Q145">
            <v>-8886366.0883483402</v>
          </cell>
          <cell r="R145">
            <v>-7763410.8232013173</v>
          </cell>
          <cell r="S145">
            <v>-23796258.37694316</v>
          </cell>
          <cell r="T145">
            <v>-3538138.540483742</v>
          </cell>
          <cell r="U145">
            <v>-1122955.2651470238</v>
          </cell>
        </row>
        <row r="146">
          <cell r="L146">
            <v>59</v>
          </cell>
        </row>
        <row r="147">
          <cell r="L147">
            <v>60</v>
          </cell>
          <cell r="M147" t="str">
            <v xml:space="preserve">     Total Rate Base Deductions</v>
          </cell>
          <cell r="N147">
            <v>-207865243.24521282</v>
          </cell>
          <cell r="O147">
            <v>-2358567528.0338302</v>
          </cell>
          <cell r="P147">
            <v>-616304087.90971243</v>
          </cell>
          <cell r="Q147">
            <v>-1045245056.1189196</v>
          </cell>
          <cell r="R147">
            <v>-897843016.81163931</v>
          </cell>
          <cell r="S147">
            <v>-3071351920.9862318</v>
          </cell>
          <cell r="T147">
            <v>-453704595.19058746</v>
          </cell>
          <cell r="U147">
            <v>-147402039.30728033</v>
          </cell>
        </row>
        <row r="148">
          <cell r="L148">
            <v>61</v>
          </cell>
        </row>
        <row r="149">
          <cell r="L149">
            <v>62</v>
          </cell>
          <cell r="M149" t="str">
            <v xml:space="preserve">   Total Rate Base:</v>
          </cell>
          <cell r="N149">
            <v>205350175.47281882</v>
          </cell>
          <cell r="O149">
            <v>2412195123.9671054</v>
          </cell>
          <cell r="P149">
            <v>648516717.61334646</v>
          </cell>
          <cell r="Q149">
            <v>1074740975.2112942</v>
          </cell>
          <cell r="R149">
            <v>923495922.79920292</v>
          </cell>
          <cell r="S149">
            <v>3465591050.0998764</v>
          </cell>
          <cell r="T149">
            <v>453772816.61344749</v>
          </cell>
          <cell r="U149">
            <v>151245052.41209134</v>
          </cell>
        </row>
        <row r="150">
          <cell r="L150">
            <v>63</v>
          </cell>
        </row>
        <row r="151">
          <cell r="L151">
            <v>64</v>
          </cell>
        </row>
        <row r="152">
          <cell r="L152">
            <v>65</v>
          </cell>
        </row>
        <row r="153">
          <cell r="L153">
            <v>66</v>
          </cell>
        </row>
        <row r="154">
          <cell r="L154">
            <v>67</v>
          </cell>
          <cell r="M154" t="str">
            <v>TAX CALCULATION:</v>
          </cell>
        </row>
        <row r="155">
          <cell r="L155">
            <v>68</v>
          </cell>
          <cell r="M155" t="str">
            <v>Operating Revenue</v>
          </cell>
        </row>
        <row r="156">
          <cell r="L156">
            <v>69</v>
          </cell>
          <cell r="M156" t="str">
            <v>Other Deductions</v>
          </cell>
        </row>
        <row r="157">
          <cell r="L157">
            <v>70</v>
          </cell>
          <cell r="M157" t="str">
            <v>Interest (AFUDC)</v>
          </cell>
        </row>
        <row r="158">
          <cell r="L158">
            <v>71</v>
          </cell>
          <cell r="M158" t="str">
            <v>Interest</v>
          </cell>
          <cell r="N158">
            <v>6345234.8412789628</v>
          </cell>
          <cell r="O158">
            <v>74231724.709248871</v>
          </cell>
          <cell r="P158">
            <v>19658722.305478308</v>
          </cell>
          <cell r="Q158">
            <v>32957704.835922886</v>
          </cell>
          <cell r="R158">
            <v>28425709.959654726</v>
          </cell>
          <cell r="S158">
            <v>102953856.27889845</v>
          </cell>
          <cell r="T158">
            <v>13394957.451136254</v>
          </cell>
          <cell r="U158">
            <v>4531994.8762681605</v>
          </cell>
        </row>
        <row r="159">
          <cell r="L159">
            <v>72</v>
          </cell>
          <cell r="M159" t="str">
            <v>Schedule "M" Addition</v>
          </cell>
          <cell r="N159">
            <v>5419450.9833342414</v>
          </cell>
          <cell r="O159">
            <v>59741766.390885524</v>
          </cell>
          <cell r="P159">
            <v>13862570.399922663</v>
          </cell>
          <cell r="Q159">
            <v>88663844.648804635</v>
          </cell>
          <cell r="R159">
            <v>44989788.735160053</v>
          </cell>
          <cell r="S159">
            <v>138083220.4580397</v>
          </cell>
          <cell r="T159">
            <v>519406528.07502437</v>
          </cell>
          <cell r="U159">
            <v>43674055.913644575</v>
          </cell>
        </row>
        <row r="160">
          <cell r="L160">
            <v>73</v>
          </cell>
          <cell r="M160" t="str">
            <v>Schedule "M" Deduction</v>
          </cell>
          <cell r="N160">
            <v>4232271.0233328938</v>
          </cell>
          <cell r="O160">
            <v>89908994.165886521</v>
          </cell>
          <cell r="P160">
            <v>74308170.292738914</v>
          </cell>
          <cell r="Q160">
            <v>31880328.953448478</v>
          </cell>
          <cell r="R160">
            <v>28018520.957520735</v>
          </cell>
          <cell r="S160">
            <v>139633864.72855154</v>
          </cell>
          <cell r="T160">
            <v>13839148.487362694</v>
          </cell>
          <cell r="U160">
            <v>3861807.9959277445</v>
          </cell>
        </row>
        <row r="161">
          <cell r="L161">
            <v>74</v>
          </cell>
          <cell r="M161" t="str">
            <v>Income Before Tax</v>
          </cell>
        </row>
        <row r="162">
          <cell r="L162">
            <v>75</v>
          </cell>
        </row>
        <row r="163">
          <cell r="L163">
            <v>76</v>
          </cell>
          <cell r="M163" t="str">
            <v>State Income Taxes</v>
          </cell>
        </row>
        <row r="164">
          <cell r="L164">
            <v>77</v>
          </cell>
          <cell r="M164" t="str">
            <v>Taxable Income</v>
          </cell>
        </row>
        <row r="165">
          <cell r="L165">
            <v>78</v>
          </cell>
        </row>
        <row r="166">
          <cell r="L166">
            <v>79</v>
          </cell>
          <cell r="M166" t="str">
            <v>Federal Income Taxes</v>
          </cell>
        </row>
        <row r="168">
          <cell r="M168" t="str">
            <v>Cash Working Capital</v>
          </cell>
          <cell r="N168">
            <v>780397.5760495764</v>
          </cell>
          <cell r="O168">
            <v>10709159.374646192</v>
          </cell>
          <cell r="P168">
            <v>2999273.534884125</v>
          </cell>
          <cell r="Q168">
            <v>3102352.584305211</v>
          </cell>
          <cell r="R168">
            <v>2573889.8839197443</v>
          </cell>
          <cell r="S168">
            <v>19190256.983265389</v>
          </cell>
          <cell r="T168">
            <v>4579354.8226917861</v>
          </cell>
          <cell r="U168">
            <v>528462.70038546692</v>
          </cell>
        </row>
        <row r="170">
          <cell r="M170" t="str">
            <v>Unadjusted Results Input</v>
          </cell>
        </row>
        <row r="171">
          <cell r="M171" t="str">
            <v>West Control Area Method</v>
          </cell>
        </row>
        <row r="172">
          <cell r="M172" t="str">
            <v>Year End Balance</v>
          </cell>
        </row>
        <row r="174">
          <cell r="N174" t="str">
            <v>CALIFORNIA</v>
          </cell>
          <cell r="O174" t="str">
            <v>OREGON</v>
          </cell>
          <cell r="P174" t="str">
            <v>WASHINGTON</v>
          </cell>
          <cell r="Q174" t="str">
            <v>WY-ALL</v>
          </cell>
          <cell r="R174" t="str">
            <v>WY-PPL</v>
          </cell>
          <cell r="S174" t="str">
            <v>UTAH</v>
          </cell>
          <cell r="T174" t="str">
            <v>IDAHO</v>
          </cell>
          <cell r="U174" t="str">
            <v>WY-UPL</v>
          </cell>
        </row>
        <row r="175">
          <cell r="L175">
            <v>1</v>
          </cell>
          <cell r="M175" t="str">
            <v xml:space="preserve">   Operating Revenues:</v>
          </cell>
        </row>
        <row r="176">
          <cell r="L176">
            <v>2</v>
          </cell>
          <cell r="M176" t="str">
            <v>General Business Revenues</v>
          </cell>
          <cell r="N176">
            <v>83183125.009999812</v>
          </cell>
          <cell r="O176">
            <v>993373656.84000003</v>
          </cell>
          <cell r="P176">
            <v>246437321.489999</v>
          </cell>
          <cell r="Q176">
            <v>445083073.21999991</v>
          </cell>
          <cell r="R176">
            <v>385095501.87999988</v>
          </cell>
          <cell r="S176">
            <v>1412248642.5399981</v>
          </cell>
          <cell r="T176">
            <v>193553940.7899999</v>
          </cell>
          <cell r="U176">
            <v>59987571.340000004</v>
          </cell>
        </row>
        <row r="177">
          <cell r="L177">
            <v>3</v>
          </cell>
          <cell r="M177" t="str">
            <v>Interdepartmental</v>
          </cell>
          <cell r="N177">
            <v>0</v>
          </cell>
          <cell r="O177">
            <v>0</v>
          </cell>
          <cell r="P177">
            <v>0</v>
          </cell>
          <cell r="Q177">
            <v>0</v>
          </cell>
          <cell r="R177">
            <v>0</v>
          </cell>
          <cell r="S177">
            <v>0</v>
          </cell>
          <cell r="T177">
            <v>0</v>
          </cell>
          <cell r="U177">
            <v>0</v>
          </cell>
        </row>
        <row r="178">
          <cell r="L178">
            <v>4</v>
          </cell>
          <cell r="M178" t="str">
            <v>Special Sales</v>
          </cell>
          <cell r="N178">
            <v>39310397.865007512</v>
          </cell>
          <cell r="O178">
            <v>618124242.45340872</v>
          </cell>
          <cell r="P178">
            <v>178104375.22158393</v>
          </cell>
          <cell r="Q178">
            <v>33164.879999999997</v>
          </cell>
          <cell r="R178">
            <v>33164.879999999997</v>
          </cell>
          <cell r="S178">
            <v>0</v>
          </cell>
          <cell r="T178">
            <v>0</v>
          </cell>
          <cell r="U178">
            <v>0</v>
          </cell>
        </row>
        <row r="179">
          <cell r="L179">
            <v>5</v>
          </cell>
          <cell r="M179" t="str">
            <v>Other Operating Revenues</v>
          </cell>
          <cell r="N179">
            <v>3129374.675892855</v>
          </cell>
          <cell r="O179">
            <v>44787304.307373337</v>
          </cell>
          <cell r="P179">
            <v>12074828.215200946</v>
          </cell>
          <cell r="Q179">
            <v>17958596.636718635</v>
          </cell>
          <cell r="R179">
            <v>15442525.092052221</v>
          </cell>
          <cell r="S179">
            <v>57704226.789684422</v>
          </cell>
          <cell r="T179">
            <v>7527471.6762563065</v>
          </cell>
          <cell r="U179">
            <v>2516071.5446664141</v>
          </cell>
        </row>
        <row r="180">
          <cell r="L180">
            <v>6</v>
          </cell>
          <cell r="M180" t="str">
            <v xml:space="preserve">   Total Operating Revenues</v>
          </cell>
          <cell r="N180">
            <v>125622897.55090019</v>
          </cell>
          <cell r="O180">
            <v>1656285203.6007822</v>
          </cell>
          <cell r="P180">
            <v>436616524.92678386</v>
          </cell>
          <cell r="Q180">
            <v>463074834.73671854</v>
          </cell>
          <cell r="R180">
            <v>400571191.85205209</v>
          </cell>
          <cell r="S180">
            <v>1469952869.3296826</v>
          </cell>
          <cell r="T180">
            <v>201081412.4662562</v>
          </cell>
          <cell r="U180">
            <v>62503642.884666421</v>
          </cell>
        </row>
        <row r="181">
          <cell r="L181">
            <v>7</v>
          </cell>
        </row>
        <row r="182">
          <cell r="L182">
            <v>8</v>
          </cell>
          <cell r="M182" t="str">
            <v xml:space="preserve">   Operating Expenses:</v>
          </cell>
        </row>
        <row r="183">
          <cell r="L183">
            <v>9</v>
          </cell>
          <cell r="M183" t="str">
            <v>Steam Production</v>
          </cell>
          <cell r="N183">
            <v>9814202.4565289859</v>
          </cell>
          <cell r="O183">
            <v>149773307.47830266</v>
          </cell>
          <cell r="P183">
            <v>43298300.177284896</v>
          </cell>
          <cell r="Q183">
            <v>47420059.191665381</v>
          </cell>
          <cell r="R183">
            <v>41134357.139952593</v>
          </cell>
          <cell r="S183">
            <v>138686736.549292</v>
          </cell>
          <cell r="T183">
            <v>19517757.106272735</v>
          </cell>
          <cell r="U183">
            <v>6285702.0517127905</v>
          </cell>
        </row>
        <row r="184">
          <cell r="L184">
            <v>10</v>
          </cell>
          <cell r="M184" t="str">
            <v>Nuclear Production</v>
          </cell>
          <cell r="N184">
            <v>0</v>
          </cell>
          <cell r="O184">
            <v>0</v>
          </cell>
          <cell r="P184">
            <v>0</v>
          </cell>
          <cell r="Q184">
            <v>0</v>
          </cell>
          <cell r="R184">
            <v>0</v>
          </cell>
          <cell r="S184">
            <v>0</v>
          </cell>
          <cell r="T184">
            <v>0</v>
          </cell>
          <cell r="U184">
            <v>0</v>
          </cell>
        </row>
        <row r="185">
          <cell r="L185">
            <v>11</v>
          </cell>
          <cell r="M185" t="str">
            <v>Hydro Production</v>
          </cell>
          <cell r="N185">
            <v>1022916.5897913858</v>
          </cell>
          <cell r="O185">
            <v>16059473.154595006</v>
          </cell>
          <cell r="P185">
            <v>4634547.8556136005</v>
          </cell>
          <cell r="Q185">
            <v>2903149.8887448744</v>
          </cell>
          <cell r="R185">
            <v>2518335.4565604585</v>
          </cell>
          <cell r="S185">
            <v>8491039.9904328883</v>
          </cell>
          <cell r="T185">
            <v>1194932.3641294558</v>
          </cell>
          <cell r="U185">
            <v>384814.43218441569</v>
          </cell>
        </row>
        <row r="186">
          <cell r="L186">
            <v>12</v>
          </cell>
          <cell r="M186" t="str">
            <v>Other Power Supply</v>
          </cell>
          <cell r="N186">
            <v>55649044.286849491</v>
          </cell>
          <cell r="O186">
            <v>870656633.86181653</v>
          </cell>
          <cell r="P186">
            <v>253545147.16122916</v>
          </cell>
          <cell r="Q186">
            <v>16047970.678930271</v>
          </cell>
          <cell r="R186">
            <v>13910330.552413058</v>
          </cell>
          <cell r="S186">
            <v>46730338.07257387</v>
          </cell>
          <cell r="T186">
            <v>6608344.8451751405</v>
          </cell>
          <cell r="U186">
            <v>2137640.1265172148</v>
          </cell>
        </row>
        <row r="187">
          <cell r="L187">
            <v>13</v>
          </cell>
          <cell r="M187" t="str">
            <v>Transmission</v>
          </cell>
          <cell r="N187">
            <v>4593284.6759204203</v>
          </cell>
          <cell r="O187">
            <v>71981028.977797985</v>
          </cell>
          <cell r="P187">
            <v>20810063.863494288</v>
          </cell>
          <cell r="Q187">
            <v>7164632.7587076072</v>
          </cell>
          <cell r="R187">
            <v>6209504.4067674922</v>
          </cell>
          <cell r="S187">
            <v>20847506.622740816</v>
          </cell>
          <cell r="T187">
            <v>2967693.4218012225</v>
          </cell>
          <cell r="U187">
            <v>955128.35194011475</v>
          </cell>
        </row>
        <row r="188">
          <cell r="L188">
            <v>14</v>
          </cell>
          <cell r="M188" t="str">
            <v>Distribution</v>
          </cell>
          <cell r="N188">
            <v>12075114.033972474</v>
          </cell>
          <cell r="O188">
            <v>71061447.641564712</v>
          </cell>
          <cell r="P188">
            <v>13877910.489037171</v>
          </cell>
          <cell r="Q188">
            <v>19746061.040123675</v>
          </cell>
          <cell r="R188">
            <v>17144372.990740594</v>
          </cell>
          <cell r="S188">
            <v>91606105.768322304</v>
          </cell>
          <cell r="T188">
            <v>10353531.906979438</v>
          </cell>
          <cell r="U188">
            <v>2601688.049383081</v>
          </cell>
        </row>
        <row r="189">
          <cell r="L189">
            <v>15</v>
          </cell>
          <cell r="M189" t="str">
            <v>Customer Accounting</v>
          </cell>
          <cell r="N189">
            <v>2332027.9998118654</v>
          </cell>
          <cell r="O189">
            <v>32515929.91458204</v>
          </cell>
          <cell r="P189">
            <v>7667033.219568898</v>
          </cell>
          <cell r="Q189">
            <v>7622445.2691864362</v>
          </cell>
          <cell r="R189">
            <v>6809721.5917297499</v>
          </cell>
          <cell r="S189">
            <v>38772856.521554686</v>
          </cell>
          <cell r="T189">
            <v>4294075.7952959491</v>
          </cell>
          <cell r="U189">
            <v>812723.67745668651</v>
          </cell>
        </row>
        <row r="190">
          <cell r="L190">
            <v>16</v>
          </cell>
          <cell r="M190" t="str">
            <v>Customer Service &amp; Info</v>
          </cell>
          <cell r="N190">
            <v>444397.9727179184</v>
          </cell>
          <cell r="O190">
            <v>3815172.1110386685</v>
          </cell>
          <cell r="P190">
            <v>2721935.7823128244</v>
          </cell>
          <cell r="Q190">
            <v>1367447.8864710606</v>
          </cell>
          <cell r="R190">
            <v>1298493.6568853322</v>
          </cell>
          <cell r="S190">
            <v>21895096.676711783</v>
          </cell>
          <cell r="T190">
            <v>2970759.4407476452</v>
          </cell>
          <cell r="U190">
            <v>68954.229585728492</v>
          </cell>
        </row>
        <row r="191">
          <cell r="L191">
            <v>17</v>
          </cell>
          <cell r="M191" t="str">
            <v>Sales</v>
          </cell>
          <cell r="N191">
            <v>0</v>
          </cell>
          <cell r="O191">
            <v>0</v>
          </cell>
          <cell r="P191">
            <v>0</v>
          </cell>
          <cell r="Q191">
            <v>0</v>
          </cell>
          <cell r="R191">
            <v>0</v>
          </cell>
          <cell r="S191">
            <v>0</v>
          </cell>
          <cell r="T191">
            <v>0</v>
          </cell>
          <cell r="U191">
            <v>0</v>
          </cell>
        </row>
        <row r="192">
          <cell r="L192">
            <v>18</v>
          </cell>
          <cell r="M192" t="str">
            <v>Administrative &amp; General</v>
          </cell>
          <cell r="N192">
            <v>3543244.5273854798</v>
          </cell>
          <cell r="O192">
            <v>50836585.975319989</v>
          </cell>
          <cell r="P192">
            <v>11946953.990633933</v>
          </cell>
          <cell r="Q192">
            <v>23097341.429153875</v>
          </cell>
          <cell r="R192">
            <v>20185964.260430437</v>
          </cell>
          <cell r="S192">
            <v>72011677.067809641</v>
          </cell>
          <cell r="T192">
            <v>9680711.4045848921</v>
          </cell>
          <cell r="U192">
            <v>2911377.1687234375</v>
          </cell>
        </row>
        <row r="193">
          <cell r="L193">
            <v>19</v>
          </cell>
        </row>
        <row r="194">
          <cell r="L194">
            <v>20</v>
          </cell>
          <cell r="M194" t="str">
            <v xml:space="preserve">   Total O&amp;M Expenses</v>
          </cell>
          <cell r="N194">
            <v>89474232.542978019</v>
          </cell>
          <cell r="O194">
            <v>1266699579.1150177</v>
          </cell>
          <cell r="P194">
            <v>358501892.53917474</v>
          </cell>
          <cell r="Q194">
            <v>125369108.14298317</v>
          </cell>
          <cell r="R194">
            <v>109211080.05547971</v>
          </cell>
          <cell r="S194">
            <v>439041357.26943803</v>
          </cell>
          <cell r="T194">
            <v>57587806.284986481</v>
          </cell>
          <cell r="U194">
            <v>16158028.087503469</v>
          </cell>
        </row>
        <row r="195">
          <cell r="L195">
            <v>21</v>
          </cell>
        </row>
        <row r="196">
          <cell r="L196">
            <v>22</v>
          </cell>
          <cell r="M196" t="str">
            <v>Depreciation</v>
          </cell>
          <cell r="N196">
            <v>11176666.614527365</v>
          </cell>
          <cell r="O196">
            <v>114931886.29967923</v>
          </cell>
          <cell r="P196">
            <v>31323517.197703015</v>
          </cell>
          <cell r="Q196">
            <v>56012641.387849331</v>
          </cell>
          <cell r="R196">
            <v>48086727.191070087</v>
          </cell>
          <cell r="S196">
            <v>173950226.48989594</v>
          </cell>
          <cell r="T196">
            <v>23878070.232737921</v>
          </cell>
          <cell r="U196">
            <v>7925914.1967792409</v>
          </cell>
        </row>
        <row r="197">
          <cell r="L197">
            <v>23</v>
          </cell>
          <cell r="M197" t="str">
            <v xml:space="preserve">Amortization </v>
          </cell>
          <cell r="N197">
            <v>1199131.3858157741</v>
          </cell>
          <cell r="O197">
            <v>16060581.771631308</v>
          </cell>
          <cell r="P197">
            <v>3948170.7211783836</v>
          </cell>
          <cell r="Q197">
            <v>6996362.1364249969</v>
          </cell>
          <cell r="R197">
            <v>6088254.6042614356</v>
          </cell>
          <cell r="S197">
            <v>21726141.834309928</v>
          </cell>
          <cell r="T197">
            <v>2905599.2161411177</v>
          </cell>
          <cell r="U197">
            <v>908107.53216356155</v>
          </cell>
        </row>
        <row r="198">
          <cell r="L198">
            <v>24</v>
          </cell>
          <cell r="M198" t="str">
            <v>Taxes Other Than Income</v>
          </cell>
          <cell r="N198">
            <v>2744174.2459703428</v>
          </cell>
          <cell r="O198">
            <v>41511920.700678051</v>
          </cell>
          <cell r="P198">
            <v>14275508.958059788</v>
          </cell>
          <cell r="Q198">
            <v>11290504.686904153</v>
          </cell>
          <cell r="R198">
            <v>9888623.7490878738</v>
          </cell>
          <cell r="S198">
            <v>31915053.54858068</v>
          </cell>
          <cell r="T198">
            <v>4332830.0047350619</v>
          </cell>
          <cell r="U198">
            <v>1401880.9378162795</v>
          </cell>
        </row>
        <row r="199">
          <cell r="L199">
            <v>25</v>
          </cell>
          <cell r="M199" t="str">
            <v>Income Taxes - Federal</v>
          </cell>
          <cell r="N199">
            <v>1987639.4722036484</v>
          </cell>
          <cell r="O199">
            <v>4591940.427015122</v>
          </cell>
          <cell r="P199">
            <v>-10899819.650943227</v>
          </cell>
          <cell r="Q199">
            <v>54239428.181733243</v>
          </cell>
          <cell r="R199">
            <v>45381142.436536133</v>
          </cell>
          <cell r="S199">
            <v>182394445.68742815</v>
          </cell>
          <cell r="T199">
            <v>26158784.898147378</v>
          </cell>
          <cell r="U199">
            <v>8858285.7451971099</v>
          </cell>
        </row>
        <row r="200">
          <cell r="L200">
            <v>26</v>
          </cell>
          <cell r="M200" t="str">
            <v>Income Taxes - State</v>
          </cell>
          <cell r="N200">
            <v>270087.19295455288</v>
          </cell>
          <cell r="O200">
            <v>623968.4396949705</v>
          </cell>
          <cell r="P200">
            <v>0</v>
          </cell>
          <cell r="Q200">
            <v>7370237.4650584832</v>
          </cell>
          <cell r="R200">
            <v>6166543.5533768544</v>
          </cell>
          <cell r="S200">
            <v>24784375.906764958</v>
          </cell>
          <cell r="T200">
            <v>3554544.4146415587</v>
          </cell>
          <cell r="U200">
            <v>1203693.9116816283</v>
          </cell>
        </row>
        <row r="201">
          <cell r="L201">
            <v>27</v>
          </cell>
          <cell r="M201" t="str">
            <v>Income Taxes - Def Net</v>
          </cell>
          <cell r="N201">
            <v>4812347.0805898057</v>
          </cell>
          <cell r="O201">
            <v>57345580.631218269</v>
          </cell>
          <cell r="P201">
            <v>14681371.397010637</v>
          </cell>
          <cell r="Q201">
            <v>34532961.035852268</v>
          </cell>
          <cell r="R201">
            <v>32069283.882578455</v>
          </cell>
          <cell r="S201">
            <v>59863835.226557069</v>
          </cell>
          <cell r="T201">
            <v>9453143.9847043306</v>
          </cell>
          <cell r="U201">
            <v>2463677.1532738139</v>
          </cell>
        </row>
        <row r="202">
          <cell r="L202">
            <v>28</v>
          </cell>
          <cell r="M202" t="str">
            <v>Investment Tax Credit Adj.</v>
          </cell>
          <cell r="N202">
            <v>0</v>
          </cell>
          <cell r="O202">
            <v>0</v>
          </cell>
          <cell r="P202">
            <v>0</v>
          </cell>
          <cell r="Q202">
            <v>-897401.65566157573</v>
          </cell>
          <cell r="R202">
            <v>-778450.4744278494</v>
          </cell>
          <cell r="S202">
            <v>-2624691.6754950746</v>
          </cell>
          <cell r="T202">
            <v>-369369.24480911979</v>
          </cell>
          <cell r="U202">
            <v>-118951.18123372628</v>
          </cell>
        </row>
        <row r="203">
          <cell r="L203">
            <v>29</v>
          </cell>
          <cell r="M203" t="str">
            <v>Misc Revenue &amp; Expense</v>
          </cell>
          <cell r="N203">
            <v>-104153.41565857115</v>
          </cell>
          <cell r="O203">
            <v>-1775820.0851916987</v>
          </cell>
          <cell r="P203">
            <v>-679488.77061225707</v>
          </cell>
          <cell r="Q203">
            <v>-1080451.0173497088</v>
          </cell>
          <cell r="R203">
            <v>-928837.70177896752</v>
          </cell>
          <cell r="S203">
            <v>-2662999.4931062153</v>
          </cell>
          <cell r="T203">
            <v>-417891.18341069319</v>
          </cell>
          <cell r="U203">
            <v>-151613.31557074119</v>
          </cell>
        </row>
        <row r="204">
          <cell r="L204">
            <v>30</v>
          </cell>
        </row>
        <row r="205">
          <cell r="L205">
            <v>31</v>
          </cell>
          <cell r="M205" t="str">
            <v xml:space="preserve">   Total Operating Expenses:</v>
          </cell>
          <cell r="N205">
            <v>111560125.11938091</v>
          </cell>
          <cell r="O205">
            <v>1499989637.2997427</v>
          </cell>
          <cell r="P205">
            <v>411151152.3915711</v>
          </cell>
          <cell r="Q205">
            <v>293833390.36379433</v>
          </cell>
          <cell r="R205">
            <v>255184367.29618371</v>
          </cell>
          <cell r="S205">
            <v>928387744.79437339</v>
          </cell>
          <cell r="T205">
            <v>127083518.60787404</v>
          </cell>
          <cell r="U205">
            <v>38649023.067610636</v>
          </cell>
        </row>
        <row r="206">
          <cell r="L206">
            <v>32</v>
          </cell>
        </row>
        <row r="207">
          <cell r="L207">
            <v>33</v>
          </cell>
          <cell r="M207" t="str">
            <v xml:space="preserve">   Operating Rev For Return:</v>
          </cell>
          <cell r="N207">
            <v>14062772.431519285</v>
          </cell>
          <cell r="O207">
            <v>156295566.30103946</v>
          </cell>
          <cell r="P207">
            <v>25465372.535212755</v>
          </cell>
          <cell r="Q207">
            <v>169241444.37292418</v>
          </cell>
          <cell r="R207">
            <v>145386824.55586839</v>
          </cell>
          <cell r="S207">
            <v>541565124.5353092</v>
          </cell>
          <cell r="T207">
            <v>73997893.858382165</v>
          </cell>
          <cell r="U207">
            <v>23854619.817055784</v>
          </cell>
        </row>
        <row r="208">
          <cell r="L208">
            <v>34</v>
          </cell>
        </row>
        <row r="209">
          <cell r="L209">
            <v>35</v>
          </cell>
        </row>
        <row r="210">
          <cell r="L210">
            <v>36</v>
          </cell>
          <cell r="M210" t="str">
            <v xml:space="preserve">   Rate Base:</v>
          </cell>
        </row>
        <row r="211">
          <cell r="L211">
            <v>37</v>
          </cell>
          <cell r="M211" t="str">
            <v>Electric Plant In Service</v>
          </cell>
          <cell r="N211">
            <v>381219212.26865935</v>
          </cell>
          <cell r="O211">
            <v>4360392344.2109432</v>
          </cell>
          <cell r="P211">
            <v>1165713303.9850171</v>
          </cell>
          <cell r="Q211">
            <v>2232737348.4397378</v>
          </cell>
          <cell r="R211">
            <v>1918622533.4400635</v>
          </cell>
          <cell r="S211">
            <v>7157003221.9093065</v>
          </cell>
          <cell r="T211">
            <v>972387478.54307377</v>
          </cell>
          <cell r="U211">
            <v>314114814.99967444</v>
          </cell>
        </row>
        <row r="212">
          <cell r="L212">
            <v>38</v>
          </cell>
          <cell r="M212" t="str">
            <v>Plant Held for Future Use</v>
          </cell>
          <cell r="N212">
            <v>22671.644040263593</v>
          </cell>
          <cell r="O212">
            <v>635788.19251786673</v>
          </cell>
          <cell r="P212">
            <v>102718.85344186971</v>
          </cell>
          <cell r="Q212">
            <v>1800017.7868809509</v>
          </cell>
          <cell r="R212">
            <v>1559138.9835814147</v>
          </cell>
          <cell r="S212">
            <v>6619846.9768716563</v>
          </cell>
          <cell r="T212">
            <v>736503.56102110702</v>
          </cell>
          <cell r="U212">
            <v>240878.80329953617</v>
          </cell>
        </row>
        <row r="213">
          <cell r="L213">
            <v>39</v>
          </cell>
          <cell r="M213" t="str">
            <v>Misc Deferred Debits</v>
          </cell>
          <cell r="N213">
            <v>4800133.947975711</v>
          </cell>
          <cell r="O213">
            <v>32488648.892950866</v>
          </cell>
          <cell r="P213">
            <v>8368048.5872633168</v>
          </cell>
          <cell r="Q213">
            <v>10234366.315186631</v>
          </cell>
          <cell r="R213">
            <v>8851815.955552645</v>
          </cell>
          <cell r="S213">
            <v>32763207.956257425</v>
          </cell>
          <cell r="T213">
            <v>3977597.3931464492</v>
          </cell>
          <cell r="U213">
            <v>1382550.3596339866</v>
          </cell>
        </row>
        <row r="214">
          <cell r="L214">
            <v>40</v>
          </cell>
          <cell r="M214" t="str">
            <v>Elec Plant Acq Adj</v>
          </cell>
          <cell r="N214">
            <v>0</v>
          </cell>
          <cell r="O214">
            <v>0</v>
          </cell>
          <cell r="P214">
            <v>0</v>
          </cell>
          <cell r="Q214">
            <v>16540197.978727881</v>
          </cell>
          <cell r="R214">
            <v>14347783.829504002</v>
          </cell>
          <cell r="S214">
            <v>48376242.312371247</v>
          </cell>
          <cell r="T214">
            <v>6807921.9576345561</v>
          </cell>
          <cell r="U214">
            <v>2192414.149223878</v>
          </cell>
        </row>
        <row r="215">
          <cell r="L215">
            <v>41</v>
          </cell>
          <cell r="M215" t="str">
            <v>Nuclear Fuel</v>
          </cell>
          <cell r="N215">
            <v>0</v>
          </cell>
          <cell r="O215">
            <v>0</v>
          </cell>
          <cell r="P215">
            <v>0</v>
          </cell>
          <cell r="Q215">
            <v>0</v>
          </cell>
          <cell r="R215">
            <v>0</v>
          </cell>
          <cell r="S215">
            <v>0</v>
          </cell>
          <cell r="T215">
            <v>0</v>
          </cell>
          <cell r="U215">
            <v>0</v>
          </cell>
        </row>
        <row r="216">
          <cell r="L216">
            <v>42</v>
          </cell>
          <cell r="M216" t="str">
            <v>Prepayments</v>
          </cell>
          <cell r="N216">
            <v>805045.37281655683</v>
          </cell>
          <cell r="O216">
            <v>11254085.655683765</v>
          </cell>
          <cell r="P216">
            <v>2587030.9658879163</v>
          </cell>
          <cell r="Q216">
            <v>4861623.1093060775</v>
          </cell>
          <cell r="R216">
            <v>4192265.0616671746</v>
          </cell>
          <cell r="S216">
            <v>17196758.239302102</v>
          </cell>
          <cell r="T216">
            <v>2217417.017184475</v>
          </cell>
          <cell r="U216">
            <v>669358.04763890291</v>
          </cell>
        </row>
        <row r="217">
          <cell r="L217">
            <v>43</v>
          </cell>
          <cell r="M217" t="str">
            <v>Fuel Stock</v>
          </cell>
          <cell r="N217">
            <v>575838.12682024785</v>
          </cell>
          <cell r="O217">
            <v>8700195.8507311381</v>
          </cell>
          <cell r="P217">
            <v>2516743.8687479584</v>
          </cell>
          <cell r="Q217">
            <v>17243905.931475069</v>
          </cell>
          <cell r="R217">
            <v>14795101.254695127</v>
          </cell>
          <cell r="S217">
            <v>43610400.749598995</v>
          </cell>
          <cell r="T217">
            <v>6784852.8414635612</v>
          </cell>
          <cell r="U217">
            <v>2448804.6767799417</v>
          </cell>
        </row>
        <row r="218">
          <cell r="L218">
            <v>44</v>
          </cell>
          <cell r="M218" t="str">
            <v>Material &amp; Supplies</v>
          </cell>
          <cell r="N218">
            <v>1422984.2406841528</v>
          </cell>
          <cell r="O218">
            <v>31349694.812579129</v>
          </cell>
          <cell r="P218">
            <v>6381359.7166456878</v>
          </cell>
          <cell r="Q218">
            <v>23837683.258493494</v>
          </cell>
          <cell r="R218">
            <v>20704701.182152528</v>
          </cell>
          <cell r="S218">
            <v>76108721.919340476</v>
          </cell>
          <cell r="T218">
            <v>11054792.260025123</v>
          </cell>
          <cell r="U218">
            <v>3132982.076340965</v>
          </cell>
        </row>
        <row r="219">
          <cell r="L219">
            <v>45</v>
          </cell>
          <cell r="M219" t="str">
            <v>Working Capital</v>
          </cell>
          <cell r="N219">
            <v>4294579.1596392496</v>
          </cell>
          <cell r="O219">
            <v>47874675.27990827</v>
          </cell>
          <cell r="P219">
            <v>12445164.2767238</v>
          </cell>
          <cell r="Q219">
            <v>18919612.177968025</v>
          </cell>
          <cell r="R219">
            <v>16441830.487643089</v>
          </cell>
          <cell r="S219">
            <v>66633438.079022579</v>
          </cell>
          <cell r="T219">
            <v>8662200.1792673357</v>
          </cell>
          <cell r="U219">
            <v>2477781.6903249379</v>
          </cell>
        </row>
        <row r="220">
          <cell r="L220">
            <v>46</v>
          </cell>
          <cell r="M220" t="str">
            <v>Weatherization</v>
          </cell>
          <cell r="N220">
            <v>408768.05909013504</v>
          </cell>
          <cell r="O220">
            <v>-659.56623574720356</v>
          </cell>
          <cell r="P220">
            <v>2100038.7293716506</v>
          </cell>
          <cell r="Q220">
            <v>416267.61062639923</v>
          </cell>
          <cell r="R220">
            <v>396339.43058747589</v>
          </cell>
          <cell r="S220">
            <v>6556322.3983376445</v>
          </cell>
          <cell r="T220">
            <v>5594051.545794636</v>
          </cell>
          <cell r="U220">
            <v>19928.180038923318</v>
          </cell>
        </row>
        <row r="221">
          <cell r="L221">
            <v>47</v>
          </cell>
          <cell r="M221" t="str">
            <v xml:space="preserve">Misc Rate Base </v>
          </cell>
          <cell r="N221">
            <v>294257.54585847346</v>
          </cell>
          <cell r="O221">
            <v>4380157.0086926091</v>
          </cell>
          <cell r="P221">
            <v>474771.24544890749</v>
          </cell>
          <cell r="Q221">
            <v>0</v>
          </cell>
          <cell r="R221">
            <v>0</v>
          </cell>
          <cell r="S221">
            <v>0</v>
          </cell>
          <cell r="T221">
            <v>0</v>
          </cell>
          <cell r="U221">
            <v>0</v>
          </cell>
        </row>
        <row r="222">
          <cell r="L222">
            <v>48</v>
          </cell>
        </row>
        <row r="223">
          <cell r="L223">
            <v>49</v>
          </cell>
          <cell r="M223" t="str">
            <v xml:space="preserve">   Total Electric Plant:</v>
          </cell>
          <cell r="N223">
            <v>393843490.36558419</v>
          </cell>
          <cell r="O223">
            <v>4497074930.3377714</v>
          </cell>
          <cell r="P223">
            <v>1200689180.2285483</v>
          </cell>
          <cell r="Q223">
            <v>2326591022.6084023</v>
          </cell>
          <cell r="R223">
            <v>1999911509.6254468</v>
          </cell>
          <cell r="S223">
            <v>7454868160.5404081</v>
          </cell>
          <cell r="T223">
            <v>1018222815.2986109</v>
          </cell>
          <cell r="U223">
            <v>326679512.98295552</v>
          </cell>
        </row>
        <row r="224">
          <cell r="L224">
            <v>50</v>
          </cell>
        </row>
        <row r="225">
          <cell r="L225">
            <v>51</v>
          </cell>
          <cell r="M225" t="str">
            <v>Rate Base Deductions:</v>
          </cell>
        </row>
        <row r="226">
          <cell r="L226">
            <v>52</v>
          </cell>
          <cell r="M226" t="str">
            <v>Accum Prov For Deprec</v>
          </cell>
          <cell r="N226">
            <v>-152826693.41288137</v>
          </cell>
          <cell r="O226">
            <v>-1691337276.7234855</v>
          </cell>
          <cell r="P226">
            <v>-455513070.28755075</v>
          </cell>
          <cell r="Q226">
            <v>-879920227.30174887</v>
          </cell>
          <cell r="R226">
            <v>-756325611.02722955</v>
          </cell>
          <cell r="S226">
            <v>-2623054396.4685593</v>
          </cell>
          <cell r="T226">
            <v>-387558957.21713632</v>
          </cell>
          <cell r="U226">
            <v>-123594616.27451937</v>
          </cell>
        </row>
        <row r="227">
          <cell r="L227">
            <v>53</v>
          </cell>
          <cell r="M227" t="str">
            <v>Accum Prov For Amort</v>
          </cell>
          <cell r="N227">
            <v>-10324749.58527774</v>
          </cell>
          <cell r="O227">
            <v>-126907043.87070373</v>
          </cell>
          <cell r="P227">
            <v>-32275734.255299926</v>
          </cell>
          <cell r="Q227">
            <v>-51854664.295759693</v>
          </cell>
          <cell r="R227">
            <v>-45592413.330981344</v>
          </cell>
          <cell r="S227">
            <v>-161924814.3183862</v>
          </cell>
          <cell r="T227">
            <v>-21041538.195306227</v>
          </cell>
          <cell r="U227">
            <v>-6262250.9647783469</v>
          </cell>
        </row>
        <row r="228">
          <cell r="L228">
            <v>54</v>
          </cell>
          <cell r="M228" t="str">
            <v>Accum Def Income Tax</v>
          </cell>
          <cell r="N228">
            <v>-34476087.604964301</v>
          </cell>
          <cell r="O228">
            <v>-371666372.68181461</v>
          </cell>
          <cell r="P228">
            <v>-88855752.481450364</v>
          </cell>
          <cell r="Q228">
            <v>-155919475.35228878</v>
          </cell>
          <cell r="R228">
            <v>-130232952.61759609</v>
          </cell>
          <cell r="S228">
            <v>-565555972.11549258</v>
          </cell>
          <cell r="T228">
            <v>-80027600.770381257</v>
          </cell>
          <cell r="U228">
            <v>-25686522.734692682</v>
          </cell>
        </row>
        <row r="229">
          <cell r="L229">
            <v>55</v>
          </cell>
          <cell r="M229" t="str">
            <v>Unamortized ITC</v>
          </cell>
          <cell r="N229">
            <v>-485987.87262933265</v>
          </cell>
          <cell r="O229">
            <v>-7045038.4936113218</v>
          </cell>
          <cell r="P229">
            <v>-1439630.7646533309</v>
          </cell>
          <cell r="Q229">
            <v>-1400533.0246153311</v>
          </cell>
          <cell r="R229">
            <v>-1349474.934647331</v>
          </cell>
          <cell r="S229">
            <v>-177010.35437666654</v>
          </cell>
          <cell r="T229">
            <v>-52729.176629999958</v>
          </cell>
          <cell r="U229">
            <v>-51058.089967999957</v>
          </cell>
        </row>
        <row r="230">
          <cell r="L230">
            <v>56</v>
          </cell>
          <cell r="M230" t="str">
            <v>Customer Adv For Const</v>
          </cell>
          <cell r="N230">
            <v>72279.237831746432</v>
          </cell>
          <cell r="O230">
            <v>-77901.235620867694</v>
          </cell>
          <cell r="P230">
            <v>206261.66434642594</v>
          </cell>
          <cell r="Q230">
            <v>-4383409.1810825616</v>
          </cell>
          <cell r="R230">
            <v>-3334655.9585801507</v>
          </cell>
          <cell r="S230">
            <v>-12435484.812841244</v>
          </cell>
          <cell r="T230">
            <v>-242622.92722368348</v>
          </cell>
          <cell r="U230">
            <v>-1048753.2225024106</v>
          </cell>
        </row>
        <row r="231">
          <cell r="L231">
            <v>57</v>
          </cell>
          <cell r="M231" t="str">
            <v>Customer Service Deposits</v>
          </cell>
          <cell r="N231">
            <v>0</v>
          </cell>
          <cell r="O231">
            <v>0</v>
          </cell>
          <cell r="P231">
            <v>0</v>
          </cell>
          <cell r="Q231">
            <v>0</v>
          </cell>
          <cell r="R231">
            <v>0</v>
          </cell>
          <cell r="S231">
            <v>0</v>
          </cell>
          <cell r="T231">
            <v>0</v>
          </cell>
          <cell r="U231">
            <v>0</v>
          </cell>
        </row>
        <row r="232">
          <cell r="L232">
            <v>58</v>
          </cell>
          <cell r="M232" t="str">
            <v>Misc Rate Base Deductions</v>
          </cell>
          <cell r="N232">
            <v>-1430169.9403596641</v>
          </cell>
          <cell r="O232">
            <v>-17743277.136641763</v>
          </cell>
          <cell r="P232">
            <v>-4709705.5381272128</v>
          </cell>
          <cell r="Q232">
            <v>-8538060.2185078822</v>
          </cell>
          <cell r="R232">
            <v>-7377891.3963859901</v>
          </cell>
          <cell r="S232">
            <v>-25857754.273543406</v>
          </cell>
          <cell r="T232">
            <v>-3707991.0253507737</v>
          </cell>
          <cell r="U232">
            <v>-1160168.8221218926</v>
          </cell>
        </row>
        <row r="233">
          <cell r="L233">
            <v>59</v>
          </cell>
        </row>
        <row r="234">
          <cell r="L234">
            <v>60</v>
          </cell>
          <cell r="M234" t="str">
            <v xml:space="preserve">     Total Rate Base Deductions</v>
          </cell>
          <cell r="N234">
            <v>-199471409.17828068</v>
          </cell>
          <cell r="O234">
            <v>-2214776910.1418781</v>
          </cell>
          <cell r="P234">
            <v>-582587631.6627351</v>
          </cell>
          <cell r="Q234">
            <v>-1102016369.3740032</v>
          </cell>
          <cell r="R234">
            <v>-944212999.26542044</v>
          </cell>
          <cell r="S234">
            <v>-3389005432.3431997</v>
          </cell>
          <cell r="T234">
            <v>-492631439.31202829</v>
          </cell>
          <cell r="U234">
            <v>-157803370.10858271</v>
          </cell>
        </row>
        <row r="235">
          <cell r="L235">
            <v>61</v>
          </cell>
        </row>
        <row r="236">
          <cell r="L236">
            <v>62</v>
          </cell>
          <cell r="M236" t="str">
            <v xml:space="preserve">   Total Rate Base:</v>
          </cell>
          <cell r="N236">
            <v>194372081.18730351</v>
          </cell>
          <cell r="O236">
            <v>2282298020.1958933</v>
          </cell>
          <cell r="P236">
            <v>618101548.56581318</v>
          </cell>
          <cell r="Q236">
            <v>1224574653.2343991</v>
          </cell>
          <cell r="R236">
            <v>1055698510.3600264</v>
          </cell>
          <cell r="S236">
            <v>4065862728.1972084</v>
          </cell>
          <cell r="T236">
            <v>525591375.98658264</v>
          </cell>
          <cell r="U236">
            <v>168876142.87437281</v>
          </cell>
        </row>
        <row r="237">
          <cell r="L237">
            <v>63</v>
          </cell>
        </row>
        <row r="238">
          <cell r="L238">
            <v>64</v>
          </cell>
        </row>
        <row r="239">
          <cell r="L239">
            <v>65</v>
          </cell>
        </row>
        <row r="240">
          <cell r="L240">
            <v>66</v>
          </cell>
        </row>
        <row r="241">
          <cell r="L241">
            <v>67</v>
          </cell>
          <cell r="M241" t="str">
            <v>TAX CALCULATION:</v>
          </cell>
        </row>
        <row r="242">
          <cell r="L242">
            <v>68</v>
          </cell>
          <cell r="M242" t="str">
            <v>Operating Revenue</v>
          </cell>
        </row>
        <row r="243">
          <cell r="L243">
            <v>69</v>
          </cell>
          <cell r="M243" t="str">
            <v>Other Deductions</v>
          </cell>
        </row>
        <row r="244">
          <cell r="L244">
            <v>70</v>
          </cell>
          <cell r="M244" t="str">
            <v>Interest (AFUDC)</v>
          </cell>
          <cell r="N244">
            <v>-1010225.6662520111</v>
          </cell>
          <cell r="O244">
            <v>-11776816.51031982</v>
          </cell>
          <cell r="P244">
            <v>-3140569.6544362712</v>
          </cell>
          <cell r="R244">
            <v>-5173271.1010654038</v>
          </cell>
          <cell r="S244">
            <v>-20253937.863352448</v>
          </cell>
          <cell r="T244">
            <v>-2611812.631759353</v>
          </cell>
          <cell r="U244">
            <v>-853597.63067418325</v>
          </cell>
        </row>
        <row r="245">
          <cell r="L245">
            <v>71</v>
          </cell>
          <cell r="M245" t="str">
            <v>Interest</v>
          </cell>
          <cell r="N245">
            <v>6643946.5583185395</v>
          </cell>
          <cell r="O245">
            <v>77452535.74083063</v>
          </cell>
          <cell r="P245">
            <v>20654570.205253847</v>
          </cell>
          <cell r="Q245">
            <v>39636880.258880608</v>
          </cell>
          <cell r="R245">
            <v>34023028.59190876</v>
          </cell>
          <cell r="S245">
            <v>133203981.30337067</v>
          </cell>
          <cell r="T245">
            <v>17177096.291890908</v>
          </cell>
          <cell r="U245">
            <v>5613851.6669718483</v>
          </cell>
        </row>
        <row r="246">
          <cell r="L246">
            <v>72</v>
          </cell>
          <cell r="M246" t="str">
            <v>Schedule "M" Addition</v>
          </cell>
          <cell r="N246">
            <v>22947148.722242586</v>
          </cell>
          <cell r="O246">
            <v>246882999.28594142</v>
          </cell>
          <cell r="P246">
            <v>64341052.459853157</v>
          </cell>
          <cell r="Q246">
            <v>105406337.18158698</v>
          </cell>
          <cell r="R246">
            <v>89953727.490022525</v>
          </cell>
          <cell r="S246">
            <v>340376769.20689952</v>
          </cell>
          <cell r="T246">
            <v>44987117.181632355</v>
          </cell>
          <cell r="U246">
            <v>15452609.691564448</v>
          </cell>
        </row>
        <row r="247">
          <cell r="L247">
            <v>73</v>
          </cell>
          <cell r="M247" t="str">
            <v>Schedule "M" Deduction</v>
          </cell>
          <cell r="N247">
            <v>32497216.89390694</v>
          </cell>
          <cell r="O247">
            <v>386320537.62323135</v>
          </cell>
          <cell r="P247">
            <v>107216318.05015349</v>
          </cell>
          <cell r="Q247">
            <v>173942962.78434196</v>
          </cell>
          <cell r="R247">
            <v>153502363.4382025</v>
          </cell>
          <cell r="S247">
            <v>487498451.86231428</v>
          </cell>
          <cell r="T247">
            <v>64922901.594647318</v>
          </cell>
          <cell r="U247">
            <v>20440599.34613945</v>
          </cell>
        </row>
        <row r="248">
          <cell r="L248">
            <v>74</v>
          </cell>
          <cell r="M248" t="str">
            <v>Income Before Tax</v>
          </cell>
        </row>
        <row r="249">
          <cell r="L249">
            <v>75</v>
          </cell>
        </row>
        <row r="250">
          <cell r="L250">
            <v>76</v>
          </cell>
          <cell r="M250" t="str">
            <v>State Income Taxes</v>
          </cell>
        </row>
        <row r="251">
          <cell r="L251">
            <v>77</v>
          </cell>
          <cell r="M251" t="str">
            <v>Taxable Income</v>
          </cell>
        </row>
        <row r="252">
          <cell r="L252">
            <v>78</v>
          </cell>
        </row>
        <row r="253">
          <cell r="L253">
            <v>79</v>
          </cell>
          <cell r="M253" t="str">
            <v>Federal Income Taxes</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NPC"/>
      <sheetName val="Results"/>
      <sheetName val="Report"/>
      <sheetName val="UTCR"/>
      <sheetName val="NRO"/>
      <sheetName val="ADJ"/>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row r="10">
          <cell r="D10">
            <v>29009259.839632533</v>
          </cell>
        </row>
      </sheetData>
      <sheetData sheetId="5"/>
      <sheetData sheetId="6"/>
      <sheetData sheetId="7"/>
      <sheetData sheetId="8"/>
      <sheetData sheetId="9"/>
      <sheetData sheetId="10"/>
      <sheetData sheetId="11"/>
      <sheetData sheetId="12">
        <row r="2">
          <cell r="AB2">
            <v>2</v>
          </cell>
        </row>
        <row r="32">
          <cell r="B32">
            <v>6.3400000000000001E-3</v>
          </cell>
        </row>
        <row r="33">
          <cell r="B33">
            <v>2E-3</v>
          </cell>
        </row>
        <row r="34">
          <cell r="B34">
            <v>3.8730000000000001E-2</v>
          </cell>
        </row>
        <row r="35">
          <cell r="B35">
            <v>0</v>
          </cell>
        </row>
        <row r="36">
          <cell r="B36">
            <v>0</v>
          </cell>
        </row>
      </sheetData>
      <sheetData sheetId="13"/>
      <sheetData sheetId="14"/>
      <sheetData sheetId="15"/>
      <sheetData sheetId="16"/>
      <sheetData sheetId="17"/>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otal Adj"/>
      <sheetName val="Restating Adj"/>
      <sheetName val="Pro Forma Adj"/>
      <sheetName val="Interest Calc"/>
      <sheetName val="Variables"/>
      <sheetName val="Check Sheet"/>
      <sheetName val="Exhibit No.__(NCS-2) pg 1"/>
      <sheetName val="Exhibit No.__(NCS-2) pg 2-3"/>
      <sheetName val="Page 1.4"/>
      <sheetName val="Page 1.5"/>
      <sheetName val="Page 1.6"/>
    </sheetNames>
    <sheetDataSet>
      <sheetData sheetId="0">
        <row r="9">
          <cell r="B9">
            <v>317700179.76000005</v>
          </cell>
        </row>
        <row r="37">
          <cell r="B37">
            <v>40389777.94615829</v>
          </cell>
          <cell r="F37">
            <v>54841106.839641094</v>
          </cell>
        </row>
        <row r="64">
          <cell r="B64">
            <v>788256371.82205129</v>
          </cell>
          <cell r="F64">
            <v>812975758.31408727</v>
          </cell>
        </row>
        <row r="67">
          <cell r="B67">
            <v>5.0710212460143671E-2</v>
          </cell>
          <cell r="F67">
            <v>8.2061177994275147E-2</v>
          </cell>
        </row>
      </sheetData>
      <sheetData sheetId="1" refreshError="1"/>
      <sheetData sheetId="2" refreshError="1"/>
      <sheetData sheetId="3" refreshError="1"/>
      <sheetData sheetId="4" refreshError="1"/>
      <sheetData sheetId="5">
        <row r="8">
          <cell r="E8">
            <v>2.4993500000000002E-2</v>
          </cell>
        </row>
        <row r="9">
          <cell r="E9">
            <v>1.3500000000000001E-5</v>
          </cell>
        </row>
        <row r="10">
          <cell r="C10">
            <v>0.51729999999999998</v>
          </cell>
        </row>
        <row r="11">
          <cell r="E11">
            <v>7.6700000000000004E-2</v>
          </cell>
        </row>
        <row r="20">
          <cell r="D20">
            <v>6.3400000000000001E-3</v>
          </cell>
        </row>
        <row r="21">
          <cell r="D21">
            <v>2E-3</v>
          </cell>
        </row>
        <row r="22">
          <cell r="D22">
            <v>3.8730000000000001E-2</v>
          </cell>
        </row>
        <row r="34">
          <cell r="D34">
            <v>0.61939999999999995</v>
          </cell>
        </row>
      </sheetData>
      <sheetData sheetId="6" refreshError="1"/>
      <sheetData sheetId="7" refreshError="1"/>
      <sheetData sheetId="8"/>
      <sheetData sheetId="9">
        <row r="6">
          <cell r="D6">
            <v>3905479.1195230857</v>
          </cell>
        </row>
      </sheetData>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C"/>
      <sheetName val="lookup"/>
      <sheetName val="Wheeling"/>
    </sheetNames>
    <sheetDataSet>
      <sheetData sheetId="0">
        <row r="1">
          <cell r="A1" t="str">
            <v>PacifiCorp</v>
          </cell>
        </row>
      </sheetData>
      <sheetData sheetId="1">
        <row r="3">
          <cell r="C3" t="str">
            <v>Black Hills s27013/s28160</v>
          </cell>
          <cell r="D3" t="str">
            <v>Pacific Pre Merger</v>
          </cell>
        </row>
        <row r="4">
          <cell r="C4" t="str">
            <v>BPA Wind s42818</v>
          </cell>
          <cell r="D4" t="str">
            <v>Post Merger</v>
          </cell>
        </row>
        <row r="5">
          <cell r="C5" t="str">
            <v>East Area Sales (WCA Sale)</v>
          </cell>
          <cell r="D5" t="str">
            <v>Post Merger</v>
          </cell>
        </row>
        <row r="6">
          <cell r="C6" t="str">
            <v>Hurricane Sale s393046</v>
          </cell>
          <cell r="D6" t="str">
            <v>Post Merger</v>
          </cell>
        </row>
        <row r="7">
          <cell r="C7" t="str">
            <v>LADWP (IPP Layoff)</v>
          </cell>
          <cell r="D7" t="str">
            <v>Utah Pre Merger</v>
          </cell>
        </row>
        <row r="8">
          <cell r="C8" t="str">
            <v>NVE s523485</v>
          </cell>
          <cell r="D8" t="str">
            <v>Post Merger</v>
          </cell>
        </row>
        <row r="9">
          <cell r="C9" t="str">
            <v>Pacific Gas and Electric s524491</v>
          </cell>
          <cell r="D9" t="str">
            <v>Post Merger</v>
          </cell>
        </row>
        <row r="10">
          <cell r="C10" t="str">
            <v>PSCO s100035</v>
          </cell>
          <cell r="D10" t="str">
            <v>Post Merger</v>
          </cell>
        </row>
        <row r="11">
          <cell r="C11" t="str">
            <v>Salt River Project s322940</v>
          </cell>
          <cell r="D11" t="str">
            <v>Post Merger</v>
          </cell>
        </row>
        <row r="12">
          <cell r="C12" t="str">
            <v>Sierra Pac 2 s25270</v>
          </cell>
          <cell r="D12" t="str">
            <v>Post Merger</v>
          </cell>
        </row>
        <row r="13">
          <cell r="C13" t="str">
            <v>SCE s 513948</v>
          </cell>
          <cell r="D13" t="str">
            <v>Post Merger</v>
          </cell>
        </row>
        <row r="14">
          <cell r="C14" t="str">
            <v>SDG&amp;E s513949</v>
          </cell>
          <cell r="D14" t="str">
            <v>Post Merger</v>
          </cell>
        </row>
        <row r="15">
          <cell r="C15" t="str">
            <v>SMUD s24296</v>
          </cell>
          <cell r="D15" t="str">
            <v>Pacific Pre Merger</v>
          </cell>
        </row>
        <row r="16">
          <cell r="C16" t="str">
            <v>UAMPS s223863</v>
          </cell>
          <cell r="D16" t="str">
            <v>Post Merger</v>
          </cell>
        </row>
        <row r="17">
          <cell r="C17" t="str">
            <v>UAMPS s404236</v>
          </cell>
          <cell r="D17" t="str">
            <v>Post Merger</v>
          </cell>
        </row>
        <row r="18">
          <cell r="C18" t="str">
            <v>UMPA II s45631</v>
          </cell>
          <cell r="D18" t="str">
            <v>Post Merger</v>
          </cell>
        </row>
        <row r="20">
          <cell r="C20" t="str">
            <v>APS Supplemental p27875</v>
          </cell>
          <cell r="D20" t="str">
            <v>Post Merger</v>
          </cell>
        </row>
        <row r="21">
          <cell r="C21" t="str">
            <v>Avoided Cost Resource</v>
          </cell>
          <cell r="D21" t="str">
            <v>Post Merger</v>
          </cell>
        </row>
        <row r="22">
          <cell r="C22" t="str">
            <v>Blanding Purchase p379174</v>
          </cell>
          <cell r="D22" t="str">
            <v>Post Merger</v>
          </cell>
        </row>
        <row r="23">
          <cell r="C23" t="str">
            <v>BPA Reserve Purchase</v>
          </cell>
          <cell r="D23" t="str">
            <v>Post Merger</v>
          </cell>
        </row>
        <row r="24">
          <cell r="C24" t="str">
            <v>Chehalis Station Service</v>
          </cell>
          <cell r="D24" t="str">
            <v>Post Merger</v>
          </cell>
        </row>
        <row r="25">
          <cell r="C25" t="str">
            <v xml:space="preserve">Combine Hills Wind p160595 </v>
          </cell>
          <cell r="D25" t="str">
            <v>Post Merger</v>
          </cell>
        </row>
        <row r="26">
          <cell r="C26" t="str">
            <v>Constellation p257677</v>
          </cell>
          <cell r="D26" t="str">
            <v>Post Merger</v>
          </cell>
        </row>
        <row r="27">
          <cell r="C27" t="str">
            <v>Constellation p257678</v>
          </cell>
          <cell r="D27" t="str">
            <v>Post Merger</v>
          </cell>
        </row>
        <row r="28">
          <cell r="C28" t="str">
            <v>Constellation p268849</v>
          </cell>
          <cell r="D28" t="str">
            <v>Post Merger</v>
          </cell>
        </row>
        <row r="29">
          <cell r="C29" t="str">
            <v>Deseret Purchase p194277</v>
          </cell>
          <cell r="D29" t="str">
            <v>Post Merger</v>
          </cell>
        </row>
        <row r="30">
          <cell r="C30" t="str">
            <v>Douglas PUD Settlement p38185</v>
          </cell>
          <cell r="D30" t="str">
            <v>Mid Columbia</v>
          </cell>
        </row>
        <row r="31">
          <cell r="C31" t="str">
            <v>Gemstate p99489</v>
          </cell>
          <cell r="D31" t="str">
            <v>Gemstate</v>
          </cell>
        </row>
        <row r="32">
          <cell r="C32" t="str">
            <v>Georgia-Pacific Camas</v>
          </cell>
          <cell r="D32" t="str">
            <v>Post Merger</v>
          </cell>
        </row>
        <row r="33">
          <cell r="C33" t="str">
            <v>Grant County 10 aMW p66274</v>
          </cell>
          <cell r="D33" t="str">
            <v>Misc/Pacific</v>
          </cell>
        </row>
        <row r="34">
          <cell r="C34" t="str">
            <v>Hermiston Purchase p99563</v>
          </cell>
          <cell r="D34" t="str">
            <v>Post Merger</v>
          </cell>
        </row>
        <row r="35">
          <cell r="C35" t="str">
            <v>Hurricane Purchase p393045</v>
          </cell>
          <cell r="D35" t="str">
            <v>Post Merger</v>
          </cell>
        </row>
        <row r="36">
          <cell r="C36" t="str">
            <v>Idaho Power p278538</v>
          </cell>
          <cell r="D36" t="str">
            <v>Post Merger</v>
          </cell>
        </row>
        <row r="37">
          <cell r="C37" t="str">
            <v>IPP Purchase</v>
          </cell>
          <cell r="D37" t="str">
            <v>IPP Layoff</v>
          </cell>
        </row>
        <row r="38">
          <cell r="C38" t="str">
            <v>Kennecott Generation Incentive</v>
          </cell>
          <cell r="D38" t="str">
            <v>Post Merger</v>
          </cell>
        </row>
        <row r="39">
          <cell r="C39" t="str">
            <v>LADWP p491303-4</v>
          </cell>
          <cell r="D39" t="str">
            <v>Post Merger</v>
          </cell>
        </row>
        <row r="40">
          <cell r="C40" t="str">
            <v>MagCorp p229846</v>
          </cell>
          <cell r="D40" t="str">
            <v>Post Merger</v>
          </cell>
        </row>
        <row r="41">
          <cell r="C41" t="str">
            <v>MagCorp Reserves p510378</v>
          </cell>
          <cell r="D41" t="str">
            <v>Post Merger</v>
          </cell>
        </row>
        <row r="42">
          <cell r="C42" t="str">
            <v>Morgan Stanley p189046</v>
          </cell>
          <cell r="D42" t="str">
            <v>Post Merger</v>
          </cell>
        </row>
        <row r="43">
          <cell r="C43" t="str">
            <v>Morgan Stanley p244840</v>
          </cell>
          <cell r="D43" t="str">
            <v>Post Merger</v>
          </cell>
        </row>
        <row r="44">
          <cell r="C44" t="str">
            <v>Morgan Stanley p244841</v>
          </cell>
          <cell r="D44" t="str">
            <v>Post Merger</v>
          </cell>
        </row>
        <row r="45">
          <cell r="C45" t="str">
            <v>Morgan Stanley p272153-6-8</v>
          </cell>
          <cell r="D45" t="str">
            <v>Post Merger</v>
          </cell>
        </row>
        <row r="46">
          <cell r="C46" t="str">
            <v>Morgan Stanley p272154-7</v>
          </cell>
          <cell r="D46" t="str">
            <v>Post Merger</v>
          </cell>
        </row>
        <row r="47">
          <cell r="C47" t="str">
            <v>Nebo Heat Rate Option p360539</v>
          </cell>
          <cell r="D47" t="str">
            <v>Post Merger</v>
          </cell>
        </row>
        <row r="48">
          <cell r="C48" t="str">
            <v>Nucor p346856</v>
          </cell>
          <cell r="D48" t="str">
            <v>Post Merger</v>
          </cell>
        </row>
        <row r="49">
          <cell r="C49" t="str">
            <v>P4 Production p137215/p145258</v>
          </cell>
          <cell r="D49" t="str">
            <v>Post Merger</v>
          </cell>
        </row>
        <row r="50">
          <cell r="C50" t="str">
            <v>PGE Cove p83984</v>
          </cell>
          <cell r="D50" t="str">
            <v>Misc/Pacific</v>
          </cell>
        </row>
        <row r="51">
          <cell r="C51" t="str">
            <v>Rock River Wind p100371</v>
          </cell>
          <cell r="D51" t="str">
            <v>Post Merger</v>
          </cell>
        </row>
        <row r="52">
          <cell r="C52" t="str">
            <v>Roseburg Forest Products p312292</v>
          </cell>
          <cell r="D52" t="str">
            <v>Post Merger</v>
          </cell>
        </row>
        <row r="53">
          <cell r="C53" t="str">
            <v>Small Purchases east</v>
          </cell>
          <cell r="D53" t="str">
            <v>QF UPL Pre Merger</v>
          </cell>
        </row>
        <row r="54">
          <cell r="C54" t="str">
            <v>Small Purchases west</v>
          </cell>
          <cell r="D54" t="str">
            <v>Post Merger</v>
          </cell>
        </row>
        <row r="55">
          <cell r="C55" t="str">
            <v>Three Buttes Wind p460457</v>
          </cell>
          <cell r="D55" t="str">
            <v>Post Merger</v>
          </cell>
        </row>
        <row r="56">
          <cell r="C56" t="str">
            <v>Top of the World Wind p575862</v>
          </cell>
          <cell r="D56" t="str">
            <v>Post Merger</v>
          </cell>
        </row>
        <row r="57">
          <cell r="C57" t="str">
            <v>Tri-State Purchase p27057</v>
          </cell>
          <cell r="D57" t="str">
            <v>Post Merger</v>
          </cell>
        </row>
        <row r="58">
          <cell r="C58" t="str">
            <v>UBS p268848</v>
          </cell>
          <cell r="D58" t="str">
            <v>Post Merger</v>
          </cell>
        </row>
        <row r="59">
          <cell r="C59" t="str">
            <v>UBS p268850</v>
          </cell>
          <cell r="D59" t="str">
            <v>Post Merger</v>
          </cell>
        </row>
        <row r="60">
          <cell r="C60" t="str">
            <v>Weyerhaeuser Reserve p356685</v>
          </cell>
          <cell r="D60" t="str">
            <v>Post Merger</v>
          </cell>
        </row>
        <row r="61">
          <cell r="C61" t="str">
            <v>Wolverine Creek Wind p244520</v>
          </cell>
          <cell r="D61" t="str">
            <v>Post Merger</v>
          </cell>
        </row>
        <row r="62">
          <cell r="C62" t="str">
            <v>Place Holder</v>
          </cell>
          <cell r="D62" t="str">
            <v>Post Merger</v>
          </cell>
        </row>
        <row r="63">
          <cell r="C63" t="str">
            <v>DSM (Irrigation)</v>
          </cell>
          <cell r="D63" t="str">
            <v>Post Merger</v>
          </cell>
        </row>
        <row r="65">
          <cell r="C65" t="str">
            <v>QF California</v>
          </cell>
          <cell r="D65" t="str">
            <v>QF by State PPL</v>
          </cell>
        </row>
        <row r="66">
          <cell r="C66" t="str">
            <v>QF Idaho</v>
          </cell>
          <cell r="D66" t="str">
            <v>QF by State UPL</v>
          </cell>
        </row>
        <row r="67">
          <cell r="C67" t="str">
            <v>QF Oregon</v>
          </cell>
          <cell r="D67" t="str">
            <v>QF by State PPL</v>
          </cell>
        </row>
        <row r="68">
          <cell r="C68" t="str">
            <v>QF Utah</v>
          </cell>
          <cell r="D68" t="str">
            <v>QF by State UPL</v>
          </cell>
        </row>
        <row r="69">
          <cell r="C69" t="str">
            <v>QF Washington</v>
          </cell>
          <cell r="D69" t="str">
            <v>QF by State PPL</v>
          </cell>
        </row>
        <row r="70">
          <cell r="C70" t="str">
            <v>QF Wyoming</v>
          </cell>
          <cell r="D70" t="str">
            <v>QF by State UPL</v>
          </cell>
        </row>
        <row r="71">
          <cell r="C71" t="str">
            <v>Biomass p234159 QF</v>
          </cell>
          <cell r="D71" t="str">
            <v>QF PPL Pre Merger</v>
          </cell>
        </row>
        <row r="72">
          <cell r="C72" t="str">
            <v>Chevron Wind p499335 QF</v>
          </cell>
          <cell r="D72" t="str">
            <v>QF UPL Post Merger</v>
          </cell>
        </row>
        <row r="73">
          <cell r="C73" t="str">
            <v>Co-Gen II p349170 QF</v>
          </cell>
          <cell r="D73" t="str">
            <v>QF PPL Post Merger</v>
          </cell>
        </row>
        <row r="74">
          <cell r="C74" t="str">
            <v>DCFP p316701 QF</v>
          </cell>
          <cell r="D74" t="str">
            <v>QF PPL Post Merger</v>
          </cell>
        </row>
        <row r="75">
          <cell r="C75" t="str">
            <v>D.R. Johnson</v>
          </cell>
          <cell r="D75" t="str">
            <v>QF PPL Post Merger</v>
          </cell>
        </row>
        <row r="76">
          <cell r="C76" t="str">
            <v>ExxonMobil p255042 QF</v>
          </cell>
          <cell r="D76" t="str">
            <v>QF UPL Post Merger</v>
          </cell>
        </row>
        <row r="77">
          <cell r="C77" t="str">
            <v>Kennecott QF</v>
          </cell>
          <cell r="D77" t="str">
            <v>QF UPL Post Merger</v>
          </cell>
        </row>
        <row r="78">
          <cell r="C78" t="str">
            <v>Oregon Wind Farm QF</v>
          </cell>
          <cell r="D78" t="str">
            <v>QF PPL Post Merger</v>
          </cell>
        </row>
        <row r="79">
          <cell r="C79" t="str">
            <v>Schwendiman QF</v>
          </cell>
          <cell r="D79" t="str">
            <v>QF UPL Post Merger</v>
          </cell>
        </row>
        <row r="80">
          <cell r="C80" t="str">
            <v>SF Phosphates</v>
          </cell>
          <cell r="D80" t="str">
            <v>QF UPL Post Merger</v>
          </cell>
        </row>
        <row r="81">
          <cell r="C81" t="str">
            <v>Spanish Fork Wind 2 p311681 QF</v>
          </cell>
          <cell r="D81" t="str">
            <v>QF UPL Post Merger</v>
          </cell>
        </row>
        <row r="82">
          <cell r="C82" t="str">
            <v>Sunnyside p83997/p59965 QF</v>
          </cell>
          <cell r="D82" t="str">
            <v>QF UPL Pre Merger</v>
          </cell>
        </row>
        <row r="83">
          <cell r="C83" t="str">
            <v>Tesoro QF</v>
          </cell>
          <cell r="D83" t="str">
            <v>QF UPL Post Merger</v>
          </cell>
        </row>
        <row r="84">
          <cell r="C84" t="str">
            <v>Evergreen BioPower p351030 QF</v>
          </cell>
          <cell r="D84" t="str">
            <v>QF PPL Post Merger</v>
          </cell>
        </row>
        <row r="85">
          <cell r="C85" t="str">
            <v>Mountain Wind 1 p367721 QF</v>
          </cell>
          <cell r="D85" t="str">
            <v>QF UPL Post Merger</v>
          </cell>
        </row>
        <row r="86">
          <cell r="C86" t="str">
            <v>Mountain Wind 2 p398449 QF</v>
          </cell>
          <cell r="D86" t="str">
            <v>QF UPL Post Merger</v>
          </cell>
        </row>
        <row r="87">
          <cell r="C87" t="str">
            <v>Weyerhaeuser QF</v>
          </cell>
          <cell r="D87" t="str">
            <v>QF PPL Post Merger</v>
          </cell>
        </row>
        <row r="88">
          <cell r="C88" t="str">
            <v>US Magnesium QF</v>
          </cell>
          <cell r="D88" t="str">
            <v>QF UPL Post Merger</v>
          </cell>
        </row>
        <row r="90">
          <cell r="C90" t="str">
            <v>Canadian Entitlement p60828</v>
          </cell>
          <cell r="D90" t="str">
            <v>Post Merger</v>
          </cell>
        </row>
        <row r="91">
          <cell r="C91" t="str">
            <v>Chelan - Rocky Reach p60827</v>
          </cell>
          <cell r="D91" t="str">
            <v>Mid Columbia</v>
          </cell>
        </row>
        <row r="92">
          <cell r="C92" t="str">
            <v>Douglas - Wells p60828</v>
          </cell>
          <cell r="D92" t="str">
            <v>Mid Columbia</v>
          </cell>
        </row>
        <row r="93">
          <cell r="C93" t="str">
            <v>Grant Displacement p270294</v>
          </cell>
          <cell r="D93" t="str">
            <v>Mid Columbia</v>
          </cell>
        </row>
        <row r="94">
          <cell r="C94" t="str">
            <v>Grant Reasonable</v>
          </cell>
          <cell r="D94" t="str">
            <v>Mid Columbia</v>
          </cell>
        </row>
        <row r="95">
          <cell r="C95" t="str">
            <v>Grant Meaningful Priority p390668</v>
          </cell>
          <cell r="D95" t="str">
            <v>Mid Columbia</v>
          </cell>
        </row>
        <row r="96">
          <cell r="C96" t="str">
            <v>Grant Surplus p258951</v>
          </cell>
          <cell r="D96" t="str">
            <v>Mid Columbia</v>
          </cell>
        </row>
        <row r="97">
          <cell r="C97" t="str">
            <v>Grant Power Auction</v>
          </cell>
          <cell r="D97" t="str">
            <v>Mid Columbia</v>
          </cell>
        </row>
        <row r="98">
          <cell r="C98" t="str">
            <v>Grant - Priest Rapids</v>
          </cell>
          <cell r="D98" t="str">
            <v>Mid Columbia</v>
          </cell>
        </row>
        <row r="99">
          <cell r="C99" t="str">
            <v>Grant - Wanapum p60825</v>
          </cell>
          <cell r="D99" t="str">
            <v>Mid Columbia</v>
          </cell>
        </row>
        <row r="101">
          <cell r="C101" t="str">
            <v>APGI/Colockum s191690</v>
          </cell>
          <cell r="D101" t="str">
            <v>Post Merger</v>
          </cell>
        </row>
        <row r="102">
          <cell r="C102" t="str">
            <v>APS Exchange p58118/s58119</v>
          </cell>
          <cell r="D102" t="str">
            <v>Post Merger</v>
          </cell>
        </row>
        <row r="103">
          <cell r="C103" t="str">
            <v>Black Hills CTs p64676</v>
          </cell>
          <cell r="D103" t="str">
            <v>Pacific Capacity</v>
          </cell>
        </row>
        <row r="104">
          <cell r="C104" t="str">
            <v>BPA Exchange p64706/p64888</v>
          </cell>
          <cell r="D104" t="str">
            <v>Pacific Pre Merger</v>
          </cell>
        </row>
        <row r="105">
          <cell r="C105" t="str">
            <v xml:space="preserve">BPA FC II Wind p63507 </v>
          </cell>
          <cell r="D105" t="str">
            <v>Post Merger</v>
          </cell>
        </row>
        <row r="106">
          <cell r="C106" t="str">
            <v xml:space="preserve">BPA FC IV Wind p79207 </v>
          </cell>
          <cell r="D106" t="str">
            <v>Post Merger</v>
          </cell>
        </row>
        <row r="107">
          <cell r="C107" t="str">
            <v>BPA Peaking p59820</v>
          </cell>
          <cell r="D107" t="str">
            <v>BPA Peak Purchase</v>
          </cell>
        </row>
        <row r="108">
          <cell r="C108" t="str">
            <v>BPA So. Idaho p64885/p83975/p64705</v>
          </cell>
          <cell r="D108" t="str">
            <v>Post Merger</v>
          </cell>
        </row>
        <row r="109">
          <cell r="C109" t="str">
            <v>Cargill p483225/s6 p485390/s89</v>
          </cell>
          <cell r="D109" t="str">
            <v>Post Merger</v>
          </cell>
        </row>
        <row r="110">
          <cell r="C110" t="str">
            <v>Cowlitz Swift p65787</v>
          </cell>
          <cell r="D110" t="str">
            <v>Pacific Pre Merger</v>
          </cell>
        </row>
        <row r="111">
          <cell r="C111" t="str">
            <v>EWEB FC I p63508/p63510</v>
          </cell>
          <cell r="D111" t="str">
            <v>Post Merger</v>
          </cell>
        </row>
        <row r="112">
          <cell r="C112" t="str">
            <v>PSCo Exchange p340325</v>
          </cell>
          <cell r="D112" t="str">
            <v>Post Merger</v>
          </cell>
        </row>
        <row r="113">
          <cell r="C113" t="str">
            <v>PSCO FC III p63362/s63361</v>
          </cell>
          <cell r="D113" t="str">
            <v>Post Merger</v>
          </cell>
        </row>
        <row r="114">
          <cell r="C114" t="str">
            <v>Redding Exchange p66276</v>
          </cell>
          <cell r="D114" t="str">
            <v>Post Merger</v>
          </cell>
        </row>
        <row r="115">
          <cell r="C115" t="str">
            <v>SCL State Line p105228</v>
          </cell>
          <cell r="D115" t="str">
            <v>Post Merger</v>
          </cell>
        </row>
        <row r="116">
          <cell r="C116" t="str">
            <v>Shell p489963/s489962</v>
          </cell>
          <cell r="D116" t="str">
            <v>Post Merger</v>
          </cell>
        </row>
        <row r="117">
          <cell r="C117" t="str">
            <v>TransAlta p371343/s371344</v>
          </cell>
          <cell r="D117" t="str">
            <v>Post Merger</v>
          </cell>
        </row>
        <row r="118">
          <cell r="C118" t="str">
            <v>Tri-State Exchange</v>
          </cell>
          <cell r="D118" t="str">
            <v>Post Merger</v>
          </cell>
        </row>
      </sheetData>
      <sheetData sheetId="2">
        <row r="4">
          <cell r="B4">
            <v>41275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6"/>
  <sheetViews>
    <sheetView showGridLines="0" tabSelected="1" view="pageBreakPreview" zoomScaleNormal="100" zoomScaleSheetLayoutView="100" workbookViewId="0">
      <selection activeCell="G2" sqref="G2"/>
    </sheetView>
  </sheetViews>
  <sheetFormatPr defaultRowHeight="11.25"/>
  <cols>
    <col min="1" max="1" width="2.85546875" style="1" customWidth="1"/>
    <col min="2" max="2" width="33" style="1" customWidth="1"/>
    <col min="3" max="6" width="16.7109375" style="1" customWidth="1"/>
    <col min="7" max="7" width="18.7109375" style="1" customWidth="1"/>
    <col min="8" max="8" width="17.140625" style="1" customWidth="1"/>
    <col min="9" max="12" width="11.85546875" style="1" customWidth="1"/>
    <col min="13" max="13" width="3" style="1" customWidth="1"/>
    <col min="14" max="14" width="11.85546875" style="1" customWidth="1"/>
    <col min="15" max="15" width="3.140625" style="1" customWidth="1"/>
    <col min="16" max="16" width="11.85546875" style="1" customWidth="1"/>
    <col min="17" max="17" width="11.85546875" style="3" hidden="1" customWidth="1"/>
    <col min="18" max="18" width="0" style="3" hidden="1" customWidth="1"/>
    <col min="19" max="16384" width="9.140625" style="1"/>
  </cols>
  <sheetData>
    <row r="1" spans="1:18" ht="12">
      <c r="A1" s="11" t="s">
        <v>0</v>
      </c>
      <c r="B1" s="202"/>
      <c r="C1" s="203"/>
      <c r="D1" s="203"/>
      <c r="E1" s="2"/>
      <c r="F1" s="2"/>
      <c r="G1" s="130"/>
      <c r="I1" s="2"/>
      <c r="J1" s="2"/>
      <c r="K1" s="2"/>
      <c r="L1" s="2"/>
      <c r="M1" s="2"/>
      <c r="N1" s="2"/>
      <c r="O1" s="2"/>
      <c r="P1" s="2"/>
    </row>
    <row r="2" spans="1:18" ht="12">
      <c r="A2" s="11" t="s">
        <v>66</v>
      </c>
      <c r="B2" s="11"/>
      <c r="C2" s="11"/>
      <c r="D2" s="11"/>
      <c r="E2" s="2"/>
      <c r="F2" s="2"/>
      <c r="G2" s="130"/>
      <c r="I2" s="2"/>
      <c r="J2" s="2"/>
      <c r="K2" s="2"/>
      <c r="L2" s="2"/>
      <c r="M2" s="2"/>
      <c r="N2" s="2"/>
      <c r="O2" s="2"/>
      <c r="P2" s="2"/>
    </row>
    <row r="3" spans="1:18" ht="12" customHeight="1">
      <c r="A3" s="11" t="s">
        <v>84</v>
      </c>
      <c r="B3" s="11"/>
      <c r="C3" s="11"/>
      <c r="D3" s="11"/>
      <c r="E3" s="2"/>
      <c r="F3" s="2"/>
      <c r="G3" s="2"/>
      <c r="H3" s="2"/>
      <c r="I3" s="2"/>
      <c r="J3" s="2"/>
      <c r="K3" s="2"/>
      <c r="L3" s="2"/>
      <c r="M3" s="2"/>
      <c r="N3" s="2"/>
      <c r="O3" s="2"/>
      <c r="P3" s="2"/>
    </row>
    <row r="4" spans="1:18" ht="12">
      <c r="A4" s="11" t="s">
        <v>65</v>
      </c>
      <c r="B4" s="202"/>
      <c r="C4" s="203"/>
      <c r="D4" s="203"/>
      <c r="E4" s="2"/>
      <c r="F4" s="2"/>
      <c r="G4" s="2"/>
      <c r="H4" s="2"/>
      <c r="I4" s="2"/>
      <c r="J4" s="2"/>
      <c r="K4" s="2"/>
      <c r="L4" s="2"/>
      <c r="M4" s="2"/>
      <c r="N4" s="2"/>
      <c r="O4" s="2"/>
      <c r="P4" s="2"/>
    </row>
    <row r="5" spans="1:18" ht="12">
      <c r="A5" s="11"/>
      <c r="E5" s="2"/>
      <c r="F5" s="2"/>
      <c r="G5" s="2"/>
      <c r="H5" s="2"/>
      <c r="I5" s="2"/>
      <c r="J5" s="2"/>
      <c r="K5" s="2"/>
      <c r="L5" s="2"/>
      <c r="M5" s="2"/>
      <c r="N5" s="2"/>
      <c r="O5" s="2"/>
      <c r="P5" s="2"/>
    </row>
    <row r="6" spans="1:18" ht="12">
      <c r="A6" s="11"/>
      <c r="E6" s="2"/>
      <c r="F6" s="2"/>
      <c r="G6" s="2"/>
      <c r="H6" s="2"/>
      <c r="I6" s="2"/>
      <c r="J6" s="2"/>
      <c r="K6" s="2"/>
      <c r="L6" s="2"/>
      <c r="M6" s="2"/>
      <c r="N6" s="2"/>
      <c r="O6" s="2"/>
      <c r="P6" s="2"/>
    </row>
    <row r="7" spans="1:18" ht="12.75">
      <c r="A7" s="206" t="s">
        <v>90</v>
      </c>
      <c r="B7" s="12"/>
      <c r="C7" s="12"/>
      <c r="D7" s="210"/>
      <c r="E7" s="210"/>
      <c r="F7" s="132"/>
      <c r="G7" s="132"/>
      <c r="H7" s="31"/>
      <c r="I7" s="2"/>
      <c r="J7" s="2"/>
      <c r="K7" s="2"/>
      <c r="L7" s="2"/>
      <c r="M7" s="2"/>
      <c r="N7" s="2"/>
      <c r="O7" s="2"/>
      <c r="P7" s="2"/>
    </row>
    <row r="8" spans="1:18" s="12" customFormat="1" ht="51">
      <c r="A8" s="32"/>
      <c r="C8" s="73" t="s">
        <v>194</v>
      </c>
      <c r="D8" s="73" t="s">
        <v>89</v>
      </c>
      <c r="E8" s="73" t="s">
        <v>196</v>
      </c>
      <c r="F8" s="73" t="s">
        <v>195</v>
      </c>
      <c r="J8" s="31"/>
      <c r="K8" s="31"/>
      <c r="L8" s="31"/>
      <c r="M8" s="31"/>
      <c r="N8" s="31"/>
      <c r="O8" s="31"/>
      <c r="P8" s="13"/>
      <c r="Q8" s="13"/>
    </row>
    <row r="9" spans="1:18" s="12" customFormat="1" ht="12.75">
      <c r="A9" s="32"/>
      <c r="B9" s="70" t="s">
        <v>69</v>
      </c>
      <c r="C9" s="71">
        <f>+'Exhibit No.__(NCS-7) pg 6'!F40</f>
        <v>568782271.14999998</v>
      </c>
      <c r="D9" s="71">
        <f>+'Exhibit No.__(NCS-7) pg 6'!G40</f>
        <v>130188941.71154884</v>
      </c>
      <c r="E9" s="71">
        <f>+'Exhibit No.__(NCS-7) pg 6'!G42</f>
        <v>1006360.519430276</v>
      </c>
      <c r="F9" s="71">
        <f>'Exhibit No.__(NCS-7) pg 6'!G46</f>
        <v>131195302.23097911</v>
      </c>
      <c r="G9" s="72" t="s">
        <v>88</v>
      </c>
      <c r="H9" s="8"/>
      <c r="K9" s="31"/>
      <c r="L9" s="31"/>
      <c r="M9" s="31"/>
      <c r="N9" s="31"/>
      <c r="O9" s="31"/>
      <c r="P9" s="13"/>
      <c r="Q9" s="13"/>
    </row>
    <row r="10" spans="1:18" ht="12.75">
      <c r="A10" s="67"/>
      <c r="B10" s="70" t="s">
        <v>85</v>
      </c>
      <c r="C10" s="71">
        <f>+'Exhibit No.__(NCS-7) pg 6'!I40</f>
        <v>559320709.92999995</v>
      </c>
      <c r="D10" s="71">
        <f>+'Exhibit No.__(NCS-7) pg 6'!J40</f>
        <v>128008001.11634222</v>
      </c>
      <c r="E10" s="71">
        <f>+'Exhibit No.__(NCS-7) pg 6'!J42</f>
        <v>989501.84862933075</v>
      </c>
      <c r="F10" s="71">
        <f>'Exhibit No.__(NCS-7) pg 6'!J46</f>
        <v>128997502.96497154</v>
      </c>
      <c r="G10" s="72" t="s">
        <v>184</v>
      </c>
      <c r="H10" s="8"/>
      <c r="J10" s="2"/>
      <c r="K10" s="2"/>
      <c r="L10" s="2"/>
      <c r="M10" s="2"/>
      <c r="N10" s="2"/>
      <c r="O10" s="2"/>
      <c r="P10" s="3"/>
      <c r="R10" s="1"/>
    </row>
    <row r="11" spans="1:18" ht="12.75">
      <c r="A11" s="67"/>
      <c r="B11" s="70" t="s">
        <v>86</v>
      </c>
      <c r="C11" s="71">
        <f>+'Exhibit No.__(NCS-7) pg 6'!R40</f>
        <v>501943724.31999993</v>
      </c>
      <c r="D11" s="71">
        <f>+'Exhibit No.__(NCS-7) pg 6'!S40</f>
        <v>120146087.91046959</v>
      </c>
      <c r="E11" s="71">
        <f>+'Exhibit No.__(NCS-7) pg 6'!S42</f>
        <v>928729.25954792881</v>
      </c>
      <c r="F11" s="71">
        <f>'Exhibit No.__(NCS-7) pg 6'!S46</f>
        <v>121074817.17001753</v>
      </c>
      <c r="G11" s="72" t="s">
        <v>184</v>
      </c>
      <c r="H11" s="8"/>
      <c r="J11" s="2"/>
      <c r="K11" s="2"/>
      <c r="L11" s="2"/>
      <c r="M11" s="2"/>
      <c r="N11" s="2"/>
      <c r="O11" s="2"/>
      <c r="P11" s="3"/>
      <c r="R11" s="1"/>
    </row>
    <row r="12" spans="1:18" ht="12.75">
      <c r="A12" s="67"/>
      <c r="B12" s="70" t="s">
        <v>87</v>
      </c>
      <c r="C12" s="71">
        <f>+'Exhibit No.__(NCS-7) pg 6'!L40</f>
        <v>525868796.63</v>
      </c>
      <c r="D12" s="71">
        <f>+'Exhibit No.__(NCS-7) pg 6'!M40</f>
        <v>120757570.8997713</v>
      </c>
      <c r="E12" s="71">
        <f>+'Exhibit No.__(NCS-7) pg 6'!M42</f>
        <v>933456.02305523795</v>
      </c>
      <c r="F12" s="71">
        <f>'Exhibit No.__(NCS-7) pg 6'!M46</f>
        <v>121691026.92282654</v>
      </c>
      <c r="G12" s="72" t="s">
        <v>184</v>
      </c>
      <c r="H12" s="8"/>
      <c r="J12" s="2"/>
      <c r="K12" s="2"/>
      <c r="L12" s="2"/>
      <c r="M12" s="2"/>
      <c r="N12" s="2"/>
      <c r="O12" s="2"/>
      <c r="P12" s="3"/>
      <c r="R12" s="1"/>
    </row>
    <row r="13" spans="1:18" ht="12.75">
      <c r="A13" s="67"/>
      <c r="B13" s="68"/>
      <c r="C13" s="33"/>
      <c r="D13" s="33"/>
      <c r="E13" s="33"/>
      <c r="F13" s="33"/>
      <c r="G13" s="33"/>
      <c r="H13" s="31"/>
      <c r="I13" s="2"/>
      <c r="J13" s="2"/>
      <c r="K13" s="2"/>
      <c r="L13" s="2"/>
      <c r="M13" s="2"/>
      <c r="N13" s="2"/>
      <c r="O13" s="2"/>
      <c r="P13" s="2"/>
    </row>
    <row r="14" spans="1:18" ht="12.75">
      <c r="A14" s="67"/>
      <c r="B14" s="68"/>
      <c r="C14" s="33"/>
      <c r="D14" s="33"/>
      <c r="E14" s="33"/>
      <c r="F14" s="33"/>
      <c r="G14" s="33"/>
      <c r="H14" s="31"/>
      <c r="I14" s="2"/>
      <c r="J14" s="2"/>
      <c r="K14" s="2"/>
      <c r="L14" s="2"/>
      <c r="M14" s="2"/>
      <c r="N14" s="2"/>
      <c r="O14" s="2"/>
      <c r="P14" s="2"/>
    </row>
    <row r="15" spans="1:18" s="12" customFormat="1">
      <c r="A15" s="14"/>
      <c r="B15" s="14"/>
      <c r="C15" s="7"/>
      <c r="D15" s="7"/>
      <c r="E15" s="7"/>
      <c r="F15" s="7"/>
      <c r="G15" s="7"/>
      <c r="H15" s="7"/>
      <c r="I15" s="7"/>
      <c r="J15" s="7"/>
      <c r="K15" s="7"/>
      <c r="L15" s="7"/>
      <c r="N15" s="7"/>
      <c r="P15" s="7"/>
      <c r="Q15" s="16"/>
      <c r="R15" s="15"/>
    </row>
    <row r="16" spans="1:18" s="12" customFormat="1" ht="12.75">
      <c r="A16" s="14"/>
      <c r="B16" s="14"/>
      <c r="C16" s="17"/>
      <c r="D16" s="17"/>
      <c r="E16" s="17"/>
      <c r="F16" s="17"/>
      <c r="G16" s="17"/>
      <c r="H16" s="17"/>
      <c r="I16" s="17"/>
      <c r="J16" s="17"/>
      <c r="K16" s="17"/>
      <c r="L16" s="17"/>
      <c r="N16" s="17"/>
      <c r="Q16" s="13"/>
      <c r="R16" s="15"/>
    </row>
    <row r="17" spans="1:18" s="36" customFormat="1" ht="12.75">
      <c r="A17" s="207" t="s">
        <v>68</v>
      </c>
      <c r="B17" s="35"/>
      <c r="Q17" s="37"/>
      <c r="R17" s="38"/>
    </row>
    <row r="18" spans="1:18" s="36" customFormat="1" ht="12.75">
      <c r="A18" s="34"/>
      <c r="B18" s="35"/>
      <c r="Q18" s="37"/>
      <c r="R18" s="38"/>
    </row>
    <row r="19" spans="1:18" s="36" customFormat="1" ht="25.5">
      <c r="A19" s="35"/>
      <c r="B19" s="35"/>
      <c r="C19" s="74" t="s">
        <v>67</v>
      </c>
      <c r="D19" s="77" t="s">
        <v>70</v>
      </c>
      <c r="E19" s="204"/>
      <c r="G19" s="204"/>
      <c r="H19" s="39"/>
      <c r="I19" s="39"/>
      <c r="J19" s="39"/>
      <c r="K19" s="39"/>
      <c r="L19" s="39"/>
      <c r="N19" s="39"/>
      <c r="P19" s="40"/>
      <c r="Q19" s="38"/>
      <c r="R19" s="38"/>
    </row>
    <row r="20" spans="1:18" s="36" customFormat="1" ht="12.75">
      <c r="A20" s="35"/>
      <c r="B20" s="42" t="s">
        <v>69</v>
      </c>
      <c r="C20" s="69">
        <v>27201266</v>
      </c>
      <c r="D20" s="75"/>
      <c r="E20" s="72" t="s">
        <v>132</v>
      </c>
      <c r="G20" s="205"/>
      <c r="H20" s="72"/>
      <c r="I20" s="39"/>
      <c r="J20" s="39"/>
      <c r="K20" s="39"/>
      <c r="L20" s="39"/>
      <c r="N20" s="39"/>
      <c r="P20" s="40"/>
      <c r="Q20" s="38"/>
      <c r="R20" s="38"/>
    </row>
    <row r="21" spans="1:18" s="36" customFormat="1" ht="12.75">
      <c r="A21" s="41"/>
      <c r="B21" s="70" t="s">
        <v>85</v>
      </c>
      <c r="C21" s="71">
        <f>'Exhibit No.__(NCS-7) pg 2'!D11</f>
        <v>24894889.870986037</v>
      </c>
      <c r="D21" s="76">
        <f>C21-$C$20</f>
        <v>-2306376.129013963</v>
      </c>
      <c r="E21" s="72" t="s">
        <v>91</v>
      </c>
      <c r="G21" s="205"/>
      <c r="H21" s="72"/>
      <c r="I21" s="39"/>
      <c r="J21" s="39"/>
      <c r="K21" s="39"/>
      <c r="L21" s="39"/>
      <c r="N21" s="39"/>
      <c r="P21" s="40"/>
      <c r="Q21" s="38"/>
      <c r="R21" s="38"/>
    </row>
    <row r="22" spans="1:18" s="36" customFormat="1" ht="12.75">
      <c r="A22" s="35"/>
      <c r="B22" s="70" t="s">
        <v>86</v>
      </c>
      <c r="C22" s="71">
        <f>'Exhibit No.__(NCS-7) pg 3'!D11</f>
        <v>23102636.813856531</v>
      </c>
      <c r="D22" s="76">
        <f>C22-$C$20</f>
        <v>-4098629.1861434691</v>
      </c>
      <c r="E22" s="72" t="s">
        <v>92</v>
      </c>
      <c r="G22" s="205"/>
      <c r="H22" s="72"/>
      <c r="I22" s="39"/>
      <c r="J22" s="39"/>
      <c r="K22" s="39"/>
      <c r="L22" s="39"/>
      <c r="N22" s="39"/>
      <c r="P22" s="40"/>
      <c r="Q22" s="38"/>
      <c r="R22" s="38"/>
    </row>
    <row r="23" spans="1:18" s="36" customFormat="1" ht="12.75">
      <c r="A23" s="35"/>
      <c r="B23" s="70" t="s">
        <v>87</v>
      </c>
      <c r="C23" s="71">
        <f>'Exhibit No.__(NCS-7) pg 4'!D11</f>
        <v>17227454.566829965</v>
      </c>
      <c r="D23" s="76">
        <f>C23-$C$20</f>
        <v>-9973811.4331700355</v>
      </c>
      <c r="E23" s="72" t="s">
        <v>93</v>
      </c>
      <c r="G23" s="205"/>
      <c r="H23" s="72"/>
      <c r="I23" s="39"/>
      <c r="J23" s="39"/>
      <c r="K23" s="39"/>
      <c r="L23" s="39"/>
      <c r="N23" s="39"/>
      <c r="P23" s="40"/>
      <c r="Q23" s="38"/>
      <c r="R23" s="38"/>
    </row>
    <row r="24" spans="1:18" s="12" customFormat="1">
      <c r="A24" s="14"/>
      <c r="B24" s="14"/>
      <c r="C24" s="7"/>
      <c r="D24" s="7"/>
      <c r="E24" s="7"/>
      <c r="F24" s="7"/>
      <c r="G24" s="7"/>
      <c r="H24" s="7"/>
      <c r="I24" s="7"/>
      <c r="J24" s="7"/>
      <c r="K24" s="7"/>
      <c r="L24" s="7"/>
      <c r="N24" s="7"/>
      <c r="P24" s="8"/>
      <c r="Q24" s="15"/>
      <c r="R24" s="15"/>
    </row>
    <row r="25" spans="1:18" s="12" customFormat="1">
      <c r="A25" s="14"/>
      <c r="B25" s="14"/>
      <c r="C25" s="7"/>
      <c r="D25" s="7"/>
      <c r="E25" s="7"/>
      <c r="F25" s="7"/>
      <c r="G25" s="7"/>
      <c r="H25" s="7"/>
      <c r="I25" s="7"/>
      <c r="J25" s="7"/>
      <c r="K25" s="7"/>
      <c r="L25" s="7"/>
      <c r="N25" s="7"/>
      <c r="P25" s="8"/>
      <c r="Q25" s="15"/>
      <c r="R25" s="15"/>
    </row>
    <row r="26" spans="1:18" s="12" customFormat="1">
      <c r="A26" s="14"/>
      <c r="B26" s="78" t="s">
        <v>191</v>
      </c>
      <c r="C26" s="7"/>
      <c r="D26" s="7"/>
      <c r="E26" s="7"/>
      <c r="F26" s="7"/>
      <c r="G26" s="7"/>
      <c r="H26" s="7"/>
      <c r="I26" s="7"/>
      <c r="J26" s="7"/>
      <c r="K26" s="7"/>
      <c r="L26" s="7"/>
      <c r="N26" s="7"/>
      <c r="P26" s="8"/>
      <c r="Q26" s="15"/>
      <c r="R26" s="15"/>
    </row>
    <row r="27" spans="1:18" s="12" customFormat="1">
      <c r="A27" s="14"/>
      <c r="B27" s="78" t="s">
        <v>192</v>
      </c>
      <c r="C27" s="7"/>
      <c r="D27" s="7"/>
      <c r="E27" s="7"/>
      <c r="F27" s="7"/>
      <c r="G27" s="7"/>
      <c r="H27" s="7"/>
      <c r="I27" s="7"/>
      <c r="J27" s="7"/>
      <c r="K27" s="7"/>
      <c r="L27" s="7"/>
      <c r="N27" s="7"/>
      <c r="P27" s="8"/>
      <c r="Q27" s="15"/>
      <c r="R27" s="15"/>
    </row>
    <row r="28" spans="1:18" s="12" customFormat="1">
      <c r="A28" s="14"/>
      <c r="B28" s="14" t="s">
        <v>193</v>
      </c>
      <c r="C28" s="7"/>
      <c r="D28" s="7"/>
      <c r="E28" s="7"/>
      <c r="F28" s="7"/>
      <c r="G28" s="7"/>
      <c r="H28" s="7"/>
      <c r="I28" s="7"/>
      <c r="J28" s="7"/>
      <c r="K28" s="7"/>
      <c r="L28" s="7"/>
      <c r="N28" s="7"/>
      <c r="P28" s="8"/>
      <c r="Q28" s="15"/>
      <c r="R28" s="15"/>
    </row>
    <row r="29" spans="1:18" s="12" customFormat="1">
      <c r="A29" s="14"/>
      <c r="B29" s="14"/>
      <c r="C29" s="8"/>
      <c r="D29" s="8"/>
      <c r="E29" s="8"/>
      <c r="F29" s="8"/>
      <c r="G29" s="8"/>
      <c r="H29" s="8"/>
      <c r="I29" s="8"/>
      <c r="J29" s="8"/>
      <c r="K29" s="8"/>
      <c r="L29" s="8"/>
      <c r="N29" s="8"/>
      <c r="P29" s="8"/>
      <c r="Q29" s="18"/>
      <c r="R29" s="15"/>
    </row>
    <row r="30" spans="1:18" s="12" customFormat="1">
      <c r="A30" s="14"/>
      <c r="B30" s="14"/>
      <c r="C30" s="7"/>
      <c r="D30" s="7"/>
      <c r="E30" s="7"/>
      <c r="F30" s="7"/>
      <c r="G30" s="7"/>
      <c r="H30" s="7"/>
      <c r="I30" s="7"/>
      <c r="J30" s="7"/>
      <c r="K30" s="7"/>
      <c r="L30" s="7"/>
      <c r="N30" s="7"/>
      <c r="P30" s="8"/>
      <c r="Q30" s="15"/>
      <c r="R30" s="15"/>
    </row>
    <row r="31" spans="1:18" s="12" customFormat="1">
      <c r="A31" s="14"/>
      <c r="B31" s="14"/>
      <c r="C31" s="7"/>
      <c r="D31" s="7"/>
      <c r="E31" s="7"/>
      <c r="F31" s="7"/>
      <c r="G31" s="7"/>
      <c r="H31" s="7"/>
      <c r="I31" s="7"/>
      <c r="J31" s="7"/>
      <c r="K31" s="7"/>
      <c r="L31" s="7"/>
      <c r="N31" s="7"/>
      <c r="P31" s="8"/>
      <c r="Q31" s="15"/>
      <c r="R31" s="15"/>
    </row>
    <row r="32" spans="1:18" s="12" customFormat="1">
      <c r="A32" s="14"/>
      <c r="B32" s="14"/>
      <c r="C32" s="7"/>
      <c r="D32" s="7"/>
      <c r="E32" s="7"/>
      <c r="F32" s="7"/>
      <c r="G32" s="7"/>
      <c r="H32" s="7"/>
      <c r="I32" s="7"/>
      <c r="J32" s="7"/>
      <c r="K32" s="7"/>
      <c r="L32" s="7"/>
      <c r="N32" s="7"/>
      <c r="P32" s="8"/>
      <c r="Q32" s="15"/>
      <c r="R32" s="15"/>
    </row>
    <row r="33" spans="1:18" s="12" customFormat="1">
      <c r="A33" s="14"/>
      <c r="B33" s="14"/>
      <c r="C33" s="7"/>
      <c r="D33" s="7"/>
      <c r="E33" s="7"/>
      <c r="F33" s="7"/>
      <c r="G33" s="7"/>
      <c r="H33" s="7"/>
      <c r="I33" s="7"/>
      <c r="J33" s="7"/>
      <c r="K33" s="7"/>
      <c r="L33" s="7"/>
      <c r="N33" s="7"/>
      <c r="P33" s="8"/>
      <c r="Q33" s="15"/>
      <c r="R33" s="15"/>
    </row>
    <row r="34" spans="1:18" s="12" customFormat="1">
      <c r="A34" s="14"/>
      <c r="B34" s="14"/>
      <c r="C34" s="7"/>
      <c r="D34" s="7"/>
      <c r="E34" s="7"/>
      <c r="F34" s="7"/>
      <c r="G34" s="7"/>
      <c r="H34" s="7"/>
      <c r="I34" s="7"/>
      <c r="J34" s="7"/>
      <c r="K34" s="7"/>
      <c r="L34" s="7"/>
      <c r="N34" s="7"/>
      <c r="P34" s="8"/>
      <c r="Q34" s="15"/>
      <c r="R34" s="15"/>
    </row>
    <row r="35" spans="1:18" s="12" customFormat="1">
      <c r="A35" s="14"/>
      <c r="B35" s="14"/>
      <c r="C35" s="7"/>
      <c r="D35" s="7"/>
      <c r="E35" s="7"/>
      <c r="F35" s="7"/>
      <c r="G35" s="7"/>
      <c r="H35" s="7"/>
      <c r="I35" s="7"/>
      <c r="J35" s="7"/>
      <c r="K35" s="7"/>
      <c r="L35" s="7"/>
      <c r="N35" s="7"/>
      <c r="P35" s="8"/>
      <c r="Q35" s="15"/>
      <c r="R35" s="15"/>
    </row>
    <row r="36" spans="1:18" s="12" customFormat="1">
      <c r="A36" s="14"/>
      <c r="B36" s="14"/>
      <c r="C36" s="7"/>
      <c r="D36" s="7"/>
      <c r="E36" s="7"/>
      <c r="F36" s="7"/>
      <c r="G36" s="7"/>
      <c r="H36" s="7"/>
      <c r="I36" s="7"/>
      <c r="J36" s="7"/>
      <c r="K36" s="7"/>
      <c r="L36" s="7"/>
      <c r="N36" s="7"/>
      <c r="P36" s="8"/>
      <c r="Q36" s="15"/>
      <c r="R36" s="15"/>
    </row>
    <row r="37" spans="1:18" s="12" customFormat="1">
      <c r="A37" s="14"/>
      <c r="B37" s="14"/>
      <c r="C37" s="7"/>
      <c r="D37" s="7"/>
      <c r="E37" s="7"/>
      <c r="F37" s="7"/>
      <c r="G37" s="7"/>
      <c r="H37" s="7"/>
      <c r="I37" s="7"/>
      <c r="J37" s="7"/>
      <c r="K37" s="7"/>
      <c r="L37" s="7"/>
      <c r="N37" s="7"/>
      <c r="P37" s="8"/>
      <c r="Q37" s="15"/>
      <c r="R37" s="15"/>
    </row>
    <row r="38" spans="1:18" s="12" customFormat="1">
      <c r="A38" s="14"/>
      <c r="B38" s="14"/>
      <c r="C38" s="8"/>
      <c r="D38" s="8"/>
      <c r="E38" s="8"/>
      <c r="F38" s="8"/>
      <c r="G38" s="8"/>
      <c r="H38" s="8"/>
      <c r="I38" s="8"/>
      <c r="J38" s="8"/>
      <c r="K38" s="8"/>
      <c r="L38" s="8"/>
      <c r="N38" s="8"/>
      <c r="P38" s="8"/>
      <c r="Q38" s="18"/>
      <c r="R38" s="15"/>
    </row>
    <row r="39" spans="1:18" s="12" customFormat="1" ht="12.75">
      <c r="A39" s="14"/>
      <c r="B39" s="14"/>
      <c r="C39" s="17"/>
      <c r="D39" s="17"/>
      <c r="E39" s="17"/>
      <c r="F39" s="17"/>
      <c r="G39" s="17"/>
      <c r="H39" s="17"/>
      <c r="I39" s="17"/>
      <c r="J39" s="17"/>
      <c r="K39" s="17"/>
      <c r="L39" s="17"/>
      <c r="N39" s="17"/>
      <c r="P39" s="6"/>
      <c r="Q39" s="18"/>
      <c r="R39" s="15"/>
    </row>
    <row r="40" spans="1:18" s="12" customFormat="1">
      <c r="A40" s="14"/>
      <c r="B40" s="19"/>
      <c r="C40" s="8"/>
      <c r="D40" s="8"/>
      <c r="E40" s="8"/>
      <c r="F40" s="8"/>
      <c r="G40" s="8"/>
      <c r="H40" s="8"/>
      <c r="I40" s="8"/>
      <c r="J40" s="8"/>
      <c r="K40" s="8"/>
      <c r="L40" s="8"/>
      <c r="N40" s="8"/>
      <c r="P40" s="8"/>
      <c r="Q40" s="20"/>
      <c r="R40" s="15"/>
    </row>
    <row r="41" spans="1:18" s="12" customFormat="1" ht="12.75">
      <c r="A41" s="14"/>
      <c r="B41" s="14"/>
      <c r="C41" s="17"/>
      <c r="D41" s="17"/>
      <c r="E41" s="17"/>
      <c r="F41" s="17"/>
      <c r="G41" s="17"/>
      <c r="H41" s="17"/>
      <c r="I41" s="17"/>
      <c r="J41" s="17"/>
      <c r="K41" s="17"/>
      <c r="L41" s="17"/>
      <c r="N41" s="17"/>
      <c r="Q41" s="13"/>
      <c r="R41" s="15"/>
    </row>
    <row r="42" spans="1:18" s="12" customFormat="1" ht="12.75">
      <c r="A42" s="14"/>
      <c r="B42" s="14"/>
      <c r="C42" s="17"/>
      <c r="D42" s="17"/>
      <c r="E42" s="17"/>
      <c r="F42" s="17"/>
      <c r="G42" s="17"/>
      <c r="H42" s="17"/>
      <c r="I42" s="17"/>
      <c r="J42" s="17"/>
      <c r="K42" s="17"/>
      <c r="L42" s="17"/>
      <c r="N42" s="17"/>
      <c r="Q42" s="13"/>
      <c r="R42" s="15"/>
    </row>
    <row r="43" spans="1:18" s="12" customFormat="1">
      <c r="A43" s="14"/>
      <c r="B43" s="14"/>
      <c r="C43" s="7"/>
      <c r="D43" s="7"/>
      <c r="E43" s="7"/>
      <c r="F43" s="7"/>
      <c r="G43" s="7"/>
      <c r="H43" s="7"/>
      <c r="I43" s="7"/>
      <c r="J43" s="7"/>
      <c r="K43" s="7"/>
      <c r="L43" s="7"/>
      <c r="N43" s="7"/>
      <c r="P43" s="8"/>
      <c r="Q43" s="15"/>
      <c r="R43" s="15"/>
    </row>
    <row r="44" spans="1:18" s="12" customFormat="1">
      <c r="A44" s="14"/>
      <c r="B44" s="14"/>
      <c r="C44" s="7"/>
      <c r="D44" s="7"/>
      <c r="E44" s="7"/>
      <c r="F44" s="7"/>
      <c r="G44" s="7"/>
      <c r="H44" s="7"/>
      <c r="I44" s="7"/>
      <c r="J44" s="7"/>
      <c r="K44" s="7"/>
      <c r="L44" s="7"/>
      <c r="N44" s="7"/>
      <c r="P44" s="8"/>
      <c r="Q44" s="15"/>
      <c r="R44" s="15"/>
    </row>
    <row r="45" spans="1:18" s="12" customFormat="1">
      <c r="A45" s="14"/>
      <c r="B45" s="14"/>
      <c r="C45" s="7"/>
      <c r="D45" s="7"/>
      <c r="E45" s="7"/>
      <c r="F45" s="7"/>
      <c r="G45" s="7"/>
      <c r="H45" s="7"/>
      <c r="I45" s="7"/>
      <c r="J45" s="7"/>
      <c r="K45" s="7"/>
      <c r="L45" s="7"/>
      <c r="N45" s="7"/>
      <c r="P45" s="8"/>
      <c r="Q45" s="15"/>
      <c r="R45" s="15"/>
    </row>
    <row r="46" spans="1:18" s="12" customFormat="1">
      <c r="A46" s="14"/>
      <c r="B46" s="14"/>
      <c r="C46" s="7"/>
      <c r="D46" s="7"/>
      <c r="E46" s="7"/>
      <c r="F46" s="7"/>
      <c r="G46" s="7"/>
      <c r="H46" s="7"/>
      <c r="I46" s="7"/>
      <c r="J46" s="7"/>
      <c r="K46" s="7"/>
      <c r="L46" s="7"/>
      <c r="N46" s="7"/>
      <c r="P46" s="8"/>
      <c r="Q46" s="15"/>
      <c r="R46" s="15"/>
    </row>
    <row r="47" spans="1:18" s="12" customFormat="1">
      <c r="A47" s="14"/>
      <c r="B47" s="14"/>
      <c r="C47" s="7"/>
      <c r="D47" s="7"/>
      <c r="E47" s="7"/>
      <c r="F47" s="7"/>
      <c r="G47" s="7"/>
      <c r="H47" s="7"/>
      <c r="I47" s="7"/>
      <c r="J47" s="7"/>
      <c r="K47" s="7"/>
      <c r="L47" s="7"/>
      <c r="N47" s="7"/>
      <c r="P47" s="8"/>
      <c r="Q47" s="15"/>
      <c r="R47" s="15"/>
    </row>
    <row r="48" spans="1:18" s="12" customFormat="1">
      <c r="A48" s="14"/>
      <c r="B48" s="14"/>
      <c r="C48" s="7"/>
      <c r="D48" s="7"/>
      <c r="E48" s="7"/>
      <c r="F48" s="7"/>
      <c r="G48" s="7"/>
      <c r="H48" s="7"/>
      <c r="I48" s="7"/>
      <c r="J48" s="7"/>
      <c r="K48" s="7"/>
      <c r="L48" s="7"/>
      <c r="N48" s="7"/>
      <c r="P48" s="8"/>
      <c r="Q48" s="15"/>
      <c r="R48" s="15"/>
    </row>
    <row r="49" spans="1:18" s="12" customFormat="1">
      <c r="A49" s="14"/>
      <c r="B49" s="14"/>
      <c r="C49" s="7"/>
      <c r="D49" s="7"/>
      <c r="E49" s="7"/>
      <c r="F49" s="7"/>
      <c r="G49" s="7"/>
      <c r="H49" s="7"/>
      <c r="I49" s="7"/>
      <c r="J49" s="7"/>
      <c r="K49" s="7"/>
      <c r="L49" s="7"/>
      <c r="N49" s="7"/>
      <c r="P49" s="8"/>
      <c r="Q49" s="15"/>
      <c r="R49" s="15"/>
    </row>
    <row r="50" spans="1:18" s="12" customFormat="1">
      <c r="A50" s="14"/>
      <c r="B50" s="14"/>
      <c r="C50" s="7"/>
      <c r="D50" s="7"/>
      <c r="E50" s="7"/>
      <c r="F50" s="7"/>
      <c r="G50" s="7"/>
      <c r="H50" s="7"/>
      <c r="I50" s="7"/>
      <c r="J50" s="7"/>
      <c r="K50" s="7"/>
      <c r="L50" s="7"/>
      <c r="N50" s="7"/>
      <c r="P50" s="8"/>
      <c r="Q50" s="15"/>
      <c r="R50" s="15"/>
    </row>
    <row r="51" spans="1:18" s="12" customFormat="1">
      <c r="A51" s="14"/>
      <c r="B51" s="14"/>
      <c r="C51" s="7"/>
      <c r="D51" s="7"/>
      <c r="E51" s="7"/>
      <c r="F51" s="7"/>
      <c r="G51" s="7"/>
      <c r="H51" s="7"/>
      <c r="I51" s="7"/>
      <c r="J51" s="7"/>
      <c r="K51" s="7"/>
      <c r="L51" s="7"/>
      <c r="N51" s="7"/>
      <c r="P51" s="8"/>
      <c r="Q51" s="15"/>
      <c r="R51" s="15"/>
    </row>
    <row r="52" spans="1:18" s="12" customFormat="1">
      <c r="A52" s="14"/>
      <c r="B52" s="14"/>
      <c r="C52" s="7"/>
      <c r="D52" s="7"/>
      <c r="E52" s="7"/>
      <c r="F52" s="7"/>
      <c r="G52" s="7"/>
      <c r="H52" s="7"/>
      <c r="I52" s="7"/>
      <c r="J52" s="7"/>
      <c r="K52" s="7"/>
      <c r="L52" s="7"/>
      <c r="N52" s="7"/>
      <c r="P52" s="8"/>
      <c r="Q52" s="15"/>
      <c r="R52" s="15"/>
    </row>
    <row r="53" spans="1:18" s="12" customFormat="1">
      <c r="A53" s="14"/>
      <c r="B53" s="14"/>
      <c r="C53" s="7"/>
      <c r="D53" s="7"/>
      <c r="E53" s="7"/>
      <c r="F53" s="7"/>
      <c r="G53" s="7"/>
      <c r="H53" s="7"/>
      <c r="I53" s="7"/>
      <c r="J53" s="7"/>
      <c r="K53" s="7"/>
      <c r="L53" s="7"/>
      <c r="N53" s="7"/>
      <c r="P53" s="8"/>
      <c r="Q53" s="15"/>
      <c r="R53" s="15"/>
    </row>
    <row r="54" spans="1:18" s="12" customFormat="1">
      <c r="A54" s="14"/>
      <c r="B54" s="14"/>
      <c r="C54" s="8"/>
      <c r="D54" s="8"/>
      <c r="E54" s="8"/>
      <c r="F54" s="8"/>
      <c r="G54" s="8"/>
      <c r="H54" s="8"/>
      <c r="I54" s="8"/>
      <c r="J54" s="8"/>
      <c r="K54" s="8"/>
      <c r="L54" s="8"/>
      <c r="N54" s="8"/>
      <c r="P54" s="8"/>
      <c r="Q54" s="18"/>
      <c r="R54" s="15"/>
    </row>
    <row r="55" spans="1:18" s="12" customFormat="1" ht="12.75">
      <c r="A55" s="14"/>
      <c r="B55" s="14"/>
      <c r="C55" s="17"/>
      <c r="D55" s="17"/>
      <c r="E55" s="17"/>
      <c r="F55" s="17"/>
      <c r="G55" s="17"/>
      <c r="H55" s="17"/>
      <c r="I55" s="17"/>
      <c r="J55" s="17"/>
      <c r="K55" s="17"/>
      <c r="L55" s="17"/>
      <c r="N55" s="17"/>
      <c r="Q55" s="13"/>
      <c r="R55" s="15"/>
    </row>
    <row r="56" spans="1:18" s="12" customFormat="1" ht="12.75">
      <c r="A56" s="14"/>
      <c r="B56" s="14"/>
      <c r="C56" s="17"/>
      <c r="D56" s="17"/>
      <c r="E56" s="17"/>
      <c r="F56" s="17"/>
      <c r="G56" s="17"/>
      <c r="H56" s="17"/>
      <c r="I56" s="17"/>
      <c r="J56" s="17"/>
      <c r="K56" s="17"/>
      <c r="L56" s="17"/>
      <c r="N56" s="17"/>
      <c r="Q56" s="13"/>
      <c r="R56" s="15"/>
    </row>
    <row r="57" spans="1:18" s="12" customFormat="1">
      <c r="A57" s="14"/>
      <c r="B57" s="14"/>
      <c r="C57" s="7"/>
      <c r="D57" s="7"/>
      <c r="E57" s="7"/>
      <c r="F57" s="7"/>
      <c r="G57" s="7"/>
      <c r="H57" s="7"/>
      <c r="I57" s="7"/>
      <c r="J57" s="7"/>
      <c r="K57" s="7"/>
      <c r="L57" s="7"/>
      <c r="N57" s="7"/>
      <c r="P57" s="8"/>
      <c r="Q57" s="15"/>
      <c r="R57" s="15"/>
    </row>
    <row r="58" spans="1:18" s="12" customFormat="1">
      <c r="A58" s="14"/>
      <c r="B58" s="14"/>
      <c r="C58" s="7"/>
      <c r="D58" s="7"/>
      <c r="E58" s="7"/>
      <c r="F58" s="7"/>
      <c r="G58" s="7"/>
      <c r="H58" s="7"/>
      <c r="I58" s="7"/>
      <c r="J58" s="7"/>
      <c r="K58" s="7"/>
      <c r="L58" s="7"/>
      <c r="N58" s="7"/>
      <c r="P58" s="8"/>
      <c r="Q58" s="15"/>
      <c r="R58" s="15"/>
    </row>
    <row r="59" spans="1:18" s="12" customFormat="1">
      <c r="A59" s="14"/>
      <c r="B59" s="14"/>
      <c r="C59" s="7"/>
      <c r="D59" s="7"/>
      <c r="E59" s="7"/>
      <c r="F59" s="7"/>
      <c r="G59" s="7"/>
      <c r="H59" s="7"/>
      <c r="I59" s="7"/>
      <c r="J59" s="7"/>
      <c r="K59" s="7"/>
      <c r="L59" s="7"/>
      <c r="N59" s="7"/>
      <c r="P59" s="8"/>
      <c r="Q59" s="15"/>
      <c r="R59" s="15"/>
    </row>
    <row r="60" spans="1:18" s="12" customFormat="1">
      <c r="A60" s="14"/>
      <c r="B60" s="14"/>
      <c r="C60" s="7"/>
      <c r="D60" s="7"/>
      <c r="E60" s="7"/>
      <c r="F60" s="7"/>
      <c r="G60" s="7"/>
      <c r="H60" s="7"/>
      <c r="I60" s="7"/>
      <c r="J60" s="7"/>
      <c r="K60" s="7"/>
      <c r="L60" s="7"/>
      <c r="N60" s="7"/>
      <c r="P60" s="8"/>
      <c r="Q60" s="15"/>
      <c r="R60" s="15"/>
    </row>
    <row r="61" spans="1:18" s="12" customFormat="1">
      <c r="A61" s="14"/>
      <c r="B61" s="14"/>
      <c r="C61" s="7"/>
      <c r="D61" s="7"/>
      <c r="E61" s="7"/>
      <c r="F61" s="7"/>
      <c r="G61" s="7"/>
      <c r="H61" s="7"/>
      <c r="I61" s="7"/>
      <c r="J61" s="7"/>
      <c r="K61" s="7"/>
      <c r="L61" s="7"/>
      <c r="N61" s="7"/>
      <c r="P61" s="8"/>
      <c r="Q61" s="15"/>
      <c r="R61" s="15"/>
    </row>
    <row r="62" spans="1:18" s="12" customFormat="1">
      <c r="A62" s="14"/>
      <c r="B62" s="14"/>
      <c r="C62" s="7"/>
      <c r="D62" s="7"/>
      <c r="E62" s="7"/>
      <c r="F62" s="7"/>
      <c r="G62" s="7"/>
      <c r="H62" s="7"/>
      <c r="I62" s="7"/>
      <c r="J62" s="7"/>
      <c r="K62" s="7"/>
      <c r="L62" s="7"/>
      <c r="N62" s="7"/>
      <c r="P62" s="8"/>
      <c r="Q62" s="15"/>
      <c r="R62" s="15"/>
    </row>
    <row r="63" spans="1:18" s="12" customFormat="1">
      <c r="A63" s="14"/>
      <c r="B63" s="14"/>
      <c r="C63" s="7"/>
      <c r="D63" s="7"/>
      <c r="E63" s="7"/>
      <c r="F63" s="7"/>
      <c r="G63" s="7"/>
      <c r="H63" s="7"/>
      <c r="I63" s="7"/>
      <c r="J63" s="7"/>
      <c r="K63" s="7"/>
      <c r="L63" s="7"/>
      <c r="N63" s="7"/>
      <c r="P63" s="8"/>
      <c r="Q63" s="15"/>
      <c r="R63" s="15"/>
    </row>
    <row r="64" spans="1:18" s="12" customFormat="1" ht="12.75">
      <c r="A64" s="14"/>
      <c r="B64" s="14"/>
      <c r="C64" s="17"/>
      <c r="D64" s="17"/>
      <c r="E64" s="7"/>
      <c r="F64" s="7"/>
      <c r="G64" s="7"/>
      <c r="H64" s="7"/>
      <c r="I64" s="7"/>
      <c r="J64" s="7"/>
      <c r="K64" s="7"/>
      <c r="L64" s="7"/>
      <c r="N64" s="17"/>
      <c r="P64" s="8"/>
      <c r="Q64" s="15"/>
      <c r="R64" s="15"/>
    </row>
    <row r="65" spans="1:18" s="12" customFormat="1">
      <c r="A65" s="14"/>
      <c r="B65" s="14"/>
      <c r="C65" s="8"/>
      <c r="D65" s="8"/>
      <c r="E65" s="8"/>
      <c r="F65" s="8"/>
      <c r="G65" s="8"/>
      <c r="H65" s="8"/>
      <c r="I65" s="8"/>
      <c r="J65" s="8"/>
      <c r="K65" s="8"/>
      <c r="L65" s="8"/>
      <c r="N65" s="8"/>
      <c r="P65" s="8"/>
      <c r="Q65" s="18"/>
      <c r="R65" s="15"/>
    </row>
    <row r="66" spans="1:18" s="12" customFormat="1" ht="12.75">
      <c r="A66" s="14"/>
      <c r="B66" s="14"/>
      <c r="C66" s="17"/>
      <c r="D66" s="17"/>
      <c r="E66" s="17"/>
      <c r="F66" s="17"/>
      <c r="G66" s="17"/>
      <c r="H66" s="17"/>
      <c r="I66" s="17"/>
      <c r="J66" s="17"/>
      <c r="K66" s="17"/>
      <c r="L66" s="17"/>
      <c r="N66" s="17"/>
      <c r="P66" s="6"/>
      <c r="Q66" s="18"/>
      <c r="R66" s="15"/>
    </row>
    <row r="67" spans="1:18" s="12" customFormat="1">
      <c r="A67" s="14"/>
      <c r="B67" s="14"/>
      <c r="C67" s="8"/>
      <c r="D67" s="8"/>
      <c r="E67" s="8"/>
      <c r="F67" s="8"/>
      <c r="G67" s="8"/>
      <c r="H67" s="8"/>
      <c r="I67" s="8"/>
      <c r="J67" s="8"/>
      <c r="K67" s="8"/>
      <c r="L67" s="8"/>
      <c r="N67" s="8"/>
      <c r="P67" s="8"/>
      <c r="Q67" s="18"/>
      <c r="R67" s="15"/>
    </row>
    <row r="68" spans="1:18" s="12" customFormat="1" ht="12.75">
      <c r="A68" s="14"/>
      <c r="B68" s="14"/>
      <c r="C68" s="17"/>
      <c r="D68" s="17"/>
      <c r="E68" s="17"/>
      <c r="F68" s="17"/>
      <c r="G68" s="17"/>
      <c r="H68" s="17"/>
      <c r="I68" s="17"/>
      <c r="J68" s="17"/>
      <c r="K68" s="17"/>
      <c r="L68" s="17"/>
      <c r="N68" s="17"/>
      <c r="Q68" s="13"/>
      <c r="R68" s="15"/>
    </row>
    <row r="69" spans="1:18" s="26" customFormat="1">
      <c r="A69" s="21"/>
      <c r="B69" s="21"/>
      <c r="C69" s="22"/>
      <c r="D69" s="22"/>
      <c r="E69" s="22"/>
      <c r="F69" s="22"/>
      <c r="G69" s="22"/>
      <c r="H69" s="22"/>
      <c r="I69" s="22"/>
      <c r="J69" s="22"/>
      <c r="K69" s="22"/>
      <c r="L69" s="22"/>
      <c r="M69" s="23"/>
      <c r="N69" s="22"/>
      <c r="O69" s="23"/>
      <c r="P69" s="22"/>
      <c r="Q69" s="24"/>
      <c r="R69" s="25"/>
    </row>
    <row r="70" spans="1:18" s="12" customFormat="1">
      <c r="A70" s="14"/>
      <c r="C70" s="7"/>
      <c r="D70" s="7"/>
      <c r="E70" s="7"/>
      <c r="F70" s="7"/>
      <c r="G70" s="7"/>
      <c r="H70" s="7"/>
      <c r="I70" s="7"/>
      <c r="J70" s="7"/>
      <c r="K70" s="7"/>
      <c r="L70" s="7"/>
      <c r="N70" s="7"/>
      <c r="P70" s="7"/>
      <c r="Q70" s="27"/>
      <c r="R70" s="28"/>
    </row>
    <row r="71" spans="1:18" s="12" customFormat="1">
      <c r="A71" s="14"/>
      <c r="B71" s="14"/>
      <c r="C71" s="29"/>
      <c r="D71" s="29"/>
      <c r="E71" s="29"/>
      <c r="F71" s="29"/>
      <c r="G71" s="29"/>
      <c r="H71" s="29"/>
      <c r="I71" s="29"/>
      <c r="J71" s="29"/>
      <c r="K71" s="29"/>
      <c r="L71" s="29"/>
      <c r="N71" s="29"/>
      <c r="Q71" s="13"/>
      <c r="R71" s="15"/>
    </row>
    <row r="72" spans="1:18" s="12" customFormat="1" ht="12.75">
      <c r="A72" s="14"/>
      <c r="B72" s="14"/>
      <c r="C72" s="17"/>
      <c r="D72" s="17"/>
      <c r="E72" s="17"/>
      <c r="F72" s="17"/>
      <c r="G72" s="17"/>
      <c r="H72" s="17"/>
      <c r="I72" s="17"/>
      <c r="J72" s="17"/>
      <c r="K72" s="17"/>
      <c r="L72" s="17"/>
      <c r="N72" s="17"/>
      <c r="Q72" s="15"/>
      <c r="R72" s="15"/>
    </row>
    <row r="73" spans="1:18" s="12" customFormat="1">
      <c r="A73" s="14"/>
      <c r="B73" s="14"/>
      <c r="C73" s="8"/>
      <c r="D73" s="8"/>
      <c r="E73" s="8"/>
      <c r="F73" s="8"/>
      <c r="G73" s="8"/>
      <c r="H73" s="8"/>
      <c r="I73" s="8"/>
      <c r="J73" s="8"/>
      <c r="K73" s="8"/>
      <c r="L73" s="8"/>
      <c r="N73" s="8"/>
      <c r="P73" s="8"/>
      <c r="Q73" s="15"/>
      <c r="R73" s="15"/>
    </row>
    <row r="74" spans="1:18" s="12" customFormat="1">
      <c r="A74" s="14"/>
      <c r="B74" s="14"/>
      <c r="C74" s="8"/>
      <c r="D74" s="8"/>
      <c r="E74" s="8"/>
      <c r="F74" s="8"/>
      <c r="G74" s="8"/>
      <c r="H74" s="8"/>
      <c r="I74" s="8"/>
      <c r="J74" s="8"/>
      <c r="K74" s="8"/>
      <c r="L74" s="8"/>
      <c r="Q74" s="13"/>
      <c r="R74" s="15"/>
    </row>
    <row r="75" spans="1:18" s="12" customFormat="1">
      <c r="A75" s="14"/>
      <c r="B75" s="14"/>
      <c r="C75" s="8"/>
      <c r="D75" s="8"/>
      <c r="E75" s="8"/>
      <c r="F75" s="8"/>
      <c r="G75" s="8"/>
      <c r="H75" s="8"/>
      <c r="I75" s="8"/>
      <c r="J75" s="8"/>
      <c r="K75" s="8"/>
      <c r="L75" s="8"/>
      <c r="N75" s="8"/>
      <c r="P75" s="8"/>
      <c r="Q75" s="15"/>
      <c r="R75" s="15"/>
    </row>
    <row r="76" spans="1:18" s="12" customFormat="1">
      <c r="A76" s="14"/>
      <c r="B76" s="14"/>
      <c r="C76" s="8"/>
      <c r="D76" s="8"/>
      <c r="E76" s="8"/>
      <c r="F76" s="8"/>
      <c r="G76" s="8"/>
      <c r="H76" s="8"/>
      <c r="I76" s="8"/>
      <c r="J76" s="8"/>
      <c r="K76" s="8"/>
      <c r="L76" s="8"/>
      <c r="N76" s="8"/>
      <c r="P76" s="8"/>
      <c r="Q76" s="15"/>
      <c r="R76" s="15"/>
    </row>
    <row r="77" spans="1:18" s="12" customFormat="1">
      <c r="A77" s="14"/>
      <c r="B77" s="30"/>
      <c r="C77" s="8"/>
      <c r="D77" s="8"/>
      <c r="E77" s="8"/>
      <c r="F77" s="8"/>
      <c r="G77" s="8"/>
      <c r="H77" s="8"/>
      <c r="I77" s="8"/>
      <c r="J77" s="8"/>
      <c r="K77" s="8"/>
      <c r="L77" s="8"/>
      <c r="N77" s="8"/>
      <c r="P77" s="8"/>
      <c r="Q77" s="15"/>
      <c r="R77" s="15"/>
    </row>
    <row r="78" spans="1:18" s="12" customFormat="1">
      <c r="A78" s="14"/>
      <c r="B78" s="30"/>
      <c r="C78" s="8"/>
      <c r="D78" s="8"/>
      <c r="E78" s="8"/>
      <c r="F78" s="8"/>
      <c r="G78" s="8"/>
      <c r="H78" s="8"/>
      <c r="I78" s="8"/>
      <c r="J78" s="8"/>
      <c r="K78" s="8"/>
      <c r="L78" s="8"/>
      <c r="N78" s="8"/>
      <c r="P78" s="8"/>
      <c r="Q78" s="15"/>
      <c r="R78" s="15"/>
    </row>
    <row r="79" spans="1:18" s="12" customFormat="1">
      <c r="A79" s="14"/>
      <c r="B79" s="14"/>
      <c r="C79" s="7"/>
      <c r="D79" s="7"/>
      <c r="E79" s="7"/>
      <c r="F79" s="7"/>
      <c r="G79" s="7"/>
      <c r="H79" s="7"/>
      <c r="I79" s="7"/>
      <c r="J79" s="7"/>
      <c r="K79" s="7"/>
      <c r="L79" s="7"/>
      <c r="N79" s="7"/>
      <c r="P79" s="6"/>
      <c r="Q79" s="18"/>
      <c r="R79" s="15"/>
    </row>
    <row r="80" spans="1:18" s="12" customFormat="1">
      <c r="A80" s="14"/>
      <c r="B80" s="14"/>
      <c r="C80" s="8"/>
      <c r="D80" s="8"/>
      <c r="E80" s="8"/>
      <c r="F80" s="8"/>
      <c r="G80" s="8"/>
      <c r="H80" s="8"/>
      <c r="I80" s="8"/>
      <c r="J80" s="8"/>
      <c r="K80" s="8"/>
      <c r="L80" s="8"/>
      <c r="N80" s="8"/>
      <c r="Q80" s="13"/>
      <c r="R80" s="15"/>
    </row>
    <row r="81" spans="1:18" s="12" customFormat="1">
      <c r="A81" s="14"/>
      <c r="B81" s="14"/>
      <c r="C81" s="8"/>
      <c r="D81" s="8"/>
      <c r="E81" s="8"/>
      <c r="F81" s="8"/>
      <c r="G81" s="8"/>
      <c r="H81" s="8"/>
      <c r="I81" s="8"/>
      <c r="J81" s="8"/>
      <c r="K81" s="8"/>
      <c r="L81" s="8"/>
      <c r="N81" s="8"/>
      <c r="P81" s="6"/>
      <c r="Q81" s="18"/>
      <c r="R81" s="15"/>
    </row>
    <row r="82" spans="1:18" s="12" customFormat="1">
      <c r="A82" s="14"/>
      <c r="B82" s="14"/>
      <c r="C82" s="8"/>
      <c r="D82" s="8"/>
      <c r="E82" s="8"/>
      <c r="F82" s="8"/>
      <c r="G82" s="8"/>
      <c r="H82" s="8"/>
      <c r="I82" s="8"/>
      <c r="J82" s="8"/>
      <c r="K82" s="8"/>
      <c r="L82" s="8"/>
      <c r="N82" s="8"/>
      <c r="P82" s="6"/>
      <c r="Q82" s="18"/>
      <c r="R82" s="15"/>
    </row>
    <row r="83" spans="1:18" s="12" customFormat="1" ht="12.75">
      <c r="A83" s="14"/>
      <c r="B83" s="14"/>
      <c r="C83" s="17"/>
      <c r="D83" s="17"/>
      <c r="E83" s="17"/>
      <c r="F83" s="17"/>
      <c r="G83" s="17"/>
      <c r="H83" s="17"/>
      <c r="I83" s="17"/>
      <c r="J83" s="17"/>
      <c r="K83" s="17"/>
      <c r="L83" s="17"/>
      <c r="N83" s="17"/>
      <c r="Q83" s="13"/>
      <c r="R83" s="15"/>
    </row>
    <row r="84" spans="1:18" s="12" customFormat="1">
      <c r="A84" s="14"/>
      <c r="B84" s="30"/>
      <c r="C84" s="8"/>
      <c r="D84" s="8"/>
      <c r="E84" s="8"/>
      <c r="F84" s="8"/>
      <c r="G84" s="8"/>
      <c r="H84" s="8"/>
      <c r="I84" s="8"/>
      <c r="J84" s="8"/>
      <c r="K84" s="8"/>
      <c r="L84" s="8"/>
      <c r="N84" s="8"/>
      <c r="P84" s="8"/>
      <c r="Q84" s="15"/>
      <c r="R84" s="15"/>
    </row>
    <row r="86" spans="1:18">
      <c r="P86" s="5"/>
    </row>
  </sheetData>
  <mergeCells count="1">
    <mergeCell ref="D7:E7"/>
  </mergeCells>
  <pageMargins left="0.5" right="0.5" top="0.5" bottom="0.52" header="0.39" footer="0.28000000000000003"/>
  <pageSetup scale="61" firstPageNumber="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
  <sheetViews>
    <sheetView zoomScaleNormal="100" zoomScaleSheetLayoutView="87" workbookViewId="0">
      <selection activeCell="I1" sqref="I1"/>
    </sheetView>
  </sheetViews>
  <sheetFormatPr defaultRowHeight="11.25"/>
  <cols>
    <col min="1" max="1" width="3.140625" style="59" customWidth="1"/>
    <col min="2" max="2" width="29.42578125" style="59" customWidth="1"/>
    <col min="3" max="5" width="13.7109375" style="59" customWidth="1"/>
    <col min="6" max="6" width="2.42578125" style="59" customWidth="1"/>
    <col min="7" max="9" width="6.7109375" style="59" customWidth="1"/>
    <col min="10" max="16384" width="9.140625" style="59"/>
  </cols>
  <sheetData>
    <row r="1" spans="1:9" ht="15" customHeight="1">
      <c r="A1" s="58" t="s">
        <v>71</v>
      </c>
      <c r="B1" s="58"/>
      <c r="C1" s="58"/>
      <c r="D1" s="58"/>
      <c r="E1" s="58"/>
      <c r="H1" s="43"/>
      <c r="I1" s="43"/>
    </row>
    <row r="2" spans="1:9">
      <c r="A2" s="58" t="s">
        <v>79</v>
      </c>
      <c r="B2" s="58"/>
      <c r="C2" s="58"/>
      <c r="D2" s="58"/>
      <c r="E2" s="58"/>
      <c r="I2" s="131"/>
    </row>
    <row r="3" spans="1:9">
      <c r="A3" s="58" t="s">
        <v>83</v>
      </c>
      <c r="B3" s="58"/>
      <c r="C3" s="58"/>
      <c r="D3" s="58"/>
      <c r="E3" s="58"/>
    </row>
    <row r="4" spans="1:9">
      <c r="A4" s="58" t="s">
        <v>80</v>
      </c>
      <c r="B4" s="58"/>
      <c r="C4" s="58"/>
      <c r="D4" s="58"/>
      <c r="E4" s="58"/>
    </row>
    <row r="5" spans="1:9">
      <c r="A5" s="60" t="s">
        <v>81</v>
      </c>
      <c r="B5" s="58"/>
      <c r="C5" s="58"/>
      <c r="D5" s="58"/>
      <c r="E5" s="58"/>
    </row>
    <row r="6" spans="1:9">
      <c r="A6" s="61"/>
      <c r="B6" s="61"/>
      <c r="C6" s="61"/>
      <c r="D6" s="61"/>
      <c r="E6" s="61"/>
    </row>
    <row r="7" spans="1:9">
      <c r="A7" s="61"/>
      <c r="B7" s="61"/>
      <c r="C7" s="44" t="s">
        <v>72</v>
      </c>
      <c r="D7" s="44" t="s">
        <v>73</v>
      </c>
      <c r="E7" s="44" t="s">
        <v>74</v>
      </c>
      <c r="F7" s="62"/>
      <c r="G7" s="62"/>
    </row>
    <row r="8" spans="1:9">
      <c r="A8" s="61"/>
      <c r="B8" s="61"/>
      <c r="C8" s="45" t="s">
        <v>75</v>
      </c>
      <c r="D8" s="45"/>
      <c r="E8" s="45" t="s">
        <v>76</v>
      </c>
      <c r="F8" s="62"/>
      <c r="G8" s="44"/>
    </row>
    <row r="9" spans="1:9">
      <c r="A9" s="63"/>
      <c r="B9" s="64"/>
      <c r="C9" s="45" t="s">
        <v>1</v>
      </c>
      <c r="D9" s="45" t="s">
        <v>53</v>
      </c>
      <c r="E9" s="45" t="s">
        <v>53</v>
      </c>
      <c r="F9" s="62"/>
      <c r="G9" s="44"/>
    </row>
    <row r="10" spans="1:9" ht="9.75" customHeight="1">
      <c r="A10" s="46">
        <v>1</v>
      </c>
      <c r="B10" s="46" t="s">
        <v>2</v>
      </c>
      <c r="C10" s="63"/>
      <c r="D10" s="63"/>
      <c r="E10" s="63"/>
      <c r="F10" s="62"/>
      <c r="G10" s="65"/>
    </row>
    <row r="11" spans="1:9" ht="9.75" customHeight="1">
      <c r="A11" s="46">
        <v>2</v>
      </c>
      <c r="B11" s="46" t="s">
        <v>3</v>
      </c>
      <c r="C11" s="4">
        <v>321605658.8795231</v>
      </c>
      <c r="D11" s="4">
        <v>24894889.870986037</v>
      </c>
      <c r="E11" s="4">
        <v>346500548.75050914</v>
      </c>
      <c r="F11" s="47"/>
      <c r="G11" s="6"/>
      <c r="H11" s="48"/>
    </row>
    <row r="12" spans="1:9" ht="9.75" customHeight="1">
      <c r="A12" s="46">
        <v>3</v>
      </c>
      <c r="B12" s="46" t="s">
        <v>4</v>
      </c>
      <c r="C12" s="4">
        <v>0</v>
      </c>
      <c r="D12" s="4"/>
      <c r="E12" s="4"/>
      <c r="F12" s="49"/>
      <c r="G12" s="6"/>
      <c r="H12" s="50"/>
    </row>
    <row r="13" spans="1:9" ht="9.75" customHeight="1">
      <c r="A13" s="46">
        <v>4</v>
      </c>
      <c r="B13" s="46" t="s">
        <v>5</v>
      </c>
      <c r="C13" s="4">
        <v>21276368.229084611</v>
      </c>
      <c r="D13" s="4"/>
      <c r="E13" s="4"/>
      <c r="F13" s="49"/>
      <c r="G13" s="49"/>
      <c r="H13" s="48"/>
    </row>
    <row r="14" spans="1:9" ht="9.75" customHeight="1">
      <c r="A14" s="46">
        <v>5</v>
      </c>
      <c r="B14" s="46" t="s">
        <v>6</v>
      </c>
      <c r="C14" s="4">
        <v>7085530.6068104226</v>
      </c>
      <c r="D14" s="4"/>
      <c r="E14" s="4"/>
      <c r="F14" s="49"/>
      <c r="G14" s="49"/>
      <c r="H14" s="48"/>
    </row>
    <row r="15" spans="1:9" ht="9.75" customHeight="1">
      <c r="A15" s="46">
        <v>6</v>
      </c>
      <c r="B15" s="46" t="s">
        <v>7</v>
      </c>
      <c r="C15" s="51">
        <v>349967557.71541816</v>
      </c>
      <c r="D15" s="51"/>
      <c r="E15" s="51"/>
      <c r="F15" s="49"/>
      <c r="G15" s="49"/>
      <c r="H15" s="48"/>
    </row>
    <row r="16" spans="1:9" ht="9.75" customHeight="1">
      <c r="A16" s="46">
        <v>7</v>
      </c>
      <c r="B16" s="46"/>
      <c r="C16" s="4"/>
      <c r="D16" s="4"/>
      <c r="E16" s="4"/>
      <c r="F16" s="49"/>
      <c r="G16" s="49"/>
      <c r="H16" s="52"/>
    </row>
    <row r="17" spans="1:8" ht="9.75" customHeight="1">
      <c r="A17" s="46">
        <v>8</v>
      </c>
      <c r="B17" s="46" t="s">
        <v>8</v>
      </c>
      <c r="C17" s="4"/>
      <c r="D17" s="4"/>
      <c r="E17" s="4"/>
      <c r="F17" s="49"/>
      <c r="G17" s="53"/>
      <c r="H17" s="52"/>
    </row>
    <row r="18" spans="1:8" ht="9.75" customHeight="1">
      <c r="A18" s="46">
        <v>9</v>
      </c>
      <c r="B18" s="46" t="s">
        <v>9</v>
      </c>
      <c r="C18" s="4">
        <v>66445151.857789956</v>
      </c>
      <c r="D18" s="4"/>
      <c r="E18" s="4"/>
      <c r="F18" s="49"/>
      <c r="G18" s="54"/>
      <c r="H18" s="48"/>
    </row>
    <row r="19" spans="1:8" ht="9.75" customHeight="1">
      <c r="A19" s="46">
        <v>10</v>
      </c>
      <c r="B19" s="46" t="s">
        <v>10</v>
      </c>
      <c r="C19" s="4">
        <v>0</v>
      </c>
      <c r="D19" s="4"/>
      <c r="E19" s="4"/>
      <c r="F19" s="49"/>
      <c r="G19" s="4"/>
      <c r="H19" s="52"/>
    </row>
    <row r="20" spans="1:8" ht="9.75" customHeight="1">
      <c r="A20" s="46">
        <v>11</v>
      </c>
      <c r="B20" s="46" t="s">
        <v>11</v>
      </c>
      <c r="C20" s="4">
        <v>7625920.5649602953</v>
      </c>
      <c r="D20" s="4"/>
      <c r="E20" s="4"/>
      <c r="F20" s="49"/>
      <c r="G20" s="4"/>
      <c r="H20" s="52"/>
    </row>
    <row r="21" spans="1:8" ht="9.75" customHeight="1">
      <c r="A21" s="46">
        <v>12</v>
      </c>
      <c r="B21" s="46" t="s">
        <v>12</v>
      </c>
      <c r="C21" s="4">
        <v>83567009.359948665</v>
      </c>
      <c r="D21" s="4"/>
      <c r="E21" s="4"/>
      <c r="F21" s="49"/>
      <c r="G21" s="4"/>
      <c r="H21" s="52"/>
    </row>
    <row r="22" spans="1:8" ht="9.75" customHeight="1">
      <c r="A22" s="46">
        <v>13</v>
      </c>
      <c r="B22" s="46" t="s">
        <v>13</v>
      </c>
      <c r="C22" s="4">
        <v>31289088.988083333</v>
      </c>
      <c r="D22" s="4"/>
      <c r="E22" s="4"/>
      <c r="F22" s="49"/>
      <c r="G22" s="62"/>
    </row>
    <row r="23" spans="1:8" ht="9.75" customHeight="1">
      <c r="A23" s="46">
        <v>14</v>
      </c>
      <c r="B23" s="46" t="s">
        <v>14</v>
      </c>
      <c r="C23" s="4">
        <v>12252658.555808458</v>
      </c>
      <c r="D23" s="4"/>
      <c r="E23" s="4"/>
      <c r="F23" s="49"/>
      <c r="G23" s="62"/>
    </row>
    <row r="24" spans="1:8" ht="9.75" customHeight="1">
      <c r="A24" s="46">
        <v>15</v>
      </c>
      <c r="B24" s="46" t="s">
        <v>15</v>
      </c>
      <c r="C24" s="4">
        <v>6967383.2011501538</v>
      </c>
      <c r="D24" s="4">
        <v>157833.60178205147</v>
      </c>
      <c r="E24" s="4">
        <v>7125216.8029322056</v>
      </c>
      <c r="F24" s="49"/>
      <c r="G24" s="66"/>
    </row>
    <row r="25" spans="1:8" ht="9.75" customHeight="1">
      <c r="A25" s="46">
        <v>16</v>
      </c>
      <c r="B25" s="46" t="s">
        <v>16</v>
      </c>
      <c r="C25" s="4">
        <v>790893.68662135524</v>
      </c>
      <c r="D25" s="4"/>
      <c r="E25" s="4"/>
      <c r="F25" s="49"/>
      <c r="G25" s="62"/>
    </row>
    <row r="26" spans="1:8" ht="9.75" customHeight="1">
      <c r="A26" s="46">
        <v>17</v>
      </c>
      <c r="B26" s="46" t="s">
        <v>17</v>
      </c>
      <c r="C26" s="4">
        <v>0</v>
      </c>
      <c r="D26" s="4"/>
      <c r="E26" s="4"/>
      <c r="F26" s="49"/>
      <c r="G26" s="62"/>
    </row>
    <row r="27" spans="1:8" ht="9.75" customHeight="1">
      <c r="A27" s="46">
        <v>18</v>
      </c>
      <c r="B27" s="46" t="s">
        <v>18</v>
      </c>
      <c r="C27" s="9">
        <v>12471079.766404176</v>
      </c>
      <c r="D27" s="9"/>
      <c r="E27" s="9"/>
      <c r="F27" s="49"/>
      <c r="G27" s="62"/>
    </row>
    <row r="28" spans="1:8" ht="9.75" customHeight="1">
      <c r="A28" s="46">
        <v>19</v>
      </c>
      <c r="B28" s="46" t="s">
        <v>19</v>
      </c>
      <c r="C28" s="4">
        <v>221409185.98076642</v>
      </c>
      <c r="D28" s="4"/>
      <c r="E28" s="4"/>
      <c r="F28" s="49"/>
      <c r="G28" s="62"/>
    </row>
    <row r="29" spans="1:8" ht="9.75" customHeight="1">
      <c r="A29" s="46">
        <v>20</v>
      </c>
      <c r="B29" s="46" t="s">
        <v>20</v>
      </c>
      <c r="C29" s="4">
        <v>44425460.676255137</v>
      </c>
      <c r="D29" s="4"/>
      <c r="E29" s="4"/>
      <c r="F29" s="49"/>
      <c r="G29" s="62"/>
    </row>
    <row r="30" spans="1:8" ht="9.75" customHeight="1">
      <c r="A30" s="46">
        <v>21</v>
      </c>
      <c r="B30" s="46" t="s">
        <v>21</v>
      </c>
      <c r="C30" s="4">
        <v>5116518.9589061895</v>
      </c>
      <c r="D30" s="4"/>
      <c r="E30" s="4"/>
      <c r="F30" s="49"/>
      <c r="G30" s="62"/>
    </row>
    <row r="31" spans="1:8" ht="9.75" customHeight="1">
      <c r="A31" s="46">
        <v>22</v>
      </c>
      <c r="B31" s="46" t="s">
        <v>22</v>
      </c>
      <c r="C31" s="4">
        <v>21407838.189118821</v>
      </c>
      <c r="D31" s="4">
        <v>1013968.8644452613</v>
      </c>
      <c r="E31" s="4">
        <v>22421807.053564083</v>
      </c>
      <c r="F31" s="49"/>
      <c r="G31" s="62"/>
    </row>
    <row r="32" spans="1:8" ht="9.75" customHeight="1">
      <c r="A32" s="46">
        <v>23</v>
      </c>
      <c r="B32" s="46" t="s">
        <v>23</v>
      </c>
      <c r="C32" s="4">
        <v>2768511.9745178074</v>
      </c>
      <c r="D32" s="4">
        <v>8303080.5916655529</v>
      </c>
      <c r="E32" s="4">
        <v>11071592.56618336</v>
      </c>
      <c r="F32" s="49"/>
      <c r="G32" s="62"/>
    </row>
    <row r="33" spans="1:7" ht="9.75" customHeight="1">
      <c r="A33" s="46">
        <v>24</v>
      </c>
      <c r="B33" s="46" t="s">
        <v>24</v>
      </c>
      <c r="C33" s="4">
        <v>0</v>
      </c>
      <c r="D33" s="4">
        <v>0</v>
      </c>
      <c r="E33" s="4">
        <v>0</v>
      </c>
      <c r="F33" s="49"/>
      <c r="G33" s="62"/>
    </row>
    <row r="34" spans="1:7" ht="9.75" customHeight="1">
      <c r="A34" s="46">
        <v>25</v>
      </c>
      <c r="B34" s="46" t="s">
        <v>25</v>
      </c>
      <c r="C34" s="4">
        <v>5855791.9934263136</v>
      </c>
      <c r="D34" s="4"/>
      <c r="E34" s="4"/>
      <c r="F34" s="49"/>
      <c r="G34" s="62"/>
    </row>
    <row r="35" spans="1:7" ht="9.75" customHeight="1">
      <c r="A35" s="46">
        <v>26</v>
      </c>
      <c r="B35" s="46" t="s">
        <v>26</v>
      </c>
      <c r="C35" s="4">
        <v>0</v>
      </c>
      <c r="D35" s="4"/>
      <c r="E35" s="4"/>
      <c r="F35" s="49"/>
      <c r="G35" s="62"/>
    </row>
    <row r="36" spans="1:7" ht="9.75" customHeight="1">
      <c r="A36" s="46">
        <v>27</v>
      </c>
      <c r="B36" s="46" t="s">
        <v>27</v>
      </c>
      <c r="C36" s="4">
        <v>-762126.72836567624</v>
      </c>
      <c r="D36" s="4"/>
      <c r="E36" s="4"/>
      <c r="F36" s="49"/>
      <c r="G36" s="62"/>
    </row>
    <row r="37" spans="1:7" ht="9.75" customHeight="1">
      <c r="A37" s="46">
        <v>28</v>
      </c>
      <c r="B37" s="46" t="s">
        <v>28</v>
      </c>
      <c r="C37" s="51">
        <v>300221181.04462504</v>
      </c>
      <c r="D37" s="51">
        <v>9474883.0578928664</v>
      </c>
      <c r="E37" s="51">
        <v>309696064.1025179</v>
      </c>
      <c r="F37" s="49"/>
      <c r="G37" s="62"/>
    </row>
    <row r="38" spans="1:7" ht="9.75" customHeight="1">
      <c r="A38" s="46">
        <v>29</v>
      </c>
      <c r="B38" s="46"/>
      <c r="C38" s="4"/>
      <c r="D38" s="4"/>
      <c r="E38" s="4"/>
      <c r="F38" s="49"/>
      <c r="G38" s="62"/>
    </row>
    <row r="39" spans="1:7" ht="9.75" customHeight="1" thickBot="1">
      <c r="A39" s="46">
        <v>30</v>
      </c>
      <c r="B39" s="46" t="s">
        <v>29</v>
      </c>
      <c r="C39" s="55">
        <v>49746376.670793116</v>
      </c>
      <c r="D39" s="55">
        <v>15420006.813093171</v>
      </c>
      <c r="E39" s="55">
        <v>65166383.483886302</v>
      </c>
      <c r="F39" s="49"/>
      <c r="G39" s="62"/>
    </row>
    <row r="40" spans="1:7" ht="9.75" customHeight="1" thickTop="1">
      <c r="A40" s="46">
        <v>31</v>
      </c>
      <c r="B40" s="46"/>
      <c r="C40" s="4"/>
      <c r="D40" s="4"/>
      <c r="E40" s="4"/>
      <c r="F40" s="49"/>
      <c r="G40" s="62"/>
    </row>
    <row r="41" spans="1:7" ht="9.75" customHeight="1">
      <c r="A41" s="46">
        <v>32</v>
      </c>
      <c r="B41" s="46" t="s">
        <v>30</v>
      </c>
      <c r="C41" s="4"/>
      <c r="D41" s="4"/>
      <c r="E41" s="4"/>
      <c r="F41" s="49"/>
      <c r="G41" s="62"/>
    </row>
    <row r="42" spans="1:7" ht="9.75" customHeight="1">
      <c r="A42" s="46">
        <v>33</v>
      </c>
      <c r="B42" s="46" t="s">
        <v>31</v>
      </c>
      <c r="C42" s="4">
        <v>1751925684.3521798</v>
      </c>
      <c r="D42" s="4"/>
      <c r="E42" s="4"/>
      <c r="F42" s="49"/>
      <c r="G42" s="66"/>
    </row>
    <row r="43" spans="1:7" ht="9.75" customHeight="1">
      <c r="A43" s="46">
        <v>34</v>
      </c>
      <c r="B43" s="46" t="s">
        <v>32</v>
      </c>
      <c r="C43" s="4">
        <v>234061.84233843297</v>
      </c>
      <c r="D43" s="4"/>
      <c r="E43" s="4"/>
      <c r="F43" s="49"/>
      <c r="G43" s="62"/>
    </row>
    <row r="44" spans="1:7" ht="9.75" customHeight="1">
      <c r="A44" s="46">
        <v>35</v>
      </c>
      <c r="B44" s="46" t="s">
        <v>33</v>
      </c>
      <c r="C44" s="4">
        <v>8025149.4338921383</v>
      </c>
      <c r="D44" s="4"/>
      <c r="E44" s="4"/>
      <c r="F44" s="49"/>
      <c r="G44" s="62"/>
    </row>
    <row r="45" spans="1:7" ht="9.75" customHeight="1">
      <c r="A45" s="46">
        <v>36</v>
      </c>
      <c r="B45" s="46" t="s">
        <v>34</v>
      </c>
      <c r="C45" s="4">
        <v>0</v>
      </c>
      <c r="D45" s="4"/>
      <c r="E45" s="4"/>
      <c r="F45" s="49"/>
      <c r="G45" s="62"/>
    </row>
    <row r="46" spans="1:7" ht="9.75" customHeight="1">
      <c r="A46" s="46">
        <v>37</v>
      </c>
      <c r="B46" s="46" t="s">
        <v>35</v>
      </c>
      <c r="C46" s="4">
        <v>0</v>
      </c>
      <c r="D46" s="4"/>
      <c r="E46" s="4"/>
      <c r="F46" s="49"/>
      <c r="G46" s="62"/>
    </row>
    <row r="47" spans="1:7" ht="9.75" customHeight="1">
      <c r="A47" s="46">
        <v>38</v>
      </c>
      <c r="B47" s="46" t="s">
        <v>36</v>
      </c>
      <c r="C47" s="4">
        <v>-2.066371962428093E-9</v>
      </c>
      <c r="D47" s="4"/>
      <c r="E47" s="4"/>
      <c r="F47" s="49"/>
      <c r="G47" s="62"/>
    </row>
    <row r="48" spans="1:7" ht="9.75" customHeight="1">
      <c r="A48" s="46">
        <v>39</v>
      </c>
      <c r="B48" s="46" t="s">
        <v>37</v>
      </c>
      <c r="C48" s="4">
        <v>-9.1968104243278503E-9</v>
      </c>
      <c r="D48" s="4"/>
      <c r="E48" s="4"/>
      <c r="F48" s="49"/>
      <c r="G48" s="62"/>
    </row>
    <row r="49" spans="1:7" ht="9.75" customHeight="1">
      <c r="A49" s="46">
        <v>40</v>
      </c>
      <c r="B49" s="46" t="s">
        <v>38</v>
      </c>
      <c r="C49" s="4">
        <v>1.2277868609089637E-4</v>
      </c>
      <c r="D49" s="4"/>
      <c r="E49" s="4"/>
      <c r="F49" s="49"/>
      <c r="G49" s="62"/>
    </row>
    <row r="50" spans="1:7" ht="9.75" customHeight="1">
      <c r="A50" s="46">
        <v>41</v>
      </c>
      <c r="B50" s="46" t="s">
        <v>39</v>
      </c>
      <c r="C50" s="4">
        <v>31018483.084840599</v>
      </c>
      <c r="D50" s="4"/>
      <c r="E50" s="4"/>
      <c r="F50" s="49"/>
      <c r="G50" s="62"/>
    </row>
    <row r="51" spans="1:7" ht="9.75" customHeight="1">
      <c r="A51" s="46">
        <v>42</v>
      </c>
      <c r="B51" s="46" t="s">
        <v>77</v>
      </c>
      <c r="C51" s="4">
        <v>1932316.2836254868</v>
      </c>
      <c r="D51" s="4"/>
      <c r="E51" s="4"/>
      <c r="F51" s="49"/>
      <c r="G51" s="62"/>
    </row>
    <row r="52" spans="1:7" ht="9.75" customHeight="1">
      <c r="A52" s="46">
        <v>43</v>
      </c>
      <c r="B52" s="46" t="s">
        <v>40</v>
      </c>
      <c r="C52" s="4">
        <v>0</v>
      </c>
      <c r="D52" s="4"/>
      <c r="E52" s="4"/>
      <c r="F52" s="49"/>
      <c r="G52" s="62"/>
    </row>
    <row r="53" spans="1:7" ht="9.75" customHeight="1">
      <c r="A53" s="46">
        <v>44</v>
      </c>
      <c r="B53" s="46" t="s">
        <v>41</v>
      </c>
      <c r="C53" s="51">
        <v>1793135694.9969993</v>
      </c>
      <c r="D53" s="51">
        <v>0</v>
      </c>
      <c r="E53" s="51">
        <v>1793135694.9969993</v>
      </c>
      <c r="F53" s="49"/>
      <c r="G53" s="62"/>
    </row>
    <row r="54" spans="1:7" ht="9.75" customHeight="1">
      <c r="A54" s="46">
        <v>45</v>
      </c>
      <c r="B54" s="46"/>
      <c r="C54" s="4"/>
      <c r="D54" s="4"/>
      <c r="E54" s="4"/>
      <c r="F54" s="49"/>
      <c r="G54" s="62"/>
    </row>
    <row r="55" spans="1:7" ht="9.75" customHeight="1">
      <c r="A55" s="46">
        <v>46</v>
      </c>
      <c r="B55" s="46" t="s">
        <v>42</v>
      </c>
      <c r="C55" s="4"/>
      <c r="D55" s="4"/>
      <c r="E55" s="4"/>
      <c r="F55" s="49"/>
      <c r="G55" s="62"/>
    </row>
    <row r="56" spans="1:7" ht="9.75" customHeight="1">
      <c r="A56" s="46">
        <v>47</v>
      </c>
      <c r="B56" s="46" t="s">
        <v>43</v>
      </c>
      <c r="C56" s="4">
        <v>-639633916.47395492</v>
      </c>
      <c r="D56" s="4"/>
      <c r="E56" s="4"/>
      <c r="F56" s="49"/>
      <c r="G56" s="62"/>
    </row>
    <row r="57" spans="1:7" ht="9.75" customHeight="1">
      <c r="A57" s="46">
        <v>48</v>
      </c>
      <c r="B57" s="46" t="s">
        <v>44</v>
      </c>
      <c r="C57" s="4">
        <v>-46269157.488720722</v>
      </c>
      <c r="D57" s="4"/>
      <c r="E57" s="4"/>
      <c r="F57" s="49"/>
      <c r="G57" s="62"/>
    </row>
    <row r="58" spans="1:7" ht="9.75" customHeight="1">
      <c r="A58" s="46">
        <v>49</v>
      </c>
      <c r="B58" s="46" t="s">
        <v>45</v>
      </c>
      <c r="C58" s="4">
        <v>-246671788.49435276</v>
      </c>
      <c r="D58" s="4"/>
      <c r="E58" s="4"/>
      <c r="F58" s="49"/>
      <c r="G58" s="62"/>
    </row>
    <row r="59" spans="1:7" ht="9.75" customHeight="1">
      <c r="A59" s="46">
        <v>50</v>
      </c>
      <c r="B59" s="46" t="s">
        <v>46</v>
      </c>
      <c r="C59" s="4">
        <v>-246775.10778380538</v>
      </c>
      <c r="D59" s="4"/>
      <c r="E59" s="4"/>
      <c r="F59" s="49"/>
      <c r="G59" s="62"/>
    </row>
    <row r="60" spans="1:7" ht="9.75" customHeight="1">
      <c r="A60" s="46">
        <v>51</v>
      </c>
      <c r="B60" s="46" t="s">
        <v>47</v>
      </c>
      <c r="C60" s="4">
        <v>-488824.40959822887</v>
      </c>
      <c r="D60" s="4"/>
      <c r="E60" s="4"/>
      <c r="F60" s="49"/>
      <c r="G60" s="62"/>
    </row>
    <row r="61" spans="1:7" ht="9.75" customHeight="1">
      <c r="A61" s="46">
        <v>52</v>
      </c>
      <c r="B61" s="46" t="s">
        <v>48</v>
      </c>
      <c r="C61" s="4">
        <v>-3361133.7291666698</v>
      </c>
      <c r="D61" s="4"/>
      <c r="E61" s="4"/>
      <c r="F61" s="49"/>
      <c r="G61" s="62"/>
    </row>
    <row r="62" spans="1:7" ht="9.75" customHeight="1">
      <c r="A62" s="46">
        <v>53</v>
      </c>
      <c r="B62" s="46" t="s">
        <v>49</v>
      </c>
      <c r="C62" s="4">
        <v>-6838656.5700603072</v>
      </c>
      <c r="D62" s="4"/>
      <c r="E62" s="4"/>
      <c r="F62" s="49"/>
      <c r="G62" s="62"/>
    </row>
    <row r="63" spans="1:7" ht="9.75" customHeight="1">
      <c r="A63" s="46">
        <v>54</v>
      </c>
      <c r="B63" s="46"/>
      <c r="C63" s="4"/>
      <c r="D63" s="4"/>
      <c r="E63" s="4"/>
      <c r="F63" s="49"/>
      <c r="G63" s="62"/>
    </row>
    <row r="64" spans="1:7" ht="9.75" customHeight="1">
      <c r="A64" s="46">
        <v>55</v>
      </c>
      <c r="B64" s="46" t="s">
        <v>50</v>
      </c>
      <c r="C64" s="51">
        <v>-943510252.27363729</v>
      </c>
      <c r="D64" s="51">
        <v>0</v>
      </c>
      <c r="E64" s="51">
        <v>-943510252.27363729</v>
      </c>
      <c r="F64" s="49"/>
      <c r="G64" s="62"/>
    </row>
    <row r="65" spans="1:7" ht="9.75" customHeight="1">
      <c r="A65" s="46">
        <v>56</v>
      </c>
      <c r="B65" s="46"/>
      <c r="C65" s="4"/>
      <c r="D65" s="4"/>
      <c r="E65" s="4"/>
      <c r="F65" s="49"/>
      <c r="G65" s="62"/>
    </row>
    <row r="66" spans="1:7" ht="9.75" customHeight="1" thickBot="1">
      <c r="A66" s="46">
        <v>57</v>
      </c>
      <c r="B66" s="46" t="s">
        <v>51</v>
      </c>
      <c r="C66" s="55">
        <v>849625442.72336197</v>
      </c>
      <c r="D66" s="55">
        <v>0</v>
      </c>
      <c r="E66" s="55">
        <v>849625442.72336197</v>
      </c>
      <c r="F66" s="49"/>
      <c r="G66" s="62"/>
    </row>
    <row r="67" spans="1:7" ht="9.75" customHeight="1" thickTop="1">
      <c r="A67" s="46">
        <v>58</v>
      </c>
      <c r="B67" s="46"/>
      <c r="C67" s="46"/>
      <c r="D67" s="46"/>
      <c r="E67" s="46"/>
      <c r="F67" s="49"/>
      <c r="G67" s="62"/>
    </row>
    <row r="68" spans="1:7" ht="9.75" customHeight="1">
      <c r="A68" s="46">
        <v>59</v>
      </c>
      <c r="B68" s="46" t="s">
        <v>78</v>
      </c>
      <c r="C68" s="56">
        <v>5.8550949829536278E-2</v>
      </c>
      <c r="D68" s="56"/>
      <c r="E68" s="56">
        <v>7.6700131854578274E-2</v>
      </c>
      <c r="F68" s="49"/>
      <c r="G68" s="62"/>
    </row>
    <row r="69" spans="1:7" ht="9.75" customHeight="1">
      <c r="A69" s="46">
        <v>60</v>
      </c>
      <c r="B69" s="46" t="s">
        <v>52</v>
      </c>
      <c r="C69" s="56">
        <v>6.4844287317874116E-2</v>
      </c>
      <c r="D69" s="56"/>
      <c r="E69" s="56">
        <v>0.1</v>
      </c>
      <c r="F69" s="49"/>
      <c r="G69" s="62"/>
    </row>
    <row r="70" spans="1:7" ht="9.75" customHeight="1">
      <c r="A70" s="46">
        <v>61</v>
      </c>
      <c r="B70" s="46"/>
      <c r="C70" s="46"/>
      <c r="D70" s="46"/>
      <c r="E70" s="46"/>
      <c r="F70" s="49"/>
      <c r="G70" s="62"/>
    </row>
    <row r="71" spans="1:7" ht="9.75" customHeight="1">
      <c r="A71" s="46">
        <v>62</v>
      </c>
      <c r="B71" s="46" t="s">
        <v>54</v>
      </c>
      <c r="C71" s="46"/>
      <c r="D71" s="46"/>
      <c r="E71" s="46"/>
      <c r="F71" s="49"/>
      <c r="G71" s="62"/>
    </row>
    <row r="72" spans="1:7" ht="9.75" customHeight="1">
      <c r="A72" s="46">
        <v>63</v>
      </c>
      <c r="B72" s="46" t="s">
        <v>55</v>
      </c>
      <c r="C72" s="4">
        <v>58370680.638737276</v>
      </c>
      <c r="D72" s="4">
        <v>23723087.404758725</v>
      </c>
      <c r="E72" s="4">
        <v>82093768.043495998</v>
      </c>
      <c r="F72" s="49"/>
      <c r="G72" s="62"/>
    </row>
    <row r="73" spans="1:7" ht="9.75" customHeight="1">
      <c r="A73" s="46">
        <v>64</v>
      </c>
      <c r="B73" s="46" t="s">
        <v>56</v>
      </c>
      <c r="C73" s="4"/>
      <c r="D73" s="4"/>
      <c r="E73" s="4"/>
      <c r="F73" s="49"/>
      <c r="G73" s="62"/>
    </row>
    <row r="74" spans="1:7" ht="9.75" customHeight="1">
      <c r="A74" s="46">
        <v>65</v>
      </c>
      <c r="B74" s="46" t="s">
        <v>57</v>
      </c>
      <c r="C74" s="4">
        <v>-3560991.667928237</v>
      </c>
      <c r="D74" s="4">
        <v>0</v>
      </c>
      <c r="E74" s="4">
        <v>-3560991.667928237</v>
      </c>
      <c r="F74" s="49"/>
      <c r="G74" s="62"/>
    </row>
    <row r="75" spans="1:7" ht="9.75" customHeight="1">
      <c r="A75" s="46">
        <v>66</v>
      </c>
      <c r="B75" s="46" t="s">
        <v>58</v>
      </c>
      <c r="C75" s="4">
        <v>21235113.502706345</v>
      </c>
      <c r="D75" s="4">
        <v>0</v>
      </c>
      <c r="E75" s="4">
        <v>21235113.502706345</v>
      </c>
      <c r="F75" s="49"/>
      <c r="G75" s="62"/>
    </row>
    <row r="76" spans="1:7" ht="9.75" customHeight="1">
      <c r="A76" s="46">
        <v>67</v>
      </c>
      <c r="B76" s="46" t="s">
        <v>59</v>
      </c>
      <c r="C76" s="4">
        <v>64818776.282761738</v>
      </c>
      <c r="D76" s="4">
        <v>0</v>
      </c>
      <c r="E76" s="4">
        <v>64818776.282761738</v>
      </c>
      <c r="F76" s="49"/>
      <c r="G76" s="62"/>
    </row>
    <row r="77" spans="1:7" ht="9.75" customHeight="1">
      <c r="A77" s="46">
        <v>68</v>
      </c>
      <c r="B77" s="46" t="s">
        <v>60</v>
      </c>
      <c r="C77" s="9">
        <v>79928836.491413832</v>
      </c>
      <c r="D77" s="9">
        <v>0</v>
      </c>
      <c r="E77" s="9">
        <v>79928836.491413832</v>
      </c>
      <c r="F77" s="49"/>
      <c r="G77" s="62"/>
    </row>
    <row r="78" spans="1:7" ht="9.75" customHeight="1">
      <c r="A78" s="46">
        <v>69</v>
      </c>
      <c r="B78" s="46" t="s">
        <v>61</v>
      </c>
      <c r="C78" s="4">
        <v>25586498.595307067</v>
      </c>
      <c r="D78" s="4">
        <v>23723087.404758725</v>
      </c>
      <c r="E78" s="4">
        <v>49309586.000065789</v>
      </c>
      <c r="F78" s="62"/>
      <c r="G78" s="62"/>
    </row>
    <row r="79" spans="1:7" ht="9.75" customHeight="1">
      <c r="A79" s="46">
        <v>70</v>
      </c>
      <c r="B79" s="46"/>
      <c r="C79" s="4"/>
      <c r="D79" s="4"/>
      <c r="E79" s="4"/>
      <c r="F79" s="62"/>
      <c r="G79" s="62"/>
    </row>
    <row r="80" spans="1:7" ht="9.75" customHeight="1">
      <c r="A80" s="46">
        <v>71</v>
      </c>
      <c r="B80" s="46" t="s">
        <v>62</v>
      </c>
      <c r="C80" s="9">
        <v>0</v>
      </c>
      <c r="D80" s="9">
        <v>0</v>
      </c>
      <c r="E80" s="9">
        <v>0</v>
      </c>
      <c r="F80" s="62"/>
      <c r="G80" s="62"/>
    </row>
    <row r="81" spans="1:7" ht="9.75" customHeight="1" thickBot="1">
      <c r="A81" s="46">
        <v>72</v>
      </c>
      <c r="B81" s="46" t="s">
        <v>63</v>
      </c>
      <c r="C81" s="10">
        <v>25586498.595307067</v>
      </c>
      <c r="D81" s="10">
        <v>23723087.404758725</v>
      </c>
      <c r="E81" s="10">
        <v>49309586.000065789</v>
      </c>
      <c r="F81" s="62"/>
      <c r="G81" s="62"/>
    </row>
    <row r="82" spans="1:7" ht="9.75" customHeight="1" thickTop="1">
      <c r="A82" s="46">
        <v>73</v>
      </c>
      <c r="B82" s="46"/>
      <c r="C82" s="4"/>
      <c r="D82" s="4"/>
      <c r="E82" s="4"/>
      <c r="F82" s="62"/>
      <c r="G82" s="62"/>
    </row>
    <row r="83" spans="1:7" ht="9.75" customHeight="1" thickBot="1">
      <c r="A83" s="46">
        <v>74</v>
      </c>
      <c r="B83" s="57" t="s">
        <v>64</v>
      </c>
      <c r="C83" s="55">
        <v>2768511.9745178074</v>
      </c>
      <c r="D83" s="55">
        <v>8303080.5916655529</v>
      </c>
      <c r="E83" s="55">
        <v>11071592.56618336</v>
      </c>
      <c r="F83" s="62"/>
      <c r="G83" s="62"/>
    </row>
    <row r="84" spans="1:7" ht="9.75" customHeight="1" thickTop="1">
      <c r="F84" s="62"/>
      <c r="G84" s="62"/>
    </row>
    <row r="85" spans="1:7" ht="9.75" customHeight="1">
      <c r="C85" s="45"/>
      <c r="D85" s="45"/>
      <c r="E85" s="45"/>
      <c r="F85" s="62"/>
      <c r="G85" s="62"/>
    </row>
  </sheetData>
  <pageMargins left="0.7" right="0.7" top="0.75" bottom="0.75" header="0.3" footer="0.3"/>
  <pageSetup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
  <sheetViews>
    <sheetView view="pageBreakPreview" zoomScale="87" zoomScaleNormal="100" zoomScaleSheetLayoutView="87" workbookViewId="0">
      <selection activeCell="I1" sqref="I1"/>
    </sheetView>
  </sheetViews>
  <sheetFormatPr defaultRowHeight="11.25"/>
  <cols>
    <col min="1" max="1" width="3.140625" style="59" customWidth="1"/>
    <col min="2" max="2" width="29.42578125" style="59" customWidth="1"/>
    <col min="3" max="5" width="13.7109375" style="59" customWidth="1"/>
    <col min="6" max="6" width="2.42578125" style="59" customWidth="1"/>
    <col min="7" max="9" width="6.7109375" style="59" customWidth="1"/>
    <col min="10" max="16384" width="9.140625" style="59"/>
  </cols>
  <sheetData>
    <row r="1" spans="1:9" ht="15" customHeight="1">
      <c r="A1" s="58" t="s">
        <v>71</v>
      </c>
      <c r="B1" s="58"/>
      <c r="C1" s="58"/>
      <c r="D1" s="58"/>
      <c r="E1" s="58"/>
      <c r="H1" s="43"/>
      <c r="I1" s="43"/>
    </row>
    <row r="2" spans="1:9">
      <c r="A2" s="58" t="s">
        <v>79</v>
      </c>
      <c r="B2" s="58"/>
      <c r="C2" s="58"/>
      <c r="D2" s="58"/>
      <c r="E2" s="58"/>
      <c r="I2" s="131"/>
    </row>
    <row r="3" spans="1:9">
      <c r="A3" s="58" t="s">
        <v>197</v>
      </c>
      <c r="B3" s="58"/>
      <c r="C3" s="58"/>
      <c r="D3" s="58"/>
      <c r="E3" s="58"/>
    </row>
    <row r="4" spans="1:9">
      <c r="A4" s="58" t="s">
        <v>80</v>
      </c>
      <c r="B4" s="58"/>
      <c r="C4" s="58"/>
      <c r="D4" s="58"/>
      <c r="E4" s="58"/>
    </row>
    <row r="5" spans="1:9">
      <c r="A5" s="60" t="s">
        <v>81</v>
      </c>
      <c r="B5" s="58"/>
      <c r="C5" s="58"/>
      <c r="D5" s="58"/>
      <c r="E5" s="58"/>
    </row>
    <row r="6" spans="1:9">
      <c r="A6" s="61"/>
      <c r="B6" s="61"/>
      <c r="C6" s="61"/>
      <c r="D6" s="61"/>
      <c r="E6" s="61"/>
    </row>
    <row r="7" spans="1:9">
      <c r="A7" s="61"/>
      <c r="B7" s="61"/>
      <c r="C7" s="44"/>
      <c r="D7" s="44"/>
      <c r="E7" s="44"/>
      <c r="F7" s="62"/>
      <c r="G7" s="62"/>
    </row>
    <row r="8" spans="1:9">
      <c r="A8" s="61"/>
      <c r="B8" s="61"/>
      <c r="C8" s="45" t="s">
        <v>72</v>
      </c>
      <c r="D8" s="45" t="s">
        <v>73</v>
      </c>
      <c r="E8" s="45" t="s">
        <v>74</v>
      </c>
      <c r="F8" s="62"/>
      <c r="G8" s="44"/>
    </row>
    <row r="9" spans="1:9">
      <c r="A9" s="63"/>
      <c r="B9" s="64"/>
      <c r="C9" s="45" t="s">
        <v>75</v>
      </c>
      <c r="D9" s="45"/>
      <c r="E9" s="45" t="s">
        <v>76</v>
      </c>
      <c r="F9" s="62"/>
      <c r="G9" s="44"/>
    </row>
    <row r="10" spans="1:9" ht="9.75" customHeight="1">
      <c r="A10" s="46">
        <v>1</v>
      </c>
      <c r="B10" s="46" t="s">
        <v>2</v>
      </c>
      <c r="C10" s="63" t="s">
        <v>1</v>
      </c>
      <c r="D10" s="63" t="s">
        <v>53</v>
      </c>
      <c r="E10" s="63" t="s">
        <v>53</v>
      </c>
      <c r="F10" s="62"/>
      <c r="G10" s="65"/>
    </row>
    <row r="11" spans="1:9" ht="9.75" customHeight="1">
      <c r="A11" s="46">
        <v>2</v>
      </c>
      <c r="B11" s="46" t="s">
        <v>3</v>
      </c>
      <c r="C11" s="4">
        <v>321605658.8795231</v>
      </c>
      <c r="D11" s="4">
        <v>23102636.813856531</v>
      </c>
      <c r="E11" s="4">
        <v>344708295.69337964</v>
      </c>
      <c r="F11" s="47"/>
      <c r="G11" s="6"/>
      <c r="H11" s="48"/>
    </row>
    <row r="12" spans="1:9" ht="9.75" customHeight="1">
      <c r="A12" s="46">
        <v>3</v>
      </c>
      <c r="B12" s="46" t="s">
        <v>4</v>
      </c>
      <c r="C12" s="4">
        <v>0</v>
      </c>
      <c r="D12" s="4"/>
      <c r="E12" s="4"/>
      <c r="F12" s="49"/>
      <c r="G12" s="6"/>
      <c r="H12" s="50"/>
    </row>
    <row r="13" spans="1:9" ht="9.75" customHeight="1">
      <c r="A13" s="46">
        <v>4</v>
      </c>
      <c r="B13" s="46" t="s">
        <v>5</v>
      </c>
      <c r="C13" s="4">
        <v>22181833.884419728</v>
      </c>
      <c r="D13" s="4"/>
      <c r="E13" s="4"/>
      <c r="F13" s="49"/>
      <c r="G13" s="49"/>
      <c r="H13" s="48"/>
    </row>
    <row r="14" spans="1:9" ht="9.75" customHeight="1">
      <c r="A14" s="46">
        <v>5</v>
      </c>
      <c r="B14" s="46" t="s">
        <v>6</v>
      </c>
      <c r="C14" s="4">
        <v>7429270.4088123804</v>
      </c>
      <c r="D14" s="4"/>
      <c r="E14" s="4"/>
      <c r="F14" s="49"/>
      <c r="G14" s="49"/>
      <c r="H14" s="48"/>
    </row>
    <row r="15" spans="1:9" ht="9.75" customHeight="1">
      <c r="A15" s="46">
        <v>6</v>
      </c>
      <c r="B15" s="46" t="s">
        <v>7</v>
      </c>
      <c r="C15" s="51">
        <v>351216763.17275524</v>
      </c>
      <c r="D15" s="51"/>
      <c r="E15" s="51"/>
      <c r="F15" s="49"/>
      <c r="G15" s="49"/>
      <c r="H15" s="48"/>
    </row>
    <row r="16" spans="1:9" ht="9.75" customHeight="1">
      <c r="A16" s="46">
        <v>7</v>
      </c>
      <c r="B16" s="46"/>
      <c r="C16" s="4"/>
      <c r="D16" s="4"/>
      <c r="E16" s="4"/>
      <c r="F16" s="49"/>
      <c r="G16" s="49"/>
      <c r="H16" s="52"/>
    </row>
    <row r="17" spans="1:8" ht="9.75" customHeight="1">
      <c r="A17" s="46">
        <v>8</v>
      </c>
      <c r="B17" s="46" t="s">
        <v>8</v>
      </c>
      <c r="C17" s="4"/>
      <c r="D17" s="4"/>
      <c r="E17" s="4"/>
      <c r="F17" s="49"/>
      <c r="G17" s="53"/>
      <c r="H17" s="52"/>
    </row>
    <row r="18" spans="1:8" ht="9.75" customHeight="1">
      <c r="A18" s="46">
        <v>9</v>
      </c>
      <c r="B18" s="46" t="s">
        <v>9</v>
      </c>
      <c r="C18" s="4">
        <v>69284848.959679708</v>
      </c>
      <c r="D18" s="4"/>
      <c r="E18" s="4"/>
      <c r="F18" s="49"/>
      <c r="G18" s="54"/>
      <c r="H18" s="48"/>
    </row>
    <row r="19" spans="1:8" ht="9.75" customHeight="1">
      <c r="A19" s="46">
        <v>10</v>
      </c>
      <c r="B19" s="46" t="s">
        <v>10</v>
      </c>
      <c r="C19" s="4">
        <v>0</v>
      </c>
      <c r="D19" s="4"/>
      <c r="E19" s="4"/>
      <c r="F19" s="49"/>
      <c r="G19" s="4"/>
      <c r="H19" s="52"/>
    </row>
    <row r="20" spans="1:8" ht="9.75" customHeight="1">
      <c r="A20" s="46">
        <v>11</v>
      </c>
      <c r="B20" s="46" t="s">
        <v>11</v>
      </c>
      <c r="C20" s="4">
        <v>7950825.1571378661</v>
      </c>
      <c r="D20" s="4"/>
      <c r="E20" s="4"/>
      <c r="F20" s="49"/>
      <c r="G20" s="4"/>
      <c r="H20" s="52"/>
    </row>
    <row r="21" spans="1:8" ht="9.75" customHeight="1">
      <c r="A21" s="46">
        <v>12</v>
      </c>
      <c r="B21" s="46" t="s">
        <v>12</v>
      </c>
      <c r="C21" s="4">
        <v>73552021.274908125</v>
      </c>
      <c r="D21" s="4"/>
      <c r="E21" s="4"/>
      <c r="F21" s="49"/>
      <c r="G21" s="4"/>
      <c r="H21" s="52"/>
    </row>
    <row r="22" spans="1:8" ht="9.75" customHeight="1">
      <c r="A22" s="46">
        <v>13</v>
      </c>
      <c r="B22" s="46" t="s">
        <v>13</v>
      </c>
      <c r="C22" s="4">
        <v>32550780.735786486</v>
      </c>
      <c r="D22" s="4"/>
      <c r="E22" s="4"/>
      <c r="F22" s="49"/>
      <c r="G22" s="62"/>
    </row>
    <row r="23" spans="1:8" ht="9.75" customHeight="1">
      <c r="A23" s="46">
        <v>14</v>
      </c>
      <c r="B23" s="46" t="s">
        <v>14</v>
      </c>
      <c r="C23" s="4">
        <v>12252658.555808458</v>
      </c>
      <c r="D23" s="4"/>
      <c r="E23" s="4"/>
      <c r="F23" s="49"/>
      <c r="G23" s="62"/>
    </row>
    <row r="24" spans="1:8" ht="9.75" customHeight="1">
      <c r="A24" s="46">
        <v>15</v>
      </c>
      <c r="B24" s="46" t="s">
        <v>15</v>
      </c>
      <c r="C24" s="4">
        <v>6967383.2011501538</v>
      </c>
      <c r="D24" s="4">
        <v>146470.7173998504</v>
      </c>
      <c r="E24" s="4">
        <v>7113853.9185500043</v>
      </c>
      <c r="F24" s="49"/>
      <c r="G24" s="66"/>
    </row>
    <row r="25" spans="1:8" ht="9.75" customHeight="1">
      <c r="A25" s="46">
        <v>16</v>
      </c>
      <c r="B25" s="46" t="s">
        <v>16</v>
      </c>
      <c r="C25" s="4">
        <v>790893.68662135524</v>
      </c>
      <c r="D25" s="4"/>
      <c r="E25" s="4"/>
      <c r="F25" s="49"/>
      <c r="G25" s="62"/>
    </row>
    <row r="26" spans="1:8" ht="9.75" customHeight="1">
      <c r="A26" s="46">
        <v>17</v>
      </c>
      <c r="B26" s="46" t="s">
        <v>17</v>
      </c>
      <c r="C26" s="4">
        <v>0</v>
      </c>
      <c r="D26" s="4"/>
      <c r="E26" s="4"/>
      <c r="F26" s="49"/>
      <c r="G26" s="62"/>
    </row>
    <row r="27" spans="1:8" ht="9.75" customHeight="1">
      <c r="A27" s="46">
        <v>18</v>
      </c>
      <c r="B27" s="46" t="s">
        <v>18</v>
      </c>
      <c r="C27" s="9">
        <v>12787949.641925793</v>
      </c>
      <c r="D27" s="9"/>
      <c r="E27" s="9"/>
      <c r="F27" s="49"/>
      <c r="G27" s="62"/>
    </row>
    <row r="28" spans="1:8" ht="9.75" customHeight="1">
      <c r="A28" s="46">
        <v>19</v>
      </c>
      <c r="B28" s="46" t="s">
        <v>19</v>
      </c>
      <c r="C28" s="4">
        <v>216137361.21301797</v>
      </c>
      <c r="D28" s="4"/>
      <c r="E28" s="4"/>
      <c r="F28" s="49"/>
      <c r="G28" s="62"/>
    </row>
    <row r="29" spans="1:8" ht="9.75" customHeight="1">
      <c r="A29" s="46">
        <v>20</v>
      </c>
      <c r="B29" s="46" t="s">
        <v>20</v>
      </c>
      <c r="C29" s="4">
        <v>45728852.679415494</v>
      </c>
      <c r="D29" s="4"/>
      <c r="E29" s="4"/>
      <c r="F29" s="49"/>
      <c r="G29" s="62"/>
    </row>
    <row r="30" spans="1:8" ht="9.75" customHeight="1">
      <c r="A30" s="46">
        <v>21</v>
      </c>
      <c r="B30" s="46" t="s">
        <v>21</v>
      </c>
      <c r="C30" s="4">
        <v>5289492.5461167181</v>
      </c>
      <c r="D30" s="4"/>
      <c r="E30" s="4"/>
      <c r="F30" s="49"/>
      <c r="G30" s="62"/>
    </row>
    <row r="31" spans="1:8" ht="9.75" customHeight="1">
      <c r="A31" s="46">
        <v>22</v>
      </c>
      <c r="B31" s="46" t="s">
        <v>22</v>
      </c>
      <c r="C31" s="4">
        <v>21672816.287004124</v>
      </c>
      <c r="D31" s="4">
        <v>940970.3974283766</v>
      </c>
      <c r="E31" s="4">
        <v>22613786.684432499</v>
      </c>
      <c r="F31" s="49"/>
      <c r="G31" s="62"/>
    </row>
    <row r="32" spans="1:8" ht="9.75" customHeight="1">
      <c r="A32" s="46">
        <v>23</v>
      </c>
      <c r="B32" s="46" t="s">
        <v>23</v>
      </c>
      <c r="C32" s="4">
        <v>4314740.7448012484</v>
      </c>
      <c r="D32" s="4">
        <v>7705318.4946599063</v>
      </c>
      <c r="E32" s="4">
        <v>12020059.239461154</v>
      </c>
      <c r="F32" s="49"/>
      <c r="G32" s="62"/>
    </row>
    <row r="33" spans="1:7" ht="9.75" customHeight="1">
      <c r="A33" s="46">
        <v>24</v>
      </c>
      <c r="B33" s="46" t="s">
        <v>24</v>
      </c>
      <c r="C33" s="4">
        <v>0</v>
      </c>
      <c r="D33" s="4">
        <v>0</v>
      </c>
      <c r="E33" s="4">
        <v>0</v>
      </c>
      <c r="F33" s="49"/>
      <c r="G33" s="62"/>
    </row>
    <row r="34" spans="1:7" ht="9.75" customHeight="1">
      <c r="A34" s="46">
        <v>25</v>
      </c>
      <c r="B34" s="46" t="s">
        <v>25</v>
      </c>
      <c r="C34" s="4">
        <v>5431675.8680061568</v>
      </c>
      <c r="D34" s="4"/>
      <c r="E34" s="4"/>
      <c r="F34" s="49"/>
      <c r="G34" s="62"/>
    </row>
    <row r="35" spans="1:7" ht="9.75" customHeight="1">
      <c r="A35" s="46">
        <v>26</v>
      </c>
      <c r="B35" s="46" t="s">
        <v>26</v>
      </c>
      <c r="C35" s="4">
        <v>0</v>
      </c>
      <c r="D35" s="4"/>
      <c r="E35" s="4"/>
      <c r="F35" s="49"/>
      <c r="G35" s="62"/>
    </row>
    <row r="36" spans="1:7" ht="9.75" customHeight="1">
      <c r="A36" s="46">
        <v>27</v>
      </c>
      <c r="B36" s="46" t="s">
        <v>27</v>
      </c>
      <c r="C36" s="4">
        <v>-761626.42807894305</v>
      </c>
      <c r="D36" s="4"/>
      <c r="E36" s="4"/>
      <c r="F36" s="49"/>
      <c r="G36" s="62"/>
    </row>
    <row r="37" spans="1:7" ht="9.75" customHeight="1">
      <c r="A37" s="46">
        <v>28</v>
      </c>
      <c r="B37" s="46" t="s">
        <v>28</v>
      </c>
      <c r="C37" s="51">
        <v>297813312.91028273</v>
      </c>
      <c r="D37" s="51">
        <v>8792759.6094881333</v>
      </c>
      <c r="E37" s="51">
        <v>306606072.51977086</v>
      </c>
      <c r="F37" s="49"/>
      <c r="G37" s="62"/>
    </row>
    <row r="38" spans="1:7" ht="9.75" customHeight="1">
      <c r="A38" s="46">
        <v>29</v>
      </c>
      <c r="B38" s="46"/>
      <c r="C38" s="4"/>
      <c r="D38" s="4"/>
      <c r="E38" s="4"/>
      <c r="F38" s="49"/>
      <c r="G38" s="62"/>
    </row>
    <row r="39" spans="1:7" ht="9.75" customHeight="1" thickBot="1">
      <c r="A39" s="46">
        <v>30</v>
      </c>
      <c r="B39" s="46" t="s">
        <v>29</v>
      </c>
      <c r="C39" s="55">
        <v>53403450.26247251</v>
      </c>
      <c r="D39" s="55">
        <v>14309877.204368398</v>
      </c>
      <c r="E39" s="55">
        <v>67713327.466840908</v>
      </c>
      <c r="F39" s="49"/>
      <c r="G39" s="62"/>
    </row>
    <row r="40" spans="1:7" ht="9.75" customHeight="1" thickTop="1">
      <c r="A40" s="46">
        <v>31</v>
      </c>
      <c r="B40" s="46"/>
      <c r="C40" s="4"/>
      <c r="D40" s="4"/>
      <c r="E40" s="4"/>
      <c r="F40" s="49"/>
      <c r="G40" s="62"/>
    </row>
    <row r="41" spans="1:7" ht="9.75" customHeight="1">
      <c r="A41" s="46">
        <v>32</v>
      </c>
      <c r="B41" s="46" t="s">
        <v>30</v>
      </c>
      <c r="C41" s="4"/>
      <c r="D41" s="4"/>
      <c r="E41" s="4"/>
      <c r="F41" s="49"/>
      <c r="G41" s="62"/>
    </row>
    <row r="42" spans="1:7" ht="9.75" customHeight="1">
      <c r="A42" s="46">
        <v>33</v>
      </c>
      <c r="B42" s="46" t="s">
        <v>31</v>
      </c>
      <c r="C42" s="4">
        <v>1804723567.6955507</v>
      </c>
      <c r="D42" s="4"/>
      <c r="E42" s="4"/>
      <c r="F42" s="49"/>
      <c r="G42" s="66"/>
    </row>
    <row r="43" spans="1:7" ht="9.75" customHeight="1">
      <c r="A43" s="46">
        <v>34</v>
      </c>
      <c r="B43" s="46" t="s">
        <v>32</v>
      </c>
      <c r="C43" s="4">
        <v>238421.54671212332</v>
      </c>
      <c r="D43" s="4"/>
      <c r="E43" s="4"/>
      <c r="F43" s="49"/>
      <c r="G43" s="62"/>
    </row>
    <row r="44" spans="1:7" ht="9.75" customHeight="1">
      <c r="A44" s="46">
        <v>35</v>
      </c>
      <c r="B44" s="46" t="s">
        <v>33</v>
      </c>
      <c r="C44" s="4">
        <v>8030421.5164345447</v>
      </c>
      <c r="D44" s="4"/>
      <c r="E44" s="4"/>
      <c r="F44" s="49"/>
      <c r="G44" s="62"/>
    </row>
    <row r="45" spans="1:7" ht="9.75" customHeight="1">
      <c r="A45" s="46">
        <v>36</v>
      </c>
      <c r="B45" s="46" t="s">
        <v>34</v>
      </c>
      <c r="C45" s="4">
        <v>0</v>
      </c>
      <c r="D45" s="4"/>
      <c r="E45" s="4"/>
      <c r="F45" s="49"/>
      <c r="G45" s="62"/>
    </row>
    <row r="46" spans="1:7" ht="9.75" customHeight="1">
      <c r="A46" s="46">
        <v>37</v>
      </c>
      <c r="B46" s="46" t="s">
        <v>35</v>
      </c>
      <c r="C46" s="4">
        <v>0</v>
      </c>
      <c r="D46" s="4"/>
      <c r="E46" s="4"/>
      <c r="F46" s="49"/>
      <c r="G46" s="62"/>
    </row>
    <row r="47" spans="1:7" ht="9.75" customHeight="1">
      <c r="A47" s="46">
        <v>38</v>
      </c>
      <c r="B47" s="46" t="s">
        <v>36</v>
      </c>
      <c r="C47" s="4">
        <v>-3.7834979593753815E-10</v>
      </c>
      <c r="D47" s="4"/>
      <c r="E47" s="4"/>
      <c r="F47" s="49"/>
      <c r="G47" s="62"/>
    </row>
    <row r="48" spans="1:7" ht="9.75" customHeight="1">
      <c r="A48" s="46">
        <v>39</v>
      </c>
      <c r="B48" s="46" t="s">
        <v>37</v>
      </c>
      <c r="C48" s="4">
        <v>-9.9535100162029266E-9</v>
      </c>
      <c r="D48" s="4"/>
      <c r="E48" s="4"/>
      <c r="F48" s="49"/>
      <c r="G48" s="62"/>
    </row>
    <row r="49" spans="1:7" ht="9.75" customHeight="1">
      <c r="A49" s="46">
        <v>40</v>
      </c>
      <c r="B49" s="46" t="s">
        <v>38</v>
      </c>
      <c r="C49" s="4">
        <v>1.2277869518584339E-4</v>
      </c>
      <c r="D49" s="4"/>
      <c r="E49" s="4"/>
      <c r="F49" s="49"/>
      <c r="G49" s="62"/>
    </row>
    <row r="50" spans="1:7" ht="9.75" customHeight="1">
      <c r="A50" s="46">
        <v>41</v>
      </c>
      <c r="B50" s="46" t="s">
        <v>39</v>
      </c>
      <c r="C50" s="4">
        <v>31018483.084840599</v>
      </c>
      <c r="D50" s="4"/>
      <c r="E50" s="4"/>
      <c r="F50" s="49"/>
      <c r="G50" s="62"/>
    </row>
    <row r="51" spans="1:7" ht="9.75" customHeight="1">
      <c r="A51" s="46">
        <v>42</v>
      </c>
      <c r="B51" s="46" t="s">
        <v>77</v>
      </c>
      <c r="C51" s="4">
        <v>1932307.1583210309</v>
      </c>
      <c r="D51" s="4"/>
      <c r="E51" s="4"/>
      <c r="F51" s="49"/>
      <c r="G51" s="62"/>
    </row>
    <row r="52" spans="1:7" ht="9.75" customHeight="1">
      <c r="A52" s="46">
        <v>43</v>
      </c>
      <c r="B52" s="46" t="s">
        <v>40</v>
      </c>
      <c r="C52" s="4">
        <v>0</v>
      </c>
      <c r="D52" s="4"/>
      <c r="E52" s="4"/>
      <c r="F52" s="49"/>
      <c r="G52" s="62"/>
    </row>
    <row r="53" spans="1:7" ht="9.75" customHeight="1">
      <c r="A53" s="46">
        <v>44</v>
      </c>
      <c r="B53" s="46" t="s">
        <v>41</v>
      </c>
      <c r="C53" s="51">
        <v>1845943201.0019817</v>
      </c>
      <c r="D53" s="51">
        <v>0</v>
      </c>
      <c r="E53" s="51">
        <v>1845943201.0019817</v>
      </c>
      <c r="F53" s="49"/>
      <c r="G53" s="62"/>
    </row>
    <row r="54" spans="1:7" ht="9.75" customHeight="1">
      <c r="A54" s="46">
        <v>45</v>
      </c>
      <c r="B54" s="46"/>
      <c r="C54" s="4"/>
      <c r="D54" s="4"/>
      <c r="E54" s="4"/>
      <c r="F54" s="49"/>
      <c r="G54" s="62"/>
    </row>
    <row r="55" spans="1:7" ht="9.75" customHeight="1">
      <c r="A55" s="46">
        <v>46</v>
      </c>
      <c r="B55" s="46" t="s">
        <v>42</v>
      </c>
      <c r="C55" s="4"/>
      <c r="D55" s="4"/>
      <c r="E55" s="4"/>
      <c r="F55" s="49"/>
      <c r="G55" s="62"/>
    </row>
    <row r="56" spans="1:7" ht="9.75" customHeight="1">
      <c r="A56" s="46">
        <v>47</v>
      </c>
      <c r="B56" s="46" t="s">
        <v>43</v>
      </c>
      <c r="C56" s="4">
        <v>-657445404.01554656</v>
      </c>
      <c r="D56" s="4"/>
      <c r="E56" s="4"/>
      <c r="F56" s="49"/>
      <c r="G56" s="62"/>
    </row>
    <row r="57" spans="1:7" ht="9.75" customHeight="1">
      <c r="A57" s="46">
        <v>48</v>
      </c>
      <c r="B57" s="46" t="s">
        <v>44</v>
      </c>
      <c r="C57" s="4">
        <v>-47556633.012572877</v>
      </c>
      <c r="D57" s="4"/>
      <c r="E57" s="4"/>
      <c r="F57" s="49"/>
      <c r="G57" s="62"/>
    </row>
    <row r="58" spans="1:7" ht="9.75" customHeight="1">
      <c r="A58" s="46">
        <v>49</v>
      </c>
      <c r="B58" s="46" t="s">
        <v>45</v>
      </c>
      <c r="C58" s="4">
        <v>-247004287.88402078</v>
      </c>
      <c r="D58" s="4"/>
      <c r="E58" s="4"/>
      <c r="F58" s="49"/>
      <c r="G58" s="62"/>
    </row>
    <row r="59" spans="1:7" ht="9.75" customHeight="1">
      <c r="A59" s="46">
        <v>50</v>
      </c>
      <c r="B59" s="46" t="s">
        <v>46</v>
      </c>
      <c r="C59" s="4">
        <v>-246776.94162412916</v>
      </c>
      <c r="D59" s="4"/>
      <c r="E59" s="4"/>
      <c r="F59" s="49"/>
      <c r="G59" s="62"/>
    </row>
    <row r="60" spans="1:7" ht="9.75" customHeight="1">
      <c r="A60" s="46">
        <v>51</v>
      </c>
      <c r="B60" s="46" t="s">
        <v>47</v>
      </c>
      <c r="C60" s="4">
        <v>-489855.15099282446</v>
      </c>
      <c r="D60" s="4"/>
      <c r="E60" s="4"/>
      <c r="F60" s="49"/>
      <c r="G60" s="62"/>
    </row>
    <row r="61" spans="1:7" ht="9.75" customHeight="1">
      <c r="A61" s="46">
        <v>52</v>
      </c>
      <c r="B61" s="46" t="s">
        <v>48</v>
      </c>
      <c r="C61" s="4">
        <v>-3361133.7291666698</v>
      </c>
      <c r="D61" s="4"/>
      <c r="E61" s="4"/>
      <c r="F61" s="49"/>
      <c r="G61" s="62"/>
    </row>
    <row r="62" spans="1:7" ht="9.75" customHeight="1">
      <c r="A62" s="46">
        <v>53</v>
      </c>
      <c r="B62" s="46" t="s">
        <v>49</v>
      </c>
      <c r="C62" s="4">
        <v>-7006991.5591237675</v>
      </c>
      <c r="D62" s="4"/>
      <c r="E62" s="4"/>
      <c r="F62" s="49"/>
      <c r="G62" s="62"/>
    </row>
    <row r="63" spans="1:7" ht="9.75" customHeight="1">
      <c r="A63" s="46">
        <v>54</v>
      </c>
      <c r="B63" s="46"/>
      <c r="C63" s="4"/>
      <c r="D63" s="4"/>
      <c r="E63" s="4"/>
      <c r="F63" s="49"/>
      <c r="G63" s="62"/>
    </row>
    <row r="64" spans="1:7" ht="9.75" customHeight="1">
      <c r="A64" s="46">
        <v>55</v>
      </c>
      <c r="B64" s="46" t="s">
        <v>50</v>
      </c>
      <c r="C64" s="51">
        <v>-963111082.29304767</v>
      </c>
      <c r="D64" s="51">
        <v>0</v>
      </c>
      <c r="E64" s="51">
        <v>-963111082.29304767</v>
      </c>
      <c r="F64" s="49"/>
      <c r="G64" s="62"/>
    </row>
    <row r="65" spans="1:7" ht="9.75" customHeight="1">
      <c r="A65" s="46">
        <v>56</v>
      </c>
      <c r="B65" s="46"/>
      <c r="C65" s="4"/>
      <c r="D65" s="4"/>
      <c r="E65" s="4"/>
      <c r="F65" s="49"/>
      <c r="G65" s="62"/>
    </row>
    <row r="66" spans="1:7" ht="9.75" customHeight="1" thickBot="1">
      <c r="A66" s="46">
        <v>57</v>
      </c>
      <c r="B66" s="46" t="s">
        <v>51</v>
      </c>
      <c r="C66" s="55">
        <v>882832118.70893407</v>
      </c>
      <c r="D66" s="55">
        <v>0</v>
      </c>
      <c r="E66" s="55">
        <v>882832118.70893407</v>
      </c>
      <c r="F66" s="49"/>
      <c r="G66" s="62"/>
    </row>
    <row r="67" spans="1:7" ht="9.75" customHeight="1" thickTop="1">
      <c r="A67" s="46">
        <v>58</v>
      </c>
      <c r="B67" s="46"/>
      <c r="C67" s="46"/>
      <c r="D67" s="46"/>
      <c r="E67" s="46"/>
      <c r="F67" s="49"/>
      <c r="G67" s="62"/>
    </row>
    <row r="68" spans="1:7" ht="9.75" customHeight="1">
      <c r="A68" s="46">
        <v>59</v>
      </c>
      <c r="B68" s="46" t="s">
        <v>78</v>
      </c>
      <c r="C68" s="56">
        <v>6.0491059546599252E-2</v>
      </c>
      <c r="D68" s="56"/>
      <c r="E68" s="56">
        <v>7.6700117759496353E-2</v>
      </c>
      <c r="F68" s="49"/>
      <c r="G68" s="62"/>
    </row>
    <row r="69" spans="1:7" ht="9.75" customHeight="1">
      <c r="A69" s="46">
        <v>60</v>
      </c>
      <c r="B69" s="46" t="s">
        <v>52</v>
      </c>
      <c r="C69" s="56">
        <v>6.8594741052772579E-2</v>
      </c>
      <c r="D69" s="56"/>
      <c r="E69" s="56">
        <v>0.1</v>
      </c>
      <c r="F69" s="49"/>
      <c r="G69" s="62"/>
    </row>
    <row r="70" spans="1:7" ht="9.75" customHeight="1">
      <c r="A70" s="46">
        <v>61</v>
      </c>
      <c r="B70" s="46"/>
      <c r="C70" s="46"/>
      <c r="D70" s="46"/>
      <c r="E70" s="46"/>
      <c r="F70" s="49"/>
      <c r="G70" s="62"/>
    </row>
    <row r="71" spans="1:7" ht="9.75" customHeight="1">
      <c r="A71" s="46">
        <v>62</v>
      </c>
      <c r="B71" s="46" t="s">
        <v>54</v>
      </c>
      <c r="C71" s="46"/>
      <c r="D71" s="46"/>
      <c r="E71" s="46"/>
      <c r="F71" s="49"/>
      <c r="G71" s="62"/>
    </row>
    <row r="72" spans="1:7" ht="9.75" customHeight="1">
      <c r="A72" s="46">
        <v>63</v>
      </c>
      <c r="B72" s="46" t="s">
        <v>55</v>
      </c>
      <c r="C72" s="4">
        <v>63149866.875279866</v>
      </c>
      <c r="D72" s="4">
        <v>22015195.699028306</v>
      </c>
      <c r="E72" s="4">
        <v>85165062.574308172</v>
      </c>
      <c r="F72" s="49"/>
      <c r="G72" s="62"/>
    </row>
    <row r="73" spans="1:7" ht="9.75" customHeight="1">
      <c r="A73" s="46">
        <v>64</v>
      </c>
      <c r="B73" s="46" t="s">
        <v>56</v>
      </c>
      <c r="C73" s="4"/>
      <c r="D73" s="4"/>
      <c r="E73" s="4"/>
      <c r="F73" s="49"/>
      <c r="G73" s="62"/>
    </row>
    <row r="74" spans="1:7" ht="9.75" customHeight="1">
      <c r="A74" s="46">
        <v>65</v>
      </c>
      <c r="B74" s="46" t="s">
        <v>57</v>
      </c>
      <c r="C74" s="4">
        <v>-3673071.1028771065</v>
      </c>
      <c r="D74" s="4">
        <v>0</v>
      </c>
      <c r="E74" s="4">
        <v>-3673071.1028771065</v>
      </c>
      <c r="F74" s="49"/>
      <c r="G74" s="62"/>
    </row>
    <row r="75" spans="1:7" ht="9.75" customHeight="1">
      <c r="A75" s="46">
        <v>66</v>
      </c>
      <c r="B75" s="46" t="s">
        <v>58</v>
      </c>
      <c r="C75" s="4">
        <v>22065064.558951747</v>
      </c>
      <c r="D75" s="4">
        <v>0</v>
      </c>
      <c r="E75" s="4">
        <v>22065064.558951747</v>
      </c>
      <c r="F75" s="49"/>
      <c r="G75" s="62"/>
    </row>
    <row r="76" spans="1:7" ht="9.75" customHeight="1">
      <c r="A76" s="46">
        <v>67</v>
      </c>
      <c r="B76" s="46" t="s">
        <v>59</v>
      </c>
      <c r="C76" s="4">
        <v>66609400.210782483</v>
      </c>
      <c r="D76" s="4">
        <v>0</v>
      </c>
      <c r="E76" s="4">
        <v>66609400.210782483</v>
      </c>
      <c r="F76" s="49"/>
      <c r="G76" s="62"/>
    </row>
    <row r="77" spans="1:7" ht="9.75" customHeight="1">
      <c r="A77" s="46">
        <v>68</v>
      </c>
      <c r="B77" s="46" t="s">
        <v>60</v>
      </c>
      <c r="C77" s="9">
        <v>80607541.490418658</v>
      </c>
      <c r="D77" s="9">
        <v>0</v>
      </c>
      <c r="E77" s="9">
        <v>80607541.490418658</v>
      </c>
      <c r="F77" s="49"/>
      <c r="G77" s="62"/>
    </row>
    <row r="78" spans="1:7" ht="9.75" customHeight="1">
      <c r="A78" s="46">
        <v>69</v>
      </c>
      <c r="B78" s="46" t="s">
        <v>61</v>
      </c>
      <c r="C78" s="4">
        <v>30759732.139569044</v>
      </c>
      <c r="D78" s="4">
        <v>22015195.699028306</v>
      </c>
      <c r="E78" s="4">
        <v>52774927.838597357</v>
      </c>
      <c r="F78" s="62"/>
      <c r="G78" s="62"/>
    </row>
    <row r="79" spans="1:7" ht="9.75" customHeight="1">
      <c r="A79" s="46">
        <v>70</v>
      </c>
      <c r="B79" s="46"/>
      <c r="C79" s="4"/>
      <c r="D79" s="4"/>
      <c r="E79" s="4"/>
      <c r="F79" s="62"/>
      <c r="G79" s="62"/>
    </row>
    <row r="80" spans="1:7" ht="9.75" customHeight="1">
      <c r="A80" s="46">
        <v>71</v>
      </c>
      <c r="B80" s="46" t="s">
        <v>62</v>
      </c>
      <c r="C80" s="9">
        <v>0</v>
      </c>
      <c r="D80" s="9">
        <v>0</v>
      </c>
      <c r="E80" s="9">
        <v>0</v>
      </c>
      <c r="F80" s="62"/>
      <c r="G80" s="62"/>
    </row>
    <row r="81" spans="1:7" ht="9.75" customHeight="1" thickBot="1">
      <c r="A81" s="46">
        <v>72</v>
      </c>
      <c r="B81" s="46" t="s">
        <v>63</v>
      </c>
      <c r="C81" s="10">
        <v>30759732.139569044</v>
      </c>
      <c r="D81" s="10">
        <v>22015195.699028306</v>
      </c>
      <c r="E81" s="10">
        <v>52774927.838597357</v>
      </c>
      <c r="F81" s="62"/>
      <c r="G81" s="62"/>
    </row>
    <row r="82" spans="1:7" ht="9.75" customHeight="1" thickTop="1">
      <c r="A82" s="46">
        <v>73</v>
      </c>
      <c r="B82" s="46"/>
      <c r="C82" s="4"/>
      <c r="D82" s="4"/>
      <c r="E82" s="4"/>
      <c r="F82" s="62"/>
      <c r="G82" s="62"/>
    </row>
    <row r="83" spans="1:7" ht="9.75" customHeight="1" thickBot="1">
      <c r="A83" s="46">
        <v>74</v>
      </c>
      <c r="B83" s="57" t="s">
        <v>64</v>
      </c>
      <c r="C83" s="55">
        <v>4314740.7448012484</v>
      </c>
      <c r="D83" s="55">
        <v>7705318.4946599063</v>
      </c>
      <c r="E83" s="55">
        <v>12020059.239461154</v>
      </c>
      <c r="F83" s="62"/>
      <c r="G83" s="62"/>
    </row>
    <row r="84" spans="1:7" ht="9.75" customHeight="1" thickTop="1">
      <c r="F84" s="62"/>
      <c r="G84" s="62"/>
    </row>
    <row r="85" spans="1:7" ht="9.75" customHeight="1">
      <c r="C85" s="45"/>
      <c r="D85" s="45"/>
      <c r="E85" s="45"/>
      <c r="F85" s="62"/>
      <c r="G85" s="62"/>
    </row>
  </sheetData>
  <pageMargins left="0.7" right="0.7" top="0.75" bottom="0.75" header="0.3" footer="0.3"/>
  <pageSetup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5"/>
  <sheetViews>
    <sheetView view="pageBreakPreview" zoomScale="87" zoomScaleNormal="100" zoomScaleSheetLayoutView="87" workbookViewId="0">
      <selection activeCell="I1" sqref="I1"/>
    </sheetView>
  </sheetViews>
  <sheetFormatPr defaultRowHeight="11.25"/>
  <cols>
    <col min="1" max="1" width="3.140625" style="59" customWidth="1"/>
    <col min="2" max="2" width="29.42578125" style="59" customWidth="1"/>
    <col min="3" max="5" width="13.7109375" style="59" customWidth="1"/>
    <col min="6" max="6" width="2.42578125" style="59" customWidth="1"/>
    <col min="7" max="9" width="6.7109375" style="59" customWidth="1"/>
    <col min="10" max="16384" width="9.140625" style="59"/>
  </cols>
  <sheetData>
    <row r="1" spans="1:13" ht="15" customHeight="1">
      <c r="A1" s="58" t="s">
        <v>71</v>
      </c>
      <c r="B1" s="58"/>
      <c r="C1" s="58"/>
      <c r="D1" s="58"/>
      <c r="E1" s="58"/>
      <c r="H1" s="43"/>
      <c r="I1" s="43"/>
    </row>
    <row r="2" spans="1:13">
      <c r="A2" s="58" t="s">
        <v>79</v>
      </c>
      <c r="B2" s="58"/>
      <c r="C2" s="58"/>
      <c r="D2" s="58"/>
      <c r="E2" s="58"/>
      <c r="I2" s="131"/>
    </row>
    <row r="3" spans="1:13">
      <c r="A3" s="58" t="s">
        <v>82</v>
      </c>
      <c r="B3" s="58"/>
      <c r="C3" s="58"/>
      <c r="D3" s="58"/>
      <c r="E3" s="58"/>
      <c r="M3" s="58" t="s">
        <v>82</v>
      </c>
    </row>
    <row r="4" spans="1:13">
      <c r="A4" s="58" t="s">
        <v>80</v>
      </c>
      <c r="B4" s="58"/>
      <c r="C4" s="58"/>
      <c r="D4" s="58"/>
      <c r="E4" s="58"/>
    </row>
    <row r="5" spans="1:13">
      <c r="A5" s="60" t="s">
        <v>81</v>
      </c>
      <c r="B5" s="58"/>
      <c r="C5" s="58"/>
      <c r="D5" s="58"/>
      <c r="E5" s="58"/>
    </row>
    <row r="6" spans="1:13">
      <c r="A6" s="61"/>
      <c r="B6" s="61"/>
      <c r="C6" s="61"/>
      <c r="D6" s="61"/>
      <c r="E6" s="61"/>
    </row>
    <row r="7" spans="1:13">
      <c r="A7" s="61"/>
      <c r="B7" s="61"/>
      <c r="C7" s="44" t="s">
        <v>72</v>
      </c>
      <c r="D7" s="44" t="s">
        <v>73</v>
      </c>
      <c r="E7" s="44" t="s">
        <v>74</v>
      </c>
      <c r="F7" s="62"/>
      <c r="G7" s="62"/>
    </row>
    <row r="8" spans="1:13">
      <c r="A8" s="61"/>
      <c r="B8" s="61"/>
      <c r="C8" s="45" t="s">
        <v>75</v>
      </c>
      <c r="D8" s="45"/>
      <c r="E8" s="45" t="s">
        <v>76</v>
      </c>
      <c r="F8" s="62"/>
      <c r="G8" s="44"/>
    </row>
    <row r="9" spans="1:13">
      <c r="A9" s="63"/>
      <c r="B9" s="64"/>
      <c r="C9" s="45" t="s">
        <v>1</v>
      </c>
      <c r="D9" s="45" t="s">
        <v>53</v>
      </c>
      <c r="E9" s="45" t="s">
        <v>53</v>
      </c>
      <c r="F9" s="62"/>
      <c r="G9" s="44"/>
    </row>
    <row r="10" spans="1:13" ht="9.75" customHeight="1">
      <c r="A10" s="46">
        <v>1</v>
      </c>
      <c r="B10" s="46" t="s">
        <v>2</v>
      </c>
      <c r="C10" s="63"/>
      <c r="D10" s="63"/>
      <c r="E10" s="63"/>
      <c r="F10" s="62"/>
      <c r="G10" s="65"/>
    </row>
    <row r="11" spans="1:13" ht="9.75" customHeight="1">
      <c r="A11" s="46">
        <v>2</v>
      </c>
      <c r="B11" s="46" t="s">
        <v>3</v>
      </c>
      <c r="C11" s="4">
        <v>321605658.8795231</v>
      </c>
      <c r="D11" s="4">
        <v>17227454.566829965</v>
      </c>
      <c r="E11" s="4">
        <v>338833113.44635308</v>
      </c>
      <c r="F11" s="47"/>
      <c r="G11" s="6"/>
      <c r="H11" s="48"/>
    </row>
    <row r="12" spans="1:13" ht="9.75" customHeight="1">
      <c r="A12" s="46">
        <v>3</v>
      </c>
      <c r="B12" s="46" t="s">
        <v>4</v>
      </c>
      <c r="C12" s="4">
        <v>0</v>
      </c>
      <c r="D12" s="4"/>
      <c r="E12" s="4"/>
      <c r="F12" s="49"/>
      <c r="G12" s="6"/>
      <c r="H12" s="50"/>
    </row>
    <row r="13" spans="1:13" ht="9.75" customHeight="1">
      <c r="A13" s="46">
        <v>4</v>
      </c>
      <c r="B13" s="46" t="s">
        <v>5</v>
      </c>
      <c r="C13" s="4">
        <v>20552345.977109849</v>
      </c>
      <c r="D13" s="4"/>
      <c r="E13" s="4"/>
      <c r="F13" s="49"/>
      <c r="G13" s="49"/>
      <c r="H13" s="48"/>
    </row>
    <row r="14" spans="1:13" ht="9.75" customHeight="1">
      <c r="A14" s="46">
        <v>5</v>
      </c>
      <c r="B14" s="46" t="s">
        <v>6</v>
      </c>
      <c r="C14" s="4">
        <v>7085530.6068104226</v>
      </c>
      <c r="D14" s="4"/>
      <c r="E14" s="4"/>
      <c r="F14" s="49"/>
      <c r="G14" s="49"/>
      <c r="H14" s="48"/>
    </row>
    <row r="15" spans="1:13" ht="9.75" customHeight="1">
      <c r="A15" s="46">
        <v>6</v>
      </c>
      <c r="B15" s="46" t="s">
        <v>7</v>
      </c>
      <c r="C15" s="51">
        <v>349243535.4634434</v>
      </c>
      <c r="D15" s="51"/>
      <c r="E15" s="51"/>
      <c r="F15" s="49"/>
      <c r="G15" s="49"/>
      <c r="H15" s="48"/>
    </row>
    <row r="16" spans="1:13" ht="9.75" customHeight="1">
      <c r="A16" s="46">
        <v>7</v>
      </c>
      <c r="B16" s="46"/>
      <c r="C16" s="4"/>
      <c r="D16" s="4"/>
      <c r="E16" s="4"/>
      <c r="F16" s="49"/>
      <c r="G16" s="49"/>
      <c r="H16" s="52"/>
    </row>
    <row r="17" spans="1:8" ht="9.75" customHeight="1">
      <c r="A17" s="46">
        <v>8</v>
      </c>
      <c r="B17" s="46" t="s">
        <v>8</v>
      </c>
      <c r="C17" s="4"/>
      <c r="D17" s="4"/>
      <c r="E17" s="4"/>
      <c r="F17" s="49"/>
      <c r="G17" s="53"/>
      <c r="H17" s="52"/>
    </row>
    <row r="18" spans="1:8" ht="9.75" customHeight="1">
      <c r="A18" s="46">
        <v>9</v>
      </c>
      <c r="B18" s="46" t="s">
        <v>9</v>
      </c>
      <c r="C18" s="4">
        <v>67276134.318544254</v>
      </c>
      <c r="D18" s="4"/>
      <c r="E18" s="4"/>
      <c r="F18" s="49"/>
      <c r="G18" s="54"/>
      <c r="H18" s="48"/>
    </row>
    <row r="19" spans="1:8" ht="9.75" customHeight="1">
      <c r="A19" s="46">
        <v>10</v>
      </c>
      <c r="B19" s="46" t="s">
        <v>10</v>
      </c>
      <c r="C19" s="4">
        <v>0</v>
      </c>
      <c r="D19" s="4"/>
      <c r="E19" s="4"/>
      <c r="F19" s="49"/>
      <c r="G19" s="4"/>
      <c r="H19" s="52"/>
    </row>
    <row r="20" spans="1:8" ht="9.75" customHeight="1">
      <c r="A20" s="46">
        <v>11</v>
      </c>
      <c r="B20" s="46" t="s">
        <v>11</v>
      </c>
      <c r="C20" s="4">
        <v>7625920.5649602953</v>
      </c>
      <c r="D20" s="4"/>
      <c r="E20" s="4"/>
      <c r="F20" s="49"/>
      <c r="G20" s="4"/>
      <c r="H20" s="52"/>
    </row>
    <row r="21" spans="1:8" ht="9.75" customHeight="1">
      <c r="A21" s="46">
        <v>12</v>
      </c>
      <c r="B21" s="46" t="s">
        <v>12</v>
      </c>
      <c r="C21" s="4">
        <v>74705528.605074614</v>
      </c>
      <c r="D21" s="4"/>
      <c r="E21" s="4"/>
      <c r="F21" s="49"/>
      <c r="G21" s="4"/>
      <c r="H21" s="52"/>
    </row>
    <row r="22" spans="1:8" ht="9.75" customHeight="1">
      <c r="A22" s="46">
        <v>13</v>
      </c>
      <c r="B22" s="46" t="s">
        <v>13</v>
      </c>
      <c r="C22" s="4">
        <v>31289088.988083333</v>
      </c>
      <c r="D22" s="4"/>
      <c r="E22" s="4"/>
      <c r="F22" s="49"/>
      <c r="G22" s="62"/>
    </row>
    <row r="23" spans="1:8" ht="9.75" customHeight="1">
      <c r="A23" s="46">
        <v>14</v>
      </c>
      <c r="B23" s="46" t="s">
        <v>14</v>
      </c>
      <c r="C23" s="4">
        <v>12252658.555808458</v>
      </c>
      <c r="D23" s="4"/>
      <c r="E23" s="4"/>
      <c r="F23" s="49"/>
      <c r="G23" s="62"/>
    </row>
    <row r="24" spans="1:8" ht="9.75" customHeight="1">
      <c r="A24" s="46">
        <v>15</v>
      </c>
      <c r="B24" s="46" t="s">
        <v>15</v>
      </c>
      <c r="C24" s="4">
        <v>6967383.2011501538</v>
      </c>
      <c r="D24" s="4">
        <v>109222.06195370198</v>
      </c>
      <c r="E24" s="4">
        <v>7076605.2631038558</v>
      </c>
      <c r="F24" s="49"/>
      <c r="G24" s="66"/>
    </row>
    <row r="25" spans="1:8" ht="9.75" customHeight="1">
      <c r="A25" s="46">
        <v>16</v>
      </c>
      <c r="B25" s="46" t="s">
        <v>16</v>
      </c>
      <c r="C25" s="4">
        <v>790893.68662135524</v>
      </c>
      <c r="D25" s="4"/>
      <c r="E25" s="4"/>
      <c r="F25" s="49"/>
      <c r="G25" s="62"/>
    </row>
    <row r="26" spans="1:8" ht="9.75" customHeight="1">
      <c r="A26" s="46">
        <v>17</v>
      </c>
      <c r="B26" s="46" t="s">
        <v>17</v>
      </c>
      <c r="C26" s="4">
        <v>0</v>
      </c>
      <c r="D26" s="4"/>
      <c r="E26" s="4"/>
      <c r="F26" s="49"/>
      <c r="G26" s="62"/>
    </row>
    <row r="27" spans="1:8" ht="9.75" customHeight="1">
      <c r="A27" s="46">
        <v>18</v>
      </c>
      <c r="B27" s="46" t="s">
        <v>18</v>
      </c>
      <c r="C27" s="9">
        <v>12471079.766404176</v>
      </c>
      <c r="D27" s="9"/>
      <c r="E27" s="9"/>
      <c r="F27" s="49"/>
      <c r="G27" s="62"/>
    </row>
    <row r="28" spans="1:8" ht="9.75" customHeight="1">
      <c r="A28" s="46">
        <v>19</v>
      </c>
      <c r="B28" s="46" t="s">
        <v>19</v>
      </c>
      <c r="C28" s="4">
        <v>213378687.68664664</v>
      </c>
      <c r="D28" s="4"/>
      <c r="E28" s="4"/>
      <c r="F28" s="49"/>
      <c r="G28" s="62"/>
    </row>
    <row r="29" spans="1:8" ht="9.75" customHeight="1">
      <c r="A29" s="46">
        <v>20</v>
      </c>
      <c r="B29" s="46" t="s">
        <v>20</v>
      </c>
      <c r="C29" s="4">
        <v>44425460.676255137</v>
      </c>
      <c r="D29" s="4"/>
      <c r="E29" s="4"/>
      <c r="F29" s="49"/>
      <c r="G29" s="62"/>
    </row>
    <row r="30" spans="1:8" ht="9.75" customHeight="1">
      <c r="A30" s="46">
        <v>21</v>
      </c>
      <c r="B30" s="46" t="s">
        <v>21</v>
      </c>
      <c r="C30" s="4">
        <v>5116518.9589061895</v>
      </c>
      <c r="D30" s="4"/>
      <c r="E30" s="4"/>
      <c r="F30" s="49"/>
      <c r="G30" s="62"/>
    </row>
    <row r="31" spans="1:8" ht="9.75" customHeight="1">
      <c r="A31" s="46">
        <v>22</v>
      </c>
      <c r="B31" s="46" t="s">
        <v>22</v>
      </c>
      <c r="C31" s="4">
        <v>21407838.189118821</v>
      </c>
      <c r="D31" s="4">
        <v>701674.22450698446</v>
      </c>
      <c r="E31" s="4">
        <v>22109512.413625807</v>
      </c>
      <c r="F31" s="49"/>
      <c r="G31" s="62"/>
    </row>
    <row r="32" spans="1:8" ht="9.75" customHeight="1">
      <c r="A32" s="46">
        <v>23</v>
      </c>
      <c r="B32" s="46" t="s">
        <v>23</v>
      </c>
      <c r="C32" s="4">
        <v>5325778.5892685633</v>
      </c>
      <c r="D32" s="4">
        <v>5745795.3981292471</v>
      </c>
      <c r="E32" s="4">
        <v>11071573.98739781</v>
      </c>
      <c r="F32" s="49"/>
      <c r="G32" s="62"/>
    </row>
    <row r="33" spans="1:7" ht="9.75" customHeight="1">
      <c r="A33" s="46">
        <v>24</v>
      </c>
      <c r="B33" s="46" t="s">
        <v>24</v>
      </c>
      <c r="C33" s="4">
        <v>0</v>
      </c>
      <c r="D33" s="4">
        <v>0</v>
      </c>
      <c r="E33" s="4">
        <v>0</v>
      </c>
      <c r="F33" s="49"/>
      <c r="G33" s="62"/>
    </row>
    <row r="34" spans="1:7" ht="9.75" customHeight="1">
      <c r="A34" s="46">
        <v>25</v>
      </c>
      <c r="B34" s="46" t="s">
        <v>25</v>
      </c>
      <c r="C34" s="4">
        <v>5855791.9934263136</v>
      </c>
      <c r="D34" s="4"/>
      <c r="E34" s="4"/>
      <c r="F34" s="49"/>
      <c r="G34" s="62"/>
    </row>
    <row r="35" spans="1:7" ht="9.75" customHeight="1">
      <c r="A35" s="46">
        <v>26</v>
      </c>
      <c r="B35" s="46" t="s">
        <v>26</v>
      </c>
      <c r="C35" s="4">
        <v>0</v>
      </c>
      <c r="D35" s="4"/>
      <c r="E35" s="4"/>
      <c r="F35" s="49"/>
      <c r="G35" s="62"/>
    </row>
    <row r="36" spans="1:7" ht="9.75" customHeight="1">
      <c r="A36" s="46">
        <v>27</v>
      </c>
      <c r="B36" s="46" t="s">
        <v>27</v>
      </c>
      <c r="C36" s="4">
        <v>-762126.72836567624</v>
      </c>
      <c r="D36" s="4"/>
      <c r="E36" s="4"/>
      <c r="F36" s="49"/>
      <c r="G36" s="62"/>
    </row>
    <row r="37" spans="1:7" ht="9.75" customHeight="1">
      <c r="A37" s="46">
        <v>28</v>
      </c>
      <c r="B37" s="46" t="s">
        <v>28</v>
      </c>
      <c r="C37" s="51">
        <v>294747949.36525601</v>
      </c>
      <c r="D37" s="51">
        <v>6556691.6845899336</v>
      </c>
      <c r="E37" s="51">
        <v>301304641.04984593</v>
      </c>
      <c r="F37" s="49"/>
      <c r="G37" s="62"/>
    </row>
    <row r="38" spans="1:7" ht="9.75" customHeight="1">
      <c r="A38" s="46">
        <v>29</v>
      </c>
      <c r="B38" s="46"/>
      <c r="C38" s="4"/>
      <c r="D38" s="4"/>
      <c r="E38" s="4"/>
      <c r="F38" s="49"/>
      <c r="G38" s="62"/>
    </row>
    <row r="39" spans="1:7" ht="9.75" customHeight="1" thickBot="1">
      <c r="A39" s="46">
        <v>30</v>
      </c>
      <c r="B39" s="46" t="s">
        <v>29</v>
      </c>
      <c r="C39" s="55">
        <v>54495586.098187387</v>
      </c>
      <c r="D39" s="55">
        <v>10670762.882240031</v>
      </c>
      <c r="E39" s="55">
        <v>65166348.980427407</v>
      </c>
      <c r="F39" s="49"/>
      <c r="G39" s="62"/>
    </row>
    <row r="40" spans="1:7" ht="9.75" customHeight="1" thickTop="1">
      <c r="A40" s="46">
        <v>31</v>
      </c>
      <c r="B40" s="46"/>
      <c r="C40" s="4"/>
      <c r="D40" s="4"/>
      <c r="E40" s="4"/>
      <c r="F40" s="49"/>
      <c r="G40" s="62"/>
    </row>
    <row r="41" spans="1:7" ht="9.75" customHeight="1">
      <c r="A41" s="46">
        <v>32</v>
      </c>
      <c r="B41" s="46" t="s">
        <v>30</v>
      </c>
      <c r="C41" s="4"/>
      <c r="D41" s="4"/>
      <c r="E41" s="4"/>
      <c r="F41" s="49"/>
      <c r="G41" s="62"/>
    </row>
    <row r="42" spans="1:7" ht="9.75" customHeight="1">
      <c r="A42" s="46">
        <v>33</v>
      </c>
      <c r="B42" s="46" t="s">
        <v>31</v>
      </c>
      <c r="C42" s="4">
        <v>1751925684.3521798</v>
      </c>
      <c r="D42" s="4"/>
      <c r="E42" s="4"/>
      <c r="F42" s="49"/>
      <c r="G42" s="66"/>
    </row>
    <row r="43" spans="1:7" ht="9.75" customHeight="1">
      <c r="A43" s="46">
        <v>34</v>
      </c>
      <c r="B43" s="46" t="s">
        <v>32</v>
      </c>
      <c r="C43" s="4">
        <v>234061.84233843297</v>
      </c>
      <c r="D43" s="4"/>
      <c r="E43" s="4"/>
      <c r="F43" s="49"/>
      <c r="G43" s="62"/>
    </row>
    <row r="44" spans="1:7" ht="9.75" customHeight="1">
      <c r="A44" s="46">
        <v>35</v>
      </c>
      <c r="B44" s="46" t="s">
        <v>33</v>
      </c>
      <c r="C44" s="4">
        <v>8025149.4338921383</v>
      </c>
      <c r="D44" s="4"/>
      <c r="E44" s="4"/>
      <c r="F44" s="49"/>
      <c r="G44" s="62"/>
    </row>
    <row r="45" spans="1:7" ht="9.75" customHeight="1">
      <c r="A45" s="46">
        <v>36</v>
      </c>
      <c r="B45" s="46" t="s">
        <v>34</v>
      </c>
      <c r="C45" s="4">
        <v>0</v>
      </c>
      <c r="D45" s="4"/>
      <c r="E45" s="4"/>
      <c r="F45" s="49"/>
      <c r="G45" s="62"/>
    </row>
    <row r="46" spans="1:7" ht="9.75" customHeight="1">
      <c r="A46" s="46">
        <v>37</v>
      </c>
      <c r="B46" s="46" t="s">
        <v>35</v>
      </c>
      <c r="C46" s="4">
        <v>0</v>
      </c>
      <c r="D46" s="4"/>
      <c r="E46" s="4"/>
      <c r="F46" s="49"/>
      <c r="G46" s="62"/>
    </row>
    <row r="47" spans="1:7" ht="9.75" customHeight="1">
      <c r="A47" s="46">
        <v>38</v>
      </c>
      <c r="B47" s="46" t="s">
        <v>36</v>
      </c>
      <c r="C47" s="4">
        <v>-2.066371962428093E-9</v>
      </c>
      <c r="D47" s="4"/>
      <c r="E47" s="4"/>
      <c r="F47" s="49"/>
      <c r="G47" s="62"/>
    </row>
    <row r="48" spans="1:7" ht="9.75" customHeight="1">
      <c r="A48" s="46">
        <v>39</v>
      </c>
      <c r="B48" s="46" t="s">
        <v>37</v>
      </c>
      <c r="C48" s="4">
        <v>-9.1968104243278503E-9</v>
      </c>
      <c r="D48" s="4"/>
      <c r="E48" s="4"/>
      <c r="F48" s="49"/>
      <c r="G48" s="62"/>
    </row>
    <row r="49" spans="1:7" ht="9.75" customHeight="1">
      <c r="A49" s="46">
        <v>40</v>
      </c>
      <c r="B49" s="46" t="s">
        <v>38</v>
      </c>
      <c r="C49" s="4">
        <v>1.2277868609089637E-4</v>
      </c>
      <c r="D49" s="4"/>
      <c r="E49" s="4"/>
      <c r="F49" s="49"/>
      <c r="G49" s="62"/>
    </row>
    <row r="50" spans="1:7" ht="9.75" customHeight="1">
      <c r="A50" s="46">
        <v>41</v>
      </c>
      <c r="B50" s="46" t="s">
        <v>39</v>
      </c>
      <c r="C50" s="4">
        <v>31018483.084840599</v>
      </c>
      <c r="D50" s="4"/>
      <c r="E50" s="4"/>
      <c r="F50" s="49"/>
      <c r="G50" s="62"/>
    </row>
    <row r="51" spans="1:7" ht="9.75" customHeight="1">
      <c r="A51" s="46">
        <v>42</v>
      </c>
      <c r="B51" s="46" t="s">
        <v>77</v>
      </c>
      <c r="C51" s="4">
        <v>1932316.2836254868</v>
      </c>
      <c r="D51" s="4"/>
      <c r="E51" s="4"/>
      <c r="F51" s="49"/>
      <c r="G51" s="62"/>
    </row>
    <row r="52" spans="1:7" ht="9.75" customHeight="1">
      <c r="A52" s="46">
        <v>43</v>
      </c>
      <c r="B52" s="46" t="s">
        <v>40</v>
      </c>
      <c r="C52" s="4">
        <v>0</v>
      </c>
      <c r="D52" s="4"/>
      <c r="E52" s="4"/>
      <c r="F52" s="49"/>
      <c r="G52" s="62"/>
    </row>
    <row r="53" spans="1:7" ht="9.75" customHeight="1">
      <c r="A53" s="46">
        <v>44</v>
      </c>
      <c r="B53" s="46" t="s">
        <v>41</v>
      </c>
      <c r="C53" s="51">
        <v>1793135694.9969993</v>
      </c>
      <c r="D53" s="51">
        <v>0</v>
      </c>
      <c r="E53" s="51">
        <v>1793135694.9969993</v>
      </c>
      <c r="F53" s="49"/>
      <c r="G53" s="62"/>
    </row>
    <row r="54" spans="1:7" ht="9.75" customHeight="1">
      <c r="A54" s="46">
        <v>45</v>
      </c>
      <c r="B54" s="46"/>
      <c r="C54" s="4"/>
      <c r="D54" s="4"/>
      <c r="E54" s="4"/>
      <c r="F54" s="49"/>
      <c r="G54" s="62"/>
    </row>
    <row r="55" spans="1:7" ht="9.75" customHeight="1">
      <c r="A55" s="46">
        <v>46</v>
      </c>
      <c r="B55" s="46" t="s">
        <v>42</v>
      </c>
      <c r="C55" s="4"/>
      <c r="D55" s="4"/>
      <c r="E55" s="4"/>
      <c r="F55" s="49"/>
      <c r="G55" s="62"/>
    </row>
    <row r="56" spans="1:7" ht="9.75" customHeight="1">
      <c r="A56" s="46">
        <v>47</v>
      </c>
      <c r="B56" s="46" t="s">
        <v>43</v>
      </c>
      <c r="C56" s="4">
        <v>-639633916.47395492</v>
      </c>
      <c r="D56" s="4"/>
      <c r="E56" s="4"/>
      <c r="F56" s="49"/>
      <c r="G56" s="62"/>
    </row>
    <row r="57" spans="1:7" ht="9.75" customHeight="1">
      <c r="A57" s="46">
        <v>48</v>
      </c>
      <c r="B57" s="46" t="s">
        <v>44</v>
      </c>
      <c r="C57" s="4">
        <v>-46269157.488720722</v>
      </c>
      <c r="D57" s="4"/>
      <c r="E57" s="4"/>
      <c r="F57" s="49"/>
      <c r="G57" s="62"/>
    </row>
    <row r="58" spans="1:7" ht="9.75" customHeight="1">
      <c r="A58" s="46">
        <v>49</v>
      </c>
      <c r="B58" s="46" t="s">
        <v>45</v>
      </c>
      <c r="C58" s="4">
        <v>-246671788.49435276</v>
      </c>
      <c r="D58" s="4"/>
      <c r="E58" s="4"/>
      <c r="F58" s="49"/>
      <c r="G58" s="62"/>
    </row>
    <row r="59" spans="1:7" ht="9.75" customHeight="1">
      <c r="A59" s="46">
        <v>50</v>
      </c>
      <c r="B59" s="46" t="s">
        <v>46</v>
      </c>
      <c r="C59" s="4">
        <v>-246775.10778380538</v>
      </c>
      <c r="D59" s="4"/>
      <c r="E59" s="4"/>
      <c r="F59" s="49"/>
      <c r="G59" s="62"/>
    </row>
    <row r="60" spans="1:7" ht="9.75" customHeight="1">
      <c r="A60" s="46">
        <v>51</v>
      </c>
      <c r="B60" s="46" t="s">
        <v>47</v>
      </c>
      <c r="C60" s="4">
        <v>-488824.40959822887</v>
      </c>
      <c r="D60" s="4"/>
      <c r="E60" s="4"/>
      <c r="F60" s="49"/>
      <c r="G60" s="62"/>
    </row>
    <row r="61" spans="1:7" ht="9.75" customHeight="1">
      <c r="A61" s="46">
        <v>52</v>
      </c>
      <c r="B61" s="46" t="s">
        <v>48</v>
      </c>
      <c r="C61" s="4">
        <v>-3361133.7291666698</v>
      </c>
      <c r="D61" s="4"/>
      <c r="E61" s="4"/>
      <c r="F61" s="49"/>
      <c r="G61" s="62"/>
    </row>
    <row r="62" spans="1:7" ht="9.75" customHeight="1">
      <c r="A62" s="46">
        <v>53</v>
      </c>
      <c r="B62" s="46" t="s">
        <v>49</v>
      </c>
      <c r="C62" s="4">
        <v>-6838656.5700603072</v>
      </c>
      <c r="D62" s="4"/>
      <c r="E62" s="4"/>
      <c r="F62" s="49"/>
      <c r="G62" s="62"/>
    </row>
    <row r="63" spans="1:7" ht="9.75" customHeight="1">
      <c r="A63" s="46">
        <v>54</v>
      </c>
      <c r="B63" s="46"/>
      <c r="C63" s="4"/>
      <c r="D63" s="4"/>
      <c r="E63" s="4"/>
      <c r="F63" s="49"/>
      <c r="G63" s="62"/>
    </row>
    <row r="64" spans="1:7" ht="9.75" customHeight="1">
      <c r="A64" s="46">
        <v>55</v>
      </c>
      <c r="B64" s="46" t="s">
        <v>50</v>
      </c>
      <c r="C64" s="51">
        <v>-943510252.27363729</v>
      </c>
      <c r="D64" s="51">
        <v>0</v>
      </c>
      <c r="E64" s="51">
        <v>-943510252.27363729</v>
      </c>
      <c r="F64" s="49"/>
      <c r="G64" s="62"/>
    </row>
    <row r="65" spans="1:7" ht="9.75" customHeight="1">
      <c r="A65" s="46">
        <v>56</v>
      </c>
      <c r="B65" s="46"/>
      <c r="C65" s="4"/>
      <c r="D65" s="4"/>
      <c r="E65" s="4"/>
      <c r="F65" s="49"/>
      <c r="G65" s="62"/>
    </row>
    <row r="66" spans="1:7" ht="9.75" customHeight="1" thickBot="1">
      <c r="A66" s="46">
        <v>57</v>
      </c>
      <c r="B66" s="46" t="s">
        <v>51</v>
      </c>
      <c r="C66" s="55">
        <v>849625442.72336197</v>
      </c>
      <c r="D66" s="55">
        <v>0</v>
      </c>
      <c r="E66" s="55">
        <v>849625442.72336197</v>
      </c>
      <c r="F66" s="49"/>
      <c r="G66" s="62"/>
    </row>
    <row r="67" spans="1:7" ht="9.75" customHeight="1" thickTop="1">
      <c r="A67" s="46">
        <v>58</v>
      </c>
      <c r="B67" s="46"/>
      <c r="C67" s="46"/>
      <c r="D67" s="46"/>
      <c r="E67" s="46"/>
      <c r="F67" s="49"/>
      <c r="G67" s="62"/>
    </row>
    <row r="68" spans="1:7" ht="9.75" customHeight="1">
      <c r="A68" s="46">
        <v>59</v>
      </c>
      <c r="B68" s="46" t="s">
        <v>78</v>
      </c>
      <c r="C68" s="56">
        <v>6.4140718201080457E-2</v>
      </c>
      <c r="D68" s="56"/>
      <c r="E68" s="56">
        <v>7.6700091244378571E-2</v>
      </c>
      <c r="F68" s="49"/>
      <c r="G68" s="62"/>
    </row>
    <row r="69" spans="1:7" ht="9.75" customHeight="1">
      <c r="A69" s="46">
        <v>60</v>
      </c>
      <c r="B69" s="46" t="s">
        <v>52</v>
      </c>
      <c r="C69" s="56">
        <v>7.5649948194626823E-2</v>
      </c>
      <c r="D69" s="56"/>
      <c r="E69" s="56">
        <v>0.1</v>
      </c>
      <c r="F69" s="49"/>
      <c r="G69" s="62"/>
    </row>
    <row r="70" spans="1:7" ht="9.75" customHeight="1">
      <c r="A70" s="46">
        <v>61</v>
      </c>
      <c r="B70" s="46"/>
      <c r="C70" s="46"/>
      <c r="D70" s="46"/>
      <c r="E70" s="46"/>
      <c r="F70" s="49"/>
      <c r="G70" s="62"/>
    </row>
    <row r="71" spans="1:7" ht="9.75" customHeight="1">
      <c r="A71" s="46">
        <v>62</v>
      </c>
      <c r="B71" s="46" t="s">
        <v>54</v>
      </c>
      <c r="C71" s="46"/>
      <c r="D71" s="46"/>
      <c r="E71" s="46"/>
      <c r="F71" s="49"/>
      <c r="G71" s="62"/>
    </row>
    <row r="72" spans="1:7" ht="9.75" customHeight="1">
      <c r="A72" s="46">
        <v>63</v>
      </c>
      <c r="B72" s="46" t="s">
        <v>55</v>
      </c>
      <c r="C72" s="4">
        <v>65677156.68088229</v>
      </c>
      <c r="D72" s="4">
        <v>16416558.280369278</v>
      </c>
      <c r="E72" s="4">
        <v>82093714.961251572</v>
      </c>
      <c r="F72" s="49"/>
      <c r="G72" s="62"/>
    </row>
    <row r="73" spans="1:7" ht="9.75" customHeight="1">
      <c r="A73" s="46">
        <v>64</v>
      </c>
      <c r="B73" s="46" t="s">
        <v>56</v>
      </c>
      <c r="C73" s="4"/>
      <c r="D73" s="4"/>
      <c r="E73" s="4"/>
      <c r="F73" s="49"/>
      <c r="G73" s="62"/>
    </row>
    <row r="74" spans="1:7" ht="9.75" customHeight="1">
      <c r="A74" s="46">
        <v>65</v>
      </c>
      <c r="B74" s="46" t="s">
        <v>57</v>
      </c>
      <c r="C74" s="4">
        <v>-3560991.667928237</v>
      </c>
      <c r="D74" s="4">
        <v>0</v>
      </c>
      <c r="E74" s="4">
        <v>-3560991.667928237</v>
      </c>
      <c r="F74" s="49"/>
      <c r="G74" s="62"/>
    </row>
    <row r="75" spans="1:7" ht="9.75" customHeight="1">
      <c r="A75" s="46">
        <v>66</v>
      </c>
      <c r="B75" s="46" t="s">
        <v>58</v>
      </c>
      <c r="C75" s="4">
        <v>21235113.502706345</v>
      </c>
      <c r="D75" s="4">
        <v>0</v>
      </c>
      <c r="E75" s="4">
        <v>21235113.502706345</v>
      </c>
      <c r="F75" s="49"/>
      <c r="G75" s="62"/>
    </row>
    <row r="76" spans="1:7" ht="9.75" customHeight="1">
      <c r="A76" s="46">
        <v>67</v>
      </c>
      <c r="B76" s="46" t="s">
        <v>59</v>
      </c>
      <c r="C76" s="4">
        <v>64818776.282761738</v>
      </c>
      <c r="D76" s="4">
        <v>0</v>
      </c>
      <c r="E76" s="4">
        <v>64818776.282761738</v>
      </c>
      <c r="F76" s="49"/>
      <c r="G76" s="62"/>
    </row>
    <row r="77" spans="1:7" ht="9.75" customHeight="1">
      <c r="A77" s="46">
        <v>68</v>
      </c>
      <c r="B77" s="46" t="s">
        <v>60</v>
      </c>
      <c r="C77" s="9">
        <v>79928836.491413832</v>
      </c>
      <c r="D77" s="9">
        <v>0</v>
      </c>
      <c r="E77" s="9">
        <v>79928836.491413832</v>
      </c>
      <c r="F77" s="49"/>
      <c r="G77" s="62"/>
    </row>
    <row r="78" spans="1:7" ht="9.75" customHeight="1">
      <c r="A78" s="46">
        <v>69</v>
      </c>
      <c r="B78" s="46" t="s">
        <v>61</v>
      </c>
      <c r="C78" s="4">
        <v>32892974.637452081</v>
      </c>
      <c r="D78" s="4">
        <v>16416558.280369278</v>
      </c>
      <c r="E78" s="4">
        <v>49309532.917821363</v>
      </c>
      <c r="F78" s="62"/>
      <c r="G78" s="62"/>
    </row>
    <row r="79" spans="1:7" ht="9.75" customHeight="1">
      <c r="A79" s="46">
        <v>70</v>
      </c>
      <c r="B79" s="46"/>
      <c r="C79" s="4"/>
      <c r="D79" s="4"/>
      <c r="E79" s="4"/>
      <c r="F79" s="62"/>
      <c r="G79" s="62"/>
    </row>
    <row r="80" spans="1:7" ht="9.75" customHeight="1">
      <c r="A80" s="46">
        <v>71</v>
      </c>
      <c r="B80" s="46" t="s">
        <v>62</v>
      </c>
      <c r="C80" s="9">
        <v>0</v>
      </c>
      <c r="D80" s="9">
        <v>0</v>
      </c>
      <c r="E80" s="9">
        <v>0</v>
      </c>
      <c r="F80" s="62"/>
      <c r="G80" s="62"/>
    </row>
    <row r="81" spans="1:7" ht="9.75" customHeight="1" thickBot="1">
      <c r="A81" s="46">
        <v>72</v>
      </c>
      <c r="B81" s="46" t="s">
        <v>63</v>
      </c>
      <c r="C81" s="10">
        <v>32892974.637452081</v>
      </c>
      <c r="D81" s="10">
        <v>16416558.280369278</v>
      </c>
      <c r="E81" s="10">
        <v>49309532.917821363</v>
      </c>
      <c r="F81" s="62"/>
      <c r="G81" s="62"/>
    </row>
    <row r="82" spans="1:7" ht="9.75" customHeight="1" thickTop="1">
      <c r="A82" s="46">
        <v>73</v>
      </c>
      <c r="B82" s="46"/>
      <c r="C82" s="4"/>
      <c r="D82" s="4"/>
      <c r="E82" s="4"/>
      <c r="F82" s="62"/>
      <c r="G82" s="62"/>
    </row>
    <row r="83" spans="1:7" ht="9.75" customHeight="1" thickBot="1">
      <c r="A83" s="46">
        <v>74</v>
      </c>
      <c r="B83" s="57" t="s">
        <v>64</v>
      </c>
      <c r="C83" s="55">
        <v>5325778.5892685633</v>
      </c>
      <c r="D83" s="55">
        <v>5745795.3981292471</v>
      </c>
      <c r="E83" s="55">
        <v>11071573.98739781</v>
      </c>
      <c r="F83" s="62"/>
      <c r="G83" s="62"/>
    </row>
    <row r="84" spans="1:7" ht="9.75" customHeight="1" thickTop="1">
      <c r="F84" s="62"/>
      <c r="G84" s="62"/>
    </row>
    <row r="85" spans="1:7" ht="9.75" customHeight="1">
      <c r="C85" s="45"/>
      <c r="D85" s="45"/>
      <c r="E85" s="45"/>
      <c r="F85" s="62"/>
      <c r="G85" s="62"/>
    </row>
  </sheetData>
  <pageMargins left="0.7" right="0.7" top="0.75" bottom="0.75" header="0.3" footer="0.3"/>
  <pageSetup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view="pageBreakPreview" zoomScaleNormal="100" zoomScaleSheetLayoutView="100" workbookViewId="0">
      <selection activeCell="E1" sqref="E1"/>
    </sheetView>
  </sheetViews>
  <sheetFormatPr defaultRowHeight="11.25"/>
  <cols>
    <col min="1" max="1" width="31.28515625" style="80" customWidth="1"/>
    <col min="2" max="4" width="17" style="80" customWidth="1"/>
    <col min="5" max="5" width="16.85546875" style="80" customWidth="1"/>
    <col min="6" max="6" width="17" style="80" bestFit="1" customWidth="1"/>
    <col min="7" max="7" width="14" style="80" customWidth="1"/>
    <col min="8" max="8" width="16.7109375" style="80" customWidth="1"/>
    <col min="9" max="16384" width="9.140625" style="80"/>
  </cols>
  <sheetData>
    <row r="1" spans="1:5">
      <c r="A1" s="79" t="s">
        <v>0</v>
      </c>
      <c r="E1" s="43"/>
    </row>
    <row r="2" spans="1:5">
      <c r="A2" s="79" t="s">
        <v>66</v>
      </c>
      <c r="E2" s="43"/>
    </row>
    <row r="3" spans="1:5" ht="12">
      <c r="A3" s="211" t="s">
        <v>84</v>
      </c>
      <c r="B3" s="211"/>
      <c r="C3" s="211"/>
    </row>
    <row r="4" spans="1:5">
      <c r="A4" s="79" t="s">
        <v>133</v>
      </c>
    </row>
    <row r="6" spans="1:5">
      <c r="A6" s="81" t="s">
        <v>94</v>
      </c>
      <c r="B6" s="82"/>
    </row>
    <row r="7" spans="1:5">
      <c r="A7" s="83" t="s">
        <v>198</v>
      </c>
      <c r="B7" s="84">
        <f>'Exhibit No.__(NCS-7) pg 1'!C20</f>
        <v>27201266</v>
      </c>
    </row>
    <row r="8" spans="1:5">
      <c r="A8" s="85" t="s">
        <v>95</v>
      </c>
      <c r="B8" s="86">
        <f>B9-B7</f>
        <v>-4098629.1861434691</v>
      </c>
    </row>
    <row r="9" spans="1:5">
      <c r="A9" s="87" t="s">
        <v>96</v>
      </c>
      <c r="B9" s="88">
        <f>'Exhibit No.__(NCS-7) pg 1'!C22</f>
        <v>23102636.813856531</v>
      </c>
    </row>
    <row r="11" spans="1:5">
      <c r="A11" s="89"/>
      <c r="B11" s="90"/>
    </row>
    <row r="12" spans="1:5">
      <c r="A12" s="91" t="s">
        <v>97</v>
      </c>
      <c r="B12" s="92"/>
      <c r="C12" s="93"/>
      <c r="D12" s="93"/>
      <c r="E12" s="94"/>
    </row>
    <row r="13" spans="1:5">
      <c r="A13" s="95" t="s">
        <v>98</v>
      </c>
      <c r="B13" s="96" t="s">
        <v>99</v>
      </c>
      <c r="C13" s="97" t="s">
        <v>100</v>
      </c>
      <c r="D13" s="97" t="s">
        <v>101</v>
      </c>
      <c r="E13" s="98" t="s">
        <v>102</v>
      </c>
    </row>
    <row r="14" spans="1:5">
      <c r="A14" s="99" t="s">
        <v>103</v>
      </c>
      <c r="B14" s="100" t="s">
        <v>104</v>
      </c>
      <c r="C14" s="101">
        <v>7.9057273540331513E-2</v>
      </c>
      <c r="D14" s="101">
        <v>7.9319230458967105E-2</v>
      </c>
      <c r="E14" s="102">
        <f>D14-C14</f>
        <v>2.619569186355919E-4</v>
      </c>
    </row>
    <row r="15" spans="1:5">
      <c r="A15" s="99" t="s">
        <v>105</v>
      </c>
      <c r="B15" s="100" t="s">
        <v>106</v>
      </c>
      <c r="C15" s="101">
        <v>8.0177054057363958E-2</v>
      </c>
      <c r="D15" s="101">
        <v>8.0177054057363958E-2</v>
      </c>
      <c r="E15" s="102">
        <f t="shared" ref="E15:E22" si="0">D15-C15</f>
        <v>0</v>
      </c>
    </row>
    <row r="16" spans="1:5">
      <c r="A16" s="99" t="s">
        <v>107</v>
      </c>
      <c r="B16" s="103" t="s">
        <v>108</v>
      </c>
      <c r="C16" s="101">
        <v>7.5697931989234163E-2</v>
      </c>
      <c r="D16" s="101">
        <v>7.6745759663776586E-2</v>
      </c>
      <c r="E16" s="102">
        <f t="shared" si="0"/>
        <v>1.0478276745424231E-3</v>
      </c>
    </row>
    <row r="17" spans="1:7">
      <c r="A17" s="99" t="s">
        <v>109</v>
      </c>
      <c r="B17" s="100" t="s">
        <v>110</v>
      </c>
      <c r="C17" s="101">
        <v>0.22741372946461591</v>
      </c>
      <c r="D17" s="101">
        <v>0.23714062147650547</v>
      </c>
      <c r="E17" s="102">
        <f t="shared" si="0"/>
        <v>9.7268920118895597E-3</v>
      </c>
      <c r="F17" s="104"/>
      <c r="G17" s="105"/>
    </row>
    <row r="18" spans="1:7">
      <c r="A18" s="99" t="s">
        <v>111</v>
      </c>
      <c r="B18" s="100" t="s">
        <v>112</v>
      </c>
      <c r="C18" s="101">
        <v>6.8539355270203509E-2</v>
      </c>
      <c r="D18" s="101">
        <v>7.0588286483625917E-2</v>
      </c>
      <c r="E18" s="102">
        <f t="shared" si="0"/>
        <v>2.0489312134224086E-3</v>
      </c>
    </row>
    <row r="19" spans="1:7">
      <c r="A19" s="99" t="s">
        <v>113</v>
      </c>
      <c r="B19" s="100" t="s">
        <v>114</v>
      </c>
      <c r="C19" s="101">
        <v>6.220721907403963E-2</v>
      </c>
      <c r="D19" s="101">
        <v>6.4165142768821889E-2</v>
      </c>
      <c r="E19" s="102">
        <f t="shared" si="0"/>
        <v>1.9579236947822598E-3</v>
      </c>
    </row>
    <row r="20" spans="1:7">
      <c r="A20" s="99" t="s">
        <v>115</v>
      </c>
      <c r="B20" s="100" t="s">
        <v>116</v>
      </c>
      <c r="C20" s="101">
        <v>0.23084885646883446</v>
      </c>
      <c r="D20" s="101">
        <v>0.24067316994448573</v>
      </c>
      <c r="E20" s="102">
        <f t="shared" si="0"/>
        <v>9.8243134756512696E-3</v>
      </c>
      <c r="F20" s="104"/>
    </row>
    <row r="21" spans="1:7">
      <c r="A21" s="99" t="s">
        <v>117</v>
      </c>
      <c r="B21" s="100" t="s">
        <v>118</v>
      </c>
      <c r="C21" s="101">
        <v>0.22953887558714423</v>
      </c>
      <c r="D21" s="101">
        <v>0.23930743975987195</v>
      </c>
      <c r="E21" s="102">
        <f t="shared" si="0"/>
        <v>9.7685641727277284E-3</v>
      </c>
    </row>
    <row r="22" spans="1:7">
      <c r="A22" s="106" t="s">
        <v>119</v>
      </c>
      <c r="B22" s="107" t="s">
        <v>120</v>
      </c>
      <c r="C22" s="108">
        <v>0.22612324164332259</v>
      </c>
      <c r="D22" s="108">
        <v>0.23579493718264241</v>
      </c>
      <c r="E22" s="109">
        <f t="shared" si="0"/>
        <v>9.671695539319819E-3</v>
      </c>
    </row>
    <row r="25" spans="1:7">
      <c r="A25" s="110" t="s">
        <v>121</v>
      </c>
      <c r="B25" s="111"/>
      <c r="C25" s="111"/>
      <c r="D25" s="111"/>
      <c r="E25" s="112"/>
    </row>
    <row r="26" spans="1:7">
      <c r="A26" s="113"/>
      <c r="B26" s="114" t="s">
        <v>122</v>
      </c>
      <c r="C26" s="114" t="s">
        <v>123</v>
      </c>
      <c r="D26" s="114" t="s">
        <v>124</v>
      </c>
      <c r="E26" s="115" t="s">
        <v>125</v>
      </c>
    </row>
    <row r="27" spans="1:7">
      <c r="A27" s="116" t="s">
        <v>126</v>
      </c>
      <c r="B27" s="117">
        <v>890646.7853838054</v>
      </c>
      <c r="C27" s="117">
        <v>14305867.217887232</v>
      </c>
      <c r="D27" s="117">
        <v>4473152.1334831286</v>
      </c>
      <c r="E27" s="118">
        <f>SUM(B27:D27)</f>
        <v>19669666.136754166</v>
      </c>
    </row>
    <row r="28" spans="1:7">
      <c r="A28" s="116" t="s">
        <v>101</v>
      </c>
      <c r="B28" s="117">
        <v>-59856.285173087999</v>
      </c>
      <c r="C28" s="117">
        <v>-746942.30222575588</v>
      </c>
      <c r="D28" s="117">
        <v>0</v>
      </c>
      <c r="E28" s="129">
        <f>SUM(B28:D28)</f>
        <v>-806798.58739884384</v>
      </c>
    </row>
    <row r="29" spans="1:7">
      <c r="A29" s="119" t="s">
        <v>127</v>
      </c>
      <c r="B29" s="120">
        <f>-B28/B27</f>
        <v>6.7205413139501985E-2</v>
      </c>
      <c r="C29" s="120">
        <f>-C28/C27</f>
        <v>5.2212304982938905E-2</v>
      </c>
      <c r="D29" s="120">
        <f>-D28/D27</f>
        <v>0</v>
      </c>
      <c r="E29" s="121"/>
    </row>
    <row r="30" spans="1:7">
      <c r="A30" s="122" t="s">
        <v>125</v>
      </c>
      <c r="B30" s="123">
        <f>B27+B28</f>
        <v>830790.50021071744</v>
      </c>
      <c r="C30" s="123">
        <f>C27+C28</f>
        <v>13558924.915661477</v>
      </c>
      <c r="D30" s="123">
        <f>D27+D28</f>
        <v>4473152.1334831286</v>
      </c>
      <c r="E30" s="124">
        <f>E27+E28</f>
        <v>18862867.549355321</v>
      </c>
    </row>
    <row r="32" spans="1:7">
      <c r="A32" s="110" t="s">
        <v>128</v>
      </c>
      <c r="B32" s="111"/>
      <c r="C32" s="111"/>
      <c r="D32" s="111"/>
      <c r="E32" s="112"/>
    </row>
    <row r="33" spans="1:5">
      <c r="A33" s="113"/>
      <c r="B33" s="114" t="s">
        <v>122</v>
      </c>
      <c r="C33" s="114" t="s">
        <v>123</v>
      </c>
      <c r="D33" s="114" t="s">
        <v>124</v>
      </c>
      <c r="E33" s="115" t="s">
        <v>125</v>
      </c>
    </row>
    <row r="34" spans="1:5">
      <c r="A34" s="116" t="s">
        <v>129</v>
      </c>
      <c r="B34" s="125">
        <v>1622.8879724450419</v>
      </c>
      <c r="C34" s="125">
        <v>26850.568206108481</v>
      </c>
      <c r="D34" s="125">
        <v>8601.0620240969583</v>
      </c>
      <c r="E34" s="208">
        <f>SUM(B34:D34)</f>
        <v>37074.518202650477</v>
      </c>
    </row>
    <row r="35" spans="1:5">
      <c r="A35" s="126" t="s">
        <v>130</v>
      </c>
      <c r="B35" s="125">
        <v>-109.06685666729776</v>
      </c>
      <c r="C35" s="125">
        <v>-1401.9300561425387</v>
      </c>
      <c r="D35" s="125">
        <v>0</v>
      </c>
      <c r="E35" s="208">
        <f>SUM(B35:D35)</f>
        <v>-1510.9969128098364</v>
      </c>
    </row>
    <row r="36" spans="1:5">
      <c r="A36" s="127" t="s">
        <v>131</v>
      </c>
      <c r="B36" s="120">
        <f>-B35/B34</f>
        <v>6.7205413139501985E-2</v>
      </c>
      <c r="C36" s="120">
        <f t="shared" ref="C36:D36" si="1">-C35/C34</f>
        <v>5.2212304982938898E-2</v>
      </c>
      <c r="D36" s="125">
        <f t="shared" si="1"/>
        <v>0</v>
      </c>
      <c r="E36" s="121"/>
    </row>
    <row r="37" spans="1:5">
      <c r="A37" s="122" t="s">
        <v>125</v>
      </c>
      <c r="B37" s="128">
        <f>SUM(B34:B35)</f>
        <v>1513.8211157777441</v>
      </c>
      <c r="C37" s="128">
        <f t="shared" ref="C37:E37" si="2">SUM(C34:C35)</f>
        <v>25448.638149965944</v>
      </c>
      <c r="D37" s="128">
        <f t="shared" si="2"/>
        <v>8601.0620240969583</v>
      </c>
      <c r="E37" s="209">
        <f t="shared" si="2"/>
        <v>35563.521289840639</v>
      </c>
    </row>
  </sheetData>
  <mergeCells count="1">
    <mergeCell ref="A3:C3"/>
  </mergeCells>
  <pageMargins left="0.7" right="0.7" top="0.75" bottom="0.75" header="0.3" footer="0.3"/>
  <pageSetup scale="91" orientation="portrait" r:id="rId1"/>
  <ignoredErrors>
    <ignoredError sqref="E27:E28 D29 B29:C29"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0"/>
  <sheetViews>
    <sheetView zoomScale="80" zoomScaleNormal="80" zoomScaleSheetLayoutView="75" workbookViewId="0">
      <pane xSplit="1" ySplit="12" topLeftCell="F13" activePane="bottomRight" state="frozen"/>
      <selection activeCell="F44" sqref="F44"/>
      <selection pane="topRight" activeCell="F44" sqref="F44"/>
      <selection pane="bottomLeft" activeCell="F44" sqref="F44"/>
      <selection pane="bottomRight" activeCell="S2" sqref="S2"/>
    </sheetView>
  </sheetViews>
  <sheetFormatPr defaultRowHeight="12.75"/>
  <cols>
    <col min="1" max="1" width="35.28515625" style="134" customWidth="1"/>
    <col min="2" max="2" width="9.85546875" style="133" customWidth="1"/>
    <col min="3" max="3" width="9.85546875" style="134" customWidth="1"/>
    <col min="4" max="4" width="12" style="134" customWidth="1"/>
    <col min="5" max="5" width="3.85546875" style="134" customWidth="1"/>
    <col min="6" max="6" width="16.5703125" style="135" bestFit="1" customWidth="1"/>
    <col min="7" max="7" width="15.7109375" style="133" bestFit="1" customWidth="1"/>
    <col min="8" max="8" width="3.85546875" style="133" customWidth="1"/>
    <col min="9" max="9" width="17.85546875" style="134" customWidth="1"/>
    <col min="10" max="10" width="16.5703125" style="134" bestFit="1" customWidth="1"/>
    <col min="11" max="11" width="4.42578125" style="134" customWidth="1"/>
    <col min="12" max="13" width="19.28515625" style="134" customWidth="1"/>
    <col min="14" max="14" width="4.42578125" style="134" customWidth="1"/>
    <col min="15" max="15" width="9.5703125" style="134" customWidth="1"/>
    <col min="16" max="16" width="11.140625" style="134" bestFit="1" customWidth="1"/>
    <col min="17" max="17" width="3.85546875" style="134" customWidth="1"/>
    <col min="18" max="18" width="16.5703125" style="134" bestFit="1" customWidth="1"/>
    <col min="19" max="19" width="15.7109375" style="134" bestFit="1" customWidth="1"/>
    <col min="20" max="20" width="9.85546875" style="134" bestFit="1" customWidth="1"/>
    <col min="21" max="16384" width="9.140625" style="134"/>
  </cols>
  <sheetData>
    <row r="1" spans="1:19">
      <c r="A1" s="211" t="s">
        <v>0</v>
      </c>
      <c r="B1" s="211"/>
      <c r="C1" s="211"/>
      <c r="G1" s="136"/>
      <c r="S1" s="201"/>
    </row>
    <row r="2" spans="1:19">
      <c r="A2" s="211" t="s">
        <v>66</v>
      </c>
      <c r="B2" s="211"/>
      <c r="C2" s="211"/>
      <c r="S2" s="201"/>
    </row>
    <row r="3" spans="1:19">
      <c r="A3" s="211" t="s">
        <v>84</v>
      </c>
      <c r="B3" s="211"/>
      <c r="C3" s="211"/>
    </row>
    <row r="4" spans="1:19" s="139" customFormat="1">
      <c r="A4" s="211" t="s">
        <v>183</v>
      </c>
      <c r="B4" s="211"/>
      <c r="C4" s="211"/>
      <c r="D4" s="140"/>
      <c r="E4" s="140"/>
      <c r="F4" s="141"/>
    </row>
    <row r="5" spans="1:19" s="139" customFormat="1" ht="13.5" thickBot="1">
      <c r="B5" s="142"/>
      <c r="C5" s="143"/>
      <c r="D5" s="142"/>
      <c r="E5" s="142"/>
      <c r="F5" s="142"/>
      <c r="G5" s="142"/>
    </row>
    <row r="6" spans="1:19" s="139" customFormat="1" ht="13.5" thickBot="1">
      <c r="A6" s="138"/>
      <c r="B6" s="142"/>
      <c r="C6" s="144"/>
      <c r="D6" s="144"/>
      <c r="E6" s="140"/>
      <c r="F6" s="218" t="s">
        <v>69</v>
      </c>
      <c r="G6" s="219"/>
      <c r="I6" s="218" t="s">
        <v>175</v>
      </c>
      <c r="J6" s="219"/>
      <c r="K6" s="194"/>
      <c r="L6" s="218" t="s">
        <v>87</v>
      </c>
      <c r="M6" s="219"/>
      <c r="N6" s="194"/>
      <c r="O6" s="194"/>
      <c r="P6" s="194"/>
      <c r="R6" s="218" t="s">
        <v>130</v>
      </c>
      <c r="S6" s="219"/>
    </row>
    <row r="7" spans="1:19" s="139" customFormat="1" ht="15" customHeight="1">
      <c r="A7" s="138"/>
      <c r="B7" s="142"/>
      <c r="C7" s="146"/>
      <c r="D7" s="146"/>
      <c r="E7" s="147"/>
      <c r="F7" s="148" t="s">
        <v>135</v>
      </c>
      <c r="G7" s="145"/>
      <c r="I7" s="212" t="s">
        <v>135</v>
      </c>
      <c r="J7" s="213"/>
      <c r="K7" s="195"/>
      <c r="L7" s="212" t="s">
        <v>135</v>
      </c>
      <c r="M7" s="213"/>
      <c r="N7" s="195"/>
      <c r="O7" s="195"/>
      <c r="P7" s="195"/>
      <c r="R7" s="148" t="s">
        <v>135</v>
      </c>
      <c r="S7" s="145"/>
    </row>
    <row r="8" spans="1:19" s="139" customFormat="1">
      <c r="A8" s="138"/>
      <c r="B8" s="142"/>
      <c r="C8" s="216" t="s">
        <v>187</v>
      </c>
      <c r="D8" s="217"/>
      <c r="E8" s="147"/>
      <c r="F8" s="150" t="s">
        <v>186</v>
      </c>
      <c r="G8" s="149"/>
      <c r="I8" s="220" t="s">
        <v>185</v>
      </c>
      <c r="J8" s="221"/>
      <c r="K8" s="195"/>
      <c r="L8" s="220" t="s">
        <v>185</v>
      </c>
      <c r="M8" s="221"/>
      <c r="N8" s="195"/>
      <c r="O8" s="216" t="s">
        <v>187</v>
      </c>
      <c r="P8" s="217"/>
      <c r="R8" s="150" t="s">
        <v>136</v>
      </c>
      <c r="S8" s="149"/>
    </row>
    <row r="9" spans="1:19" s="139" customFormat="1">
      <c r="A9" s="138"/>
      <c r="B9" s="199"/>
      <c r="C9" s="214" t="s">
        <v>69</v>
      </c>
      <c r="D9" s="215"/>
      <c r="E9" s="140"/>
      <c r="F9" s="152"/>
      <c r="G9" s="151"/>
      <c r="I9" s="152"/>
      <c r="J9" s="151"/>
      <c r="K9" s="146"/>
      <c r="L9" s="152"/>
      <c r="M9" s="151"/>
      <c r="N9" s="146"/>
      <c r="O9" s="214" t="s">
        <v>188</v>
      </c>
      <c r="P9" s="215"/>
      <c r="R9" s="152"/>
      <c r="S9" s="151"/>
    </row>
    <row r="10" spans="1:19" s="139" customFormat="1">
      <c r="C10" s="139" t="s">
        <v>137</v>
      </c>
      <c r="D10" s="139" t="s">
        <v>138</v>
      </c>
      <c r="F10" s="152"/>
      <c r="G10" s="151"/>
      <c r="I10" s="152"/>
      <c r="J10" s="151"/>
      <c r="K10" s="146"/>
      <c r="L10" s="152"/>
      <c r="M10" s="151"/>
      <c r="N10" s="146"/>
      <c r="O10" s="146"/>
      <c r="P10" s="146"/>
      <c r="R10" s="152"/>
      <c r="S10" s="151"/>
    </row>
    <row r="11" spans="1:19" s="139" customFormat="1">
      <c r="B11" s="139" t="s">
        <v>139</v>
      </c>
      <c r="C11" s="139" t="s">
        <v>140</v>
      </c>
      <c r="D11" s="139" t="s">
        <v>140</v>
      </c>
      <c r="E11" s="146"/>
      <c r="F11" s="152" t="s">
        <v>141</v>
      </c>
      <c r="G11" s="151" t="s">
        <v>124</v>
      </c>
      <c r="I11" s="152" t="s">
        <v>141</v>
      </c>
      <c r="J11" s="151" t="s">
        <v>124</v>
      </c>
      <c r="K11" s="146"/>
      <c r="L11" s="152" t="s">
        <v>141</v>
      </c>
      <c r="M11" s="151" t="s">
        <v>124</v>
      </c>
      <c r="N11" s="146"/>
      <c r="O11" s="146"/>
      <c r="P11" s="146"/>
      <c r="R11" s="152" t="s">
        <v>141</v>
      </c>
      <c r="S11" s="151" t="s">
        <v>124</v>
      </c>
    </row>
    <row r="12" spans="1:19" s="139" customFormat="1">
      <c r="A12" s="153" t="s">
        <v>142</v>
      </c>
      <c r="B12" s="153" t="s">
        <v>143</v>
      </c>
      <c r="C12" s="153" t="s">
        <v>144</v>
      </c>
      <c r="D12" s="153" t="s">
        <v>145</v>
      </c>
      <c r="E12" s="153"/>
      <c r="F12" s="155" t="s">
        <v>146</v>
      </c>
      <c r="G12" s="154" t="s">
        <v>147</v>
      </c>
      <c r="H12" s="153"/>
      <c r="I12" s="155" t="s">
        <v>146</v>
      </c>
      <c r="J12" s="154" t="s">
        <v>147</v>
      </c>
      <c r="K12" s="146"/>
      <c r="L12" s="155" t="s">
        <v>146</v>
      </c>
      <c r="M12" s="154" t="s">
        <v>147</v>
      </c>
      <c r="N12" s="146"/>
      <c r="O12" s="146"/>
      <c r="P12" s="146"/>
      <c r="R12" s="155" t="s">
        <v>146</v>
      </c>
      <c r="S12" s="154" t="s">
        <v>147</v>
      </c>
    </row>
    <row r="13" spans="1:19">
      <c r="C13" s="133"/>
      <c r="D13" s="133"/>
      <c r="F13" s="158"/>
      <c r="G13" s="156"/>
      <c r="H13" s="134"/>
      <c r="I13" s="158"/>
      <c r="J13" s="156"/>
      <c r="K13" s="157"/>
      <c r="L13" s="158"/>
      <c r="M13" s="156"/>
      <c r="N13" s="157"/>
      <c r="O13" s="157"/>
      <c r="P13" s="157"/>
      <c r="R13" s="158"/>
      <c r="S13" s="156"/>
    </row>
    <row r="14" spans="1:19">
      <c r="A14" s="134" t="s">
        <v>148</v>
      </c>
      <c r="C14" s="133"/>
      <c r="D14" s="160"/>
      <c r="F14" s="158"/>
      <c r="G14" s="156"/>
      <c r="H14" s="134"/>
      <c r="I14" s="158"/>
      <c r="J14" s="156"/>
      <c r="K14" s="157"/>
      <c r="L14" s="158"/>
      <c r="M14" s="156"/>
      <c r="N14" s="157"/>
      <c r="O14" s="157"/>
      <c r="P14" s="157"/>
      <c r="R14" s="158"/>
      <c r="S14" s="156"/>
    </row>
    <row r="15" spans="1:19">
      <c r="A15" s="161" t="s">
        <v>149</v>
      </c>
      <c r="B15" s="162" t="s">
        <v>150</v>
      </c>
      <c r="C15" s="133" t="s">
        <v>116</v>
      </c>
      <c r="D15" s="159">
        <v>0.23084885646883446</v>
      </c>
      <c r="E15" s="165"/>
      <c r="F15" s="166">
        <v>0</v>
      </c>
      <c r="G15" s="167">
        <f>+D15*F15</f>
        <v>0</v>
      </c>
      <c r="H15" s="168"/>
      <c r="I15" s="166">
        <v>0</v>
      </c>
      <c r="J15" s="167">
        <f>+$D15*I15</f>
        <v>0</v>
      </c>
      <c r="K15" s="196"/>
      <c r="L15" s="166">
        <v>0</v>
      </c>
      <c r="M15" s="167">
        <f>+$D15*L15</f>
        <v>0</v>
      </c>
      <c r="N15" s="196"/>
      <c r="O15" s="196" t="s">
        <v>116</v>
      </c>
      <c r="P15" s="200">
        <v>0.24067316994448573</v>
      </c>
      <c r="R15" s="166">
        <v>0</v>
      </c>
      <c r="S15" s="167">
        <f>+$P15*R15</f>
        <v>0</v>
      </c>
    </row>
    <row r="16" spans="1:19">
      <c r="A16" s="161" t="s">
        <v>151</v>
      </c>
      <c r="B16" s="162" t="s">
        <v>150</v>
      </c>
      <c r="C16" s="133" t="s">
        <v>116</v>
      </c>
      <c r="D16" s="159">
        <v>0.23084885646883446</v>
      </c>
      <c r="E16" s="165"/>
      <c r="F16" s="166">
        <v>91458817.680000007</v>
      </c>
      <c r="G16" s="163">
        <f t="shared" ref="G16:G17" si="0">+D16*F16</f>
        <v>21113163.475419622</v>
      </c>
      <c r="H16" s="168"/>
      <c r="I16" s="166">
        <v>91458817.680000007</v>
      </c>
      <c r="J16" s="163">
        <f t="shared" ref="J16:J17" si="1">+$D16*I16</f>
        <v>21113163.475419622</v>
      </c>
      <c r="K16" s="164"/>
      <c r="L16" s="166">
        <v>88346528.099999994</v>
      </c>
      <c r="M16" s="163">
        <f t="shared" ref="M16:M17" si="2">+$D16*L16</f>
        <v>20394694.984876748</v>
      </c>
      <c r="N16" s="164"/>
      <c r="O16" s="164" t="s">
        <v>116</v>
      </c>
      <c r="P16" s="200">
        <v>0.24067316994448573</v>
      </c>
      <c r="R16" s="166">
        <v>91458817.680000007</v>
      </c>
      <c r="S16" s="163">
        <f t="shared" ref="S16:S17" si="3">+$P16*R16</f>
        <v>22011683.570420377</v>
      </c>
    </row>
    <row r="17" spans="1:19">
      <c r="A17" s="161" t="s">
        <v>152</v>
      </c>
      <c r="B17" s="162" t="s">
        <v>150</v>
      </c>
      <c r="C17" s="133" t="s">
        <v>110</v>
      </c>
      <c r="D17" s="159">
        <v>0.22741372946461591</v>
      </c>
      <c r="E17" s="169"/>
      <c r="F17" s="166">
        <v>0</v>
      </c>
      <c r="G17" s="163">
        <f t="shared" si="0"/>
        <v>0</v>
      </c>
      <c r="H17" s="168"/>
      <c r="I17" s="166">
        <v>0</v>
      </c>
      <c r="J17" s="163">
        <f t="shared" si="1"/>
        <v>0</v>
      </c>
      <c r="K17" s="164"/>
      <c r="L17" s="166">
        <v>0</v>
      </c>
      <c r="M17" s="163">
        <f t="shared" si="2"/>
        <v>0</v>
      </c>
      <c r="N17" s="164"/>
      <c r="O17" s="164" t="s">
        <v>110</v>
      </c>
      <c r="P17" s="200">
        <v>0.23714062147650547</v>
      </c>
      <c r="R17" s="166">
        <v>0</v>
      </c>
      <c r="S17" s="163">
        <f t="shared" si="3"/>
        <v>0</v>
      </c>
    </row>
    <row r="18" spans="1:19">
      <c r="A18" s="134" t="s">
        <v>153</v>
      </c>
      <c r="C18" s="133"/>
      <c r="D18" s="144"/>
      <c r="E18" s="172"/>
      <c r="F18" s="173">
        <f>SUM(F15:F17)</f>
        <v>91458817.680000007</v>
      </c>
      <c r="G18" s="170">
        <f>SUM(G15:G17)</f>
        <v>21113163.475419622</v>
      </c>
      <c r="H18" s="171"/>
      <c r="I18" s="173">
        <f>SUM(I15:I17)</f>
        <v>91458817.680000007</v>
      </c>
      <c r="J18" s="170">
        <f>SUM(J15:J17)</f>
        <v>21113163.475419622</v>
      </c>
      <c r="K18" s="171"/>
      <c r="L18" s="173">
        <f>SUM(L15:L17)</f>
        <v>88346528.099999994</v>
      </c>
      <c r="M18" s="170">
        <f>SUM(M15:M17)</f>
        <v>20394694.984876748</v>
      </c>
      <c r="N18" s="171"/>
      <c r="O18" s="171"/>
      <c r="P18" s="171"/>
      <c r="R18" s="173">
        <f>SUM(R15:R17)</f>
        <v>91458817.680000007</v>
      </c>
      <c r="S18" s="170">
        <f>SUM(S15:S17)</f>
        <v>22011683.570420377</v>
      </c>
    </row>
    <row r="19" spans="1:19">
      <c r="C19" s="133"/>
      <c r="D19" s="144"/>
      <c r="E19" s="165"/>
      <c r="F19" s="175"/>
      <c r="G19" s="156"/>
      <c r="H19" s="168"/>
      <c r="I19" s="175"/>
      <c r="J19" s="156"/>
      <c r="K19" s="157"/>
      <c r="L19" s="175"/>
      <c r="M19" s="156"/>
      <c r="N19" s="157"/>
      <c r="O19" s="157"/>
      <c r="P19" s="157"/>
      <c r="R19" s="175"/>
      <c r="S19" s="156"/>
    </row>
    <row r="20" spans="1:19">
      <c r="A20" s="134" t="s">
        <v>154</v>
      </c>
      <c r="C20" s="133"/>
      <c r="D20" s="144"/>
      <c r="E20" s="165"/>
      <c r="F20" s="175"/>
      <c r="G20" s="156"/>
      <c r="H20" s="168"/>
      <c r="I20" s="175"/>
      <c r="J20" s="156"/>
      <c r="K20" s="157"/>
      <c r="L20" s="175"/>
      <c r="M20" s="156"/>
      <c r="N20" s="157"/>
      <c r="O20" s="157"/>
      <c r="P20" s="157"/>
      <c r="R20" s="175"/>
      <c r="S20" s="156"/>
    </row>
    <row r="21" spans="1:19">
      <c r="A21" s="161" t="s">
        <v>155</v>
      </c>
      <c r="B21" s="162" t="s">
        <v>156</v>
      </c>
      <c r="C21" s="133" t="s">
        <v>116</v>
      </c>
      <c r="D21" s="159">
        <v>0.23084885646883446</v>
      </c>
      <c r="E21" s="165"/>
      <c r="F21" s="166">
        <v>3387011.138107094</v>
      </c>
      <c r="G21" s="163">
        <f t="shared" ref="G21:G26" si="4">+D21*F21</f>
        <v>781887.64807922824</v>
      </c>
      <c r="H21" s="168"/>
      <c r="I21" s="166">
        <v>3192824.5048292447</v>
      </c>
      <c r="J21" s="163">
        <f t="shared" ref="J21:J26" si="5">+$D21*I21</f>
        <v>737059.88584550377</v>
      </c>
      <c r="K21" s="164"/>
      <c r="L21" s="166">
        <v>653114.01627198397</v>
      </c>
      <c r="M21" s="163">
        <f t="shared" ref="M21:M26" si="6">+$D21*L21</f>
        <v>150770.62380015524</v>
      </c>
      <c r="N21" s="164"/>
      <c r="O21" s="164" t="s">
        <v>116</v>
      </c>
      <c r="P21" s="200">
        <v>0.24067316994448573</v>
      </c>
      <c r="R21" s="166">
        <v>653114.01627198397</v>
      </c>
      <c r="S21" s="163">
        <f t="shared" ref="S21:S26" si="7">+$P21*R21</f>
        <v>157187.02063135282</v>
      </c>
    </row>
    <row r="22" spans="1:19">
      <c r="A22" s="161" t="s">
        <v>157</v>
      </c>
      <c r="B22" s="162" t="s">
        <v>156</v>
      </c>
      <c r="C22" s="133" t="s">
        <v>110</v>
      </c>
      <c r="D22" s="159">
        <v>0.22741372946461591</v>
      </c>
      <c r="E22" s="165"/>
      <c r="F22" s="166">
        <v>14943653.911892908</v>
      </c>
      <c r="G22" s="163">
        <f t="shared" si="4"/>
        <v>3398392.0679320628</v>
      </c>
      <c r="H22" s="168"/>
      <c r="I22" s="166">
        <v>13997548.327949224</v>
      </c>
      <c r="J22" s="163">
        <f t="shared" si="5"/>
        <v>3183234.6686201314</v>
      </c>
      <c r="K22" s="164"/>
      <c r="L22" s="166">
        <v>1623708.6137280159</v>
      </c>
      <c r="M22" s="163">
        <f t="shared" si="6"/>
        <v>369253.63141170953</v>
      </c>
      <c r="N22" s="164"/>
      <c r="O22" s="164" t="s">
        <v>110</v>
      </c>
      <c r="P22" s="200">
        <v>0.23714062147650547</v>
      </c>
      <c r="R22" s="166">
        <v>1623708.6137280159</v>
      </c>
      <c r="S22" s="163">
        <f t="shared" si="7"/>
        <v>385047.26975621685</v>
      </c>
    </row>
    <row r="23" spans="1:19">
      <c r="A23" s="161" t="s">
        <v>189</v>
      </c>
      <c r="B23" s="162" t="s">
        <v>156</v>
      </c>
      <c r="C23" s="133" t="s">
        <v>116</v>
      </c>
      <c r="D23" s="159">
        <v>0.23084885646883446</v>
      </c>
      <c r="E23" s="165"/>
      <c r="F23" s="166">
        <v>51364204.670000002</v>
      </c>
      <c r="G23" s="163">
        <f t="shared" si="4"/>
        <v>11857367.911500666</v>
      </c>
      <c r="H23" s="168"/>
      <c r="I23" s="166">
        <v>43042935.667221531</v>
      </c>
      <c r="J23" s="163">
        <f t="shared" si="5"/>
        <v>9936412.477839699</v>
      </c>
      <c r="K23" s="164"/>
      <c r="L23" s="166">
        <v>0</v>
      </c>
      <c r="M23" s="163">
        <f t="shared" si="6"/>
        <v>0</v>
      </c>
      <c r="N23" s="164"/>
      <c r="O23" s="164" t="s">
        <v>116</v>
      </c>
      <c r="P23" s="200">
        <v>0.24067316994448573</v>
      </c>
      <c r="R23" s="166">
        <v>0</v>
      </c>
      <c r="S23" s="163">
        <f t="shared" si="7"/>
        <v>0</v>
      </c>
    </row>
    <row r="24" spans="1:19">
      <c r="A24" s="161" t="s">
        <v>158</v>
      </c>
      <c r="B24" s="162" t="s">
        <v>156</v>
      </c>
      <c r="C24" s="133" t="s">
        <v>138</v>
      </c>
      <c r="D24" s="159">
        <v>1</v>
      </c>
      <c r="E24" s="165"/>
      <c r="F24" s="166">
        <v>0</v>
      </c>
      <c r="G24" s="163">
        <f t="shared" si="4"/>
        <v>0</v>
      </c>
      <c r="H24" s="168"/>
      <c r="I24" s="166">
        <v>0</v>
      </c>
      <c r="J24" s="163">
        <f t="shared" si="5"/>
        <v>0</v>
      </c>
      <c r="K24" s="164"/>
      <c r="L24" s="166">
        <v>579500.26</v>
      </c>
      <c r="M24" s="163">
        <f t="shared" si="6"/>
        <v>579500.26</v>
      </c>
      <c r="N24" s="164"/>
      <c r="O24" s="164" t="s">
        <v>138</v>
      </c>
      <c r="P24" s="200">
        <v>1</v>
      </c>
      <c r="R24" s="166">
        <v>579500.26</v>
      </c>
      <c r="S24" s="163">
        <f t="shared" si="7"/>
        <v>579500.26</v>
      </c>
    </row>
    <row r="25" spans="1:19">
      <c r="A25" s="161" t="s">
        <v>159</v>
      </c>
      <c r="B25" s="162" t="s">
        <v>156</v>
      </c>
      <c r="C25" s="133" t="s">
        <v>116</v>
      </c>
      <c r="D25" s="159">
        <v>0.23084885646883446</v>
      </c>
      <c r="E25" s="165"/>
      <c r="F25" s="166">
        <v>169986796.75999999</v>
      </c>
      <c r="G25" s="163">
        <f t="shared" si="4"/>
        <v>39241257.646846175</v>
      </c>
      <c r="H25" s="168"/>
      <c r="I25" s="166">
        <v>169986796.75999999</v>
      </c>
      <c r="J25" s="163">
        <f t="shared" si="5"/>
        <v>39241257.646846175</v>
      </c>
      <c r="K25" s="164"/>
      <c r="L25" s="166">
        <v>186119562</v>
      </c>
      <c r="M25" s="163">
        <f t="shared" si="6"/>
        <v>42965488.054180339</v>
      </c>
      <c r="N25" s="164"/>
      <c r="O25" s="164" t="s">
        <v>116</v>
      </c>
      <c r="P25" s="200">
        <v>0.24067316994448573</v>
      </c>
      <c r="R25" s="166">
        <v>169986796.75999999</v>
      </c>
      <c r="S25" s="163">
        <f t="shared" si="7"/>
        <v>40911261.224938236</v>
      </c>
    </row>
    <row r="26" spans="1:19">
      <c r="A26" s="161" t="s">
        <v>160</v>
      </c>
      <c r="B26" s="162" t="s">
        <v>156</v>
      </c>
      <c r="C26" s="133" t="s">
        <v>116</v>
      </c>
      <c r="D26" s="159">
        <v>0.23084885646883446</v>
      </c>
      <c r="E26" s="165"/>
      <c r="F26" s="166">
        <v>1099539.6599999999</v>
      </c>
      <c r="G26" s="163">
        <f t="shared" si="4"/>
        <v>253827.47315313102</v>
      </c>
      <c r="H26" s="168"/>
      <c r="I26" s="166">
        <v>1099539.6599999999</v>
      </c>
      <c r="J26" s="163">
        <f t="shared" si="5"/>
        <v>253827.47315313102</v>
      </c>
      <c r="K26" s="164"/>
      <c r="L26" s="166">
        <v>1027685.34</v>
      </c>
      <c r="M26" s="163">
        <f t="shared" si="6"/>
        <v>237239.98554878533</v>
      </c>
      <c r="N26" s="164"/>
      <c r="O26" s="164" t="s">
        <v>116</v>
      </c>
      <c r="P26" s="200">
        <v>0.24067316994448573</v>
      </c>
      <c r="R26" s="166">
        <v>1099539.6599999999</v>
      </c>
      <c r="S26" s="163">
        <f t="shared" si="7"/>
        <v>264629.69545188203</v>
      </c>
    </row>
    <row r="27" spans="1:19">
      <c r="A27" s="176" t="s">
        <v>161</v>
      </c>
      <c r="B27" s="162"/>
      <c r="C27" s="133"/>
      <c r="D27" s="144"/>
      <c r="E27" s="172"/>
      <c r="F27" s="173">
        <f>SUM(F21:F26)</f>
        <v>240781206.13999999</v>
      </c>
      <c r="G27" s="170">
        <f>SUM(G21:G26)</f>
        <v>55532732.74751126</v>
      </c>
      <c r="H27" s="171"/>
      <c r="I27" s="173">
        <f>SUM(I21:I26)</f>
        <v>231319644.91999999</v>
      </c>
      <c r="J27" s="170">
        <f>SUM(J21:J26)</f>
        <v>53351792.152304634</v>
      </c>
      <c r="K27" s="171"/>
      <c r="L27" s="173">
        <f>SUM(L21:L26)</f>
        <v>190003570.22999999</v>
      </c>
      <c r="M27" s="170">
        <f>SUM(M21:M26)</f>
        <v>44302252.554940991</v>
      </c>
      <c r="N27" s="171"/>
      <c r="O27" s="171"/>
      <c r="P27" s="171"/>
      <c r="R27" s="173">
        <f>SUM(R21:R26)</f>
        <v>173942659.30999997</v>
      </c>
      <c r="S27" s="170">
        <f>SUM(S21:S26)</f>
        <v>42297625.47077769</v>
      </c>
    </row>
    <row r="28" spans="1:19">
      <c r="C28" s="133"/>
      <c r="D28" s="144"/>
      <c r="E28" s="172"/>
      <c r="F28" s="175"/>
      <c r="G28" s="156"/>
      <c r="H28" s="171"/>
      <c r="I28" s="175"/>
      <c r="J28" s="156"/>
      <c r="K28" s="157"/>
      <c r="L28" s="175"/>
      <c r="M28" s="156"/>
      <c r="N28" s="157"/>
      <c r="O28" s="157"/>
      <c r="P28" s="157"/>
      <c r="R28" s="175"/>
      <c r="S28" s="156"/>
    </row>
    <row r="29" spans="1:19">
      <c r="A29" s="134" t="s">
        <v>162</v>
      </c>
      <c r="C29" s="133"/>
      <c r="D29" s="144"/>
      <c r="E29" s="165"/>
      <c r="F29" s="175"/>
      <c r="G29" s="156"/>
      <c r="H29" s="168"/>
      <c r="I29" s="175"/>
      <c r="J29" s="156"/>
      <c r="K29" s="157"/>
      <c r="L29" s="175"/>
      <c r="M29" s="156"/>
      <c r="N29" s="157"/>
      <c r="O29" s="157"/>
      <c r="P29" s="157"/>
      <c r="R29" s="175"/>
      <c r="S29" s="156"/>
    </row>
    <row r="30" spans="1:19">
      <c r="A30" s="161" t="s">
        <v>163</v>
      </c>
      <c r="B30" s="162" t="s">
        <v>164</v>
      </c>
      <c r="C30" s="133" t="s">
        <v>116</v>
      </c>
      <c r="D30" s="159">
        <v>0.23084885646883446</v>
      </c>
      <c r="E30" s="165"/>
      <c r="F30" s="166">
        <v>25004656.075878002</v>
      </c>
      <c r="G30" s="163">
        <f t="shared" ref="G30:G32" si="8">+D30*F30</f>
        <v>5772296.2615129305</v>
      </c>
      <c r="H30" s="168"/>
      <c r="I30" s="166">
        <v>25004656.075878002</v>
      </c>
      <c r="J30" s="163">
        <f t="shared" ref="J30:J32" si="9">+$D30*I30</f>
        <v>5772296.2615129305</v>
      </c>
      <c r="K30" s="164"/>
      <c r="L30" s="166">
        <v>25004656.075878002</v>
      </c>
      <c r="M30" s="163">
        <f t="shared" ref="M30:M32" si="10">+$D30*L30</f>
        <v>5772296.2615129305</v>
      </c>
      <c r="N30" s="164"/>
      <c r="O30" s="164" t="s">
        <v>116</v>
      </c>
      <c r="P30" s="200">
        <v>0.24067316994448573</v>
      </c>
      <c r="R30" s="166">
        <v>25004656.075878002</v>
      </c>
      <c r="S30" s="163">
        <f t="shared" ref="S30:S32" si="11">+$P30*R30</f>
        <v>6017949.8411532044</v>
      </c>
    </row>
    <row r="31" spans="1:19">
      <c r="A31" s="161" t="s">
        <v>165</v>
      </c>
      <c r="B31" s="162" t="s">
        <v>164</v>
      </c>
      <c r="C31" s="133" t="s">
        <v>116</v>
      </c>
      <c r="D31" s="159">
        <v>0.23084885646883446</v>
      </c>
      <c r="E31" s="165"/>
      <c r="F31" s="166">
        <v>85161912.924122006</v>
      </c>
      <c r="G31" s="163">
        <f t="shared" si="8"/>
        <v>19659530.213232018</v>
      </c>
      <c r="H31" s="168"/>
      <c r="I31" s="166">
        <v>85161912.924122006</v>
      </c>
      <c r="J31" s="163">
        <f t="shared" si="9"/>
        <v>19659530.213232018</v>
      </c>
      <c r="K31" s="164"/>
      <c r="L31" s="166">
        <v>85161912.924122006</v>
      </c>
      <c r="M31" s="163">
        <f t="shared" si="10"/>
        <v>19659530.213232018</v>
      </c>
      <c r="N31" s="164"/>
      <c r="O31" s="164" t="s">
        <v>116</v>
      </c>
      <c r="P31" s="200">
        <v>0.24067316994448573</v>
      </c>
      <c r="R31" s="166">
        <v>85161912.924122006</v>
      </c>
      <c r="S31" s="163">
        <f t="shared" si="11"/>
        <v>20496187.541984711</v>
      </c>
    </row>
    <row r="32" spans="1:19">
      <c r="A32" s="161" t="s">
        <v>166</v>
      </c>
      <c r="B32" s="162" t="s">
        <v>164</v>
      </c>
      <c r="C32" s="133" t="s">
        <v>110</v>
      </c>
      <c r="D32" s="159">
        <v>0.22741372946461591</v>
      </c>
      <c r="E32" s="177"/>
      <c r="F32" s="166">
        <v>0</v>
      </c>
      <c r="G32" s="163">
        <f t="shared" si="8"/>
        <v>0</v>
      </c>
      <c r="H32" s="178"/>
      <c r="I32" s="166">
        <v>0</v>
      </c>
      <c r="J32" s="163">
        <f t="shared" si="9"/>
        <v>0</v>
      </c>
      <c r="K32" s="164"/>
      <c r="L32" s="166">
        <v>0</v>
      </c>
      <c r="M32" s="163">
        <f t="shared" si="10"/>
        <v>0</v>
      </c>
      <c r="N32" s="164"/>
      <c r="O32" s="164" t="s">
        <v>110</v>
      </c>
      <c r="P32" s="200">
        <v>0.23714062147650547</v>
      </c>
      <c r="R32" s="166">
        <v>0</v>
      </c>
      <c r="S32" s="163">
        <f t="shared" si="11"/>
        <v>0</v>
      </c>
    </row>
    <row r="33" spans="1:19">
      <c r="A33" s="134" t="s">
        <v>167</v>
      </c>
      <c r="C33" s="133"/>
      <c r="D33" s="144"/>
      <c r="E33" s="172"/>
      <c r="F33" s="173">
        <f>SUM(F30:F32)</f>
        <v>110166569</v>
      </c>
      <c r="G33" s="170">
        <f>SUM(G30:G32)</f>
        <v>25431826.474744949</v>
      </c>
      <c r="H33" s="171"/>
      <c r="I33" s="173">
        <f>SUM(I30:I32)</f>
        <v>110166569</v>
      </c>
      <c r="J33" s="170">
        <f>SUM(J30:J32)</f>
        <v>25431826.474744949</v>
      </c>
      <c r="K33" s="171"/>
      <c r="L33" s="173">
        <f>SUM(L30:L32)</f>
        <v>110166569</v>
      </c>
      <c r="M33" s="170">
        <f>SUM(M30:M32)</f>
        <v>25431826.474744949</v>
      </c>
      <c r="N33" s="171"/>
      <c r="O33" s="171"/>
      <c r="P33" s="171"/>
      <c r="R33" s="173">
        <f>SUM(R30:R32)</f>
        <v>110166569</v>
      </c>
      <c r="S33" s="170">
        <f>SUM(S30:S32)</f>
        <v>26514137.383137915</v>
      </c>
    </row>
    <row r="34" spans="1:19">
      <c r="C34" s="133"/>
      <c r="D34" s="144"/>
      <c r="E34" s="165"/>
      <c r="F34" s="175"/>
      <c r="G34" s="156"/>
      <c r="H34" s="168"/>
      <c r="I34" s="175"/>
      <c r="J34" s="156"/>
      <c r="K34" s="157"/>
      <c r="L34" s="175"/>
      <c r="M34" s="156"/>
      <c r="N34" s="157"/>
      <c r="O34" s="157"/>
      <c r="P34" s="157"/>
      <c r="R34" s="175"/>
      <c r="S34" s="156"/>
    </row>
    <row r="35" spans="1:19">
      <c r="A35" s="134" t="s">
        <v>168</v>
      </c>
      <c r="C35" s="133"/>
      <c r="D35" s="144"/>
      <c r="E35" s="165"/>
      <c r="F35" s="175"/>
      <c r="G35" s="156"/>
      <c r="H35" s="168"/>
      <c r="I35" s="175"/>
      <c r="J35" s="156"/>
      <c r="K35" s="157"/>
      <c r="L35" s="175"/>
      <c r="M35" s="156"/>
      <c r="N35" s="157"/>
      <c r="O35" s="157"/>
      <c r="P35" s="157"/>
      <c r="R35" s="175"/>
      <c r="S35" s="156"/>
    </row>
    <row r="36" spans="1:19">
      <c r="A36" s="161" t="s">
        <v>169</v>
      </c>
      <c r="B36" s="162" t="s">
        <v>170</v>
      </c>
      <c r="C36" s="133" t="s">
        <v>110</v>
      </c>
      <c r="D36" s="159">
        <v>0.22741372946461591</v>
      </c>
      <c r="E36" s="165"/>
      <c r="F36" s="166">
        <v>222331290.21000001</v>
      </c>
      <c r="G36" s="163">
        <f t="shared" ref="G36:G37" si="12">+D36*F36</f>
        <v>50561187.883335948</v>
      </c>
      <c r="H36" s="168"/>
      <c r="I36" s="166">
        <v>222331290.21000001</v>
      </c>
      <c r="J36" s="163">
        <f t="shared" ref="J36:J37" si="13">+$D36*I36</f>
        <v>50561187.883335948</v>
      </c>
      <c r="K36" s="164"/>
      <c r="L36" s="166">
        <v>225957316.84</v>
      </c>
      <c r="M36" s="163">
        <f t="shared" ref="M36:M37" si="14">+$D36*L36</f>
        <v>51385796.122402258</v>
      </c>
      <c r="N36" s="164"/>
      <c r="O36" s="164" t="s">
        <v>110</v>
      </c>
      <c r="P36" s="200">
        <v>0.23714062147650547</v>
      </c>
      <c r="R36" s="166">
        <v>222331290.21000001</v>
      </c>
      <c r="S36" s="163">
        <f t="shared" ref="S36:S37" si="15">+$P36*R36</f>
        <v>52723780.334072702</v>
      </c>
    </row>
    <row r="37" spans="1:19">
      <c r="A37" s="161" t="s">
        <v>171</v>
      </c>
      <c r="B37" s="162" t="s">
        <v>172</v>
      </c>
      <c r="C37" s="133" t="s">
        <v>110</v>
      </c>
      <c r="D37" s="159">
        <v>0.22741372946461591</v>
      </c>
      <c r="E37" s="165"/>
      <c r="F37" s="166">
        <v>86962023.480000004</v>
      </c>
      <c r="G37" s="163">
        <f t="shared" si="12"/>
        <v>19776358.081376299</v>
      </c>
      <c r="H37" s="168"/>
      <c r="I37" s="166">
        <v>86962023.480000004</v>
      </c>
      <c r="J37" s="163">
        <f t="shared" si="13"/>
        <v>19776358.081376299</v>
      </c>
      <c r="K37" s="164"/>
      <c r="L37" s="166">
        <v>88087868.659999996</v>
      </c>
      <c r="M37" s="163">
        <f t="shared" si="14"/>
        <v>20032390.732559856</v>
      </c>
      <c r="N37" s="164"/>
      <c r="O37" s="164" t="s">
        <v>110</v>
      </c>
      <c r="P37" s="200">
        <v>0.23714062147650547</v>
      </c>
      <c r="R37" s="166">
        <v>86962023.480000004</v>
      </c>
      <c r="S37" s="163">
        <f t="shared" si="15"/>
        <v>20622228.292901661</v>
      </c>
    </row>
    <row r="38" spans="1:19">
      <c r="A38" s="134" t="s">
        <v>173</v>
      </c>
      <c r="C38" s="171"/>
      <c r="D38" s="171"/>
      <c r="E38" s="171"/>
      <c r="F38" s="173">
        <f>SUM(F36:F37)</f>
        <v>309293313.69</v>
      </c>
      <c r="G38" s="170">
        <f>SUM(G36:G37)</f>
        <v>70337545.964712247</v>
      </c>
      <c r="H38" s="171"/>
      <c r="I38" s="173">
        <f>SUM(I36:I37)</f>
        <v>309293313.69</v>
      </c>
      <c r="J38" s="170">
        <f>SUM(J36:J37)</f>
        <v>70337545.964712247</v>
      </c>
      <c r="K38" s="171"/>
      <c r="L38" s="173">
        <f>SUM(L36:L37)</f>
        <v>314045185.5</v>
      </c>
      <c r="M38" s="170">
        <f>SUM(M36:M37)</f>
        <v>71418186.854962111</v>
      </c>
      <c r="N38" s="171"/>
      <c r="O38" s="171"/>
      <c r="P38" s="171"/>
      <c r="R38" s="173">
        <f>SUM(R36:R37)</f>
        <v>309293313.69</v>
      </c>
      <c r="S38" s="170">
        <f>SUM(S36:S37)</f>
        <v>73346008.626974359</v>
      </c>
    </row>
    <row r="39" spans="1:19">
      <c r="C39" s="171"/>
      <c r="D39" s="171"/>
      <c r="E39" s="168"/>
      <c r="F39" s="179"/>
      <c r="G39" s="174"/>
      <c r="H39" s="168"/>
      <c r="I39" s="179"/>
      <c r="J39" s="174"/>
      <c r="K39" s="171"/>
      <c r="L39" s="179"/>
      <c r="M39" s="174"/>
      <c r="N39" s="171"/>
      <c r="O39" s="171"/>
      <c r="P39" s="171"/>
      <c r="R39" s="179"/>
      <c r="S39" s="174"/>
    </row>
    <row r="40" spans="1:19" s="137" customFormat="1" ht="13.5" thickBot="1">
      <c r="A40" s="139"/>
      <c r="B40" s="139"/>
      <c r="C40" s="180"/>
      <c r="D40" s="180"/>
      <c r="E40" s="191" t="s">
        <v>174</v>
      </c>
      <c r="F40" s="181">
        <f>SUM(-F18,F27,F33,F38)</f>
        <v>568782271.14999998</v>
      </c>
      <c r="G40" s="185">
        <f>SUM(-G18,G27,G33,G38)</f>
        <v>130188941.71154884</v>
      </c>
      <c r="H40" s="180"/>
      <c r="I40" s="181">
        <f>SUM(-I18,I27,I33,I38)</f>
        <v>559320709.92999995</v>
      </c>
      <c r="J40" s="185">
        <f>SUM(-J18,J27,J33,J38)</f>
        <v>128008001.11634222</v>
      </c>
      <c r="K40" s="197"/>
      <c r="L40" s="181">
        <f>SUM(-L18,L27,L33,L38)</f>
        <v>525868796.63</v>
      </c>
      <c r="M40" s="185">
        <f>SUM(-M18,M27,M33,M38)</f>
        <v>120757570.8997713</v>
      </c>
      <c r="N40" s="197"/>
      <c r="O40" s="197"/>
      <c r="P40" s="197"/>
      <c r="R40" s="181">
        <f>SUM(-R18,R27,R33,R38)</f>
        <v>501943724.31999993</v>
      </c>
      <c r="S40" s="185">
        <f>SUM(-S18,S27,S33,S38)</f>
        <v>120146087.91046959</v>
      </c>
    </row>
    <row r="41" spans="1:19" ht="13.5" thickTop="1">
      <c r="A41" s="139"/>
      <c r="C41" s="182"/>
      <c r="D41" s="182"/>
      <c r="E41" s="192"/>
      <c r="F41" s="184" t="s">
        <v>178</v>
      </c>
      <c r="G41" s="183"/>
      <c r="H41" s="157"/>
      <c r="I41" s="184"/>
      <c r="J41" s="183"/>
      <c r="K41" s="182"/>
      <c r="L41" s="184"/>
      <c r="M41" s="183"/>
      <c r="N41" s="182"/>
      <c r="O41" s="182"/>
      <c r="P41" s="182"/>
      <c r="R41" s="184"/>
      <c r="S41" s="183"/>
    </row>
    <row r="42" spans="1:19">
      <c r="A42" s="139"/>
      <c r="E42" s="193" t="s">
        <v>176</v>
      </c>
      <c r="F42" s="184" t="s">
        <v>179</v>
      </c>
      <c r="G42" s="156">
        <v>1006360.519430276</v>
      </c>
      <c r="H42" s="157"/>
      <c r="I42" s="184"/>
      <c r="J42" s="156">
        <v>989501.84862933075</v>
      </c>
      <c r="K42" s="157"/>
      <c r="L42" s="184"/>
      <c r="M42" s="156">
        <v>933456.02305523795</v>
      </c>
      <c r="N42" s="157"/>
      <c r="O42" s="157"/>
      <c r="P42" s="157"/>
      <c r="R42" s="184"/>
      <c r="S42" s="156">
        <v>928729.25954792881</v>
      </c>
    </row>
    <row r="43" spans="1:19">
      <c r="A43" s="139"/>
      <c r="E43" s="193"/>
      <c r="F43" s="184"/>
      <c r="G43" s="189" t="s">
        <v>182</v>
      </c>
      <c r="H43" s="157"/>
      <c r="I43" s="184"/>
      <c r="J43" s="189"/>
      <c r="K43" s="190"/>
      <c r="L43" s="184"/>
      <c r="M43" s="189"/>
      <c r="N43" s="190"/>
      <c r="O43" s="190"/>
      <c r="P43" s="190"/>
      <c r="R43" s="184"/>
      <c r="S43" s="189"/>
    </row>
    <row r="44" spans="1:19">
      <c r="A44" s="139"/>
      <c r="E44" s="193"/>
      <c r="F44" s="184"/>
      <c r="G44" s="189" t="s">
        <v>181</v>
      </c>
      <c r="H44" s="157"/>
      <c r="I44" s="184"/>
      <c r="J44" s="189"/>
      <c r="K44" s="190"/>
      <c r="L44" s="184"/>
      <c r="M44" s="189"/>
      <c r="N44" s="190"/>
      <c r="O44" s="190"/>
      <c r="P44" s="190"/>
      <c r="R44" s="184"/>
      <c r="S44" s="189"/>
    </row>
    <row r="45" spans="1:19">
      <c r="E45" s="193"/>
      <c r="F45" s="186"/>
      <c r="G45" s="156"/>
      <c r="I45" s="186"/>
      <c r="J45" s="156"/>
      <c r="K45" s="157"/>
      <c r="L45" s="186"/>
      <c r="M45" s="156"/>
      <c r="N45" s="157"/>
      <c r="O45" s="157"/>
      <c r="P45" s="157"/>
      <c r="R45" s="186"/>
      <c r="S45" s="156"/>
    </row>
    <row r="46" spans="1:19" ht="13.5" thickBot="1">
      <c r="A46" s="139"/>
      <c r="E46" s="193" t="s">
        <v>177</v>
      </c>
      <c r="F46" s="187"/>
      <c r="G46" s="188">
        <f>G40+G42</f>
        <v>131195302.23097911</v>
      </c>
      <c r="I46" s="187"/>
      <c r="J46" s="188">
        <f>J40+J42</f>
        <v>128997502.96497154</v>
      </c>
      <c r="K46" s="198"/>
      <c r="L46" s="187"/>
      <c r="M46" s="188">
        <f>M40+M42</f>
        <v>121691026.92282654</v>
      </c>
      <c r="N46" s="198"/>
      <c r="O46" s="198"/>
      <c r="P46" s="198"/>
      <c r="R46" s="187"/>
      <c r="S46" s="188">
        <f>S40+S42</f>
        <v>121074817.17001753</v>
      </c>
    </row>
    <row r="47" spans="1:19">
      <c r="G47" s="190" t="s">
        <v>182</v>
      </c>
      <c r="J47" s="190" t="s">
        <v>190</v>
      </c>
      <c r="M47" s="190" t="s">
        <v>190</v>
      </c>
      <c r="S47" s="190" t="s">
        <v>190</v>
      </c>
    </row>
    <row r="48" spans="1:19">
      <c r="G48" s="190" t="s">
        <v>180</v>
      </c>
      <c r="J48" s="190" t="s">
        <v>134</v>
      </c>
      <c r="M48" s="190" t="s">
        <v>134</v>
      </c>
      <c r="S48" s="190" t="s">
        <v>134</v>
      </c>
    </row>
    <row r="50" spans="7:7">
      <c r="G50" s="134"/>
    </row>
  </sheetData>
  <mergeCells count="16">
    <mergeCell ref="C9:D9"/>
    <mergeCell ref="C8:D8"/>
    <mergeCell ref="F6:G6"/>
    <mergeCell ref="I6:J6"/>
    <mergeCell ref="R6:S6"/>
    <mergeCell ref="O8:P8"/>
    <mergeCell ref="O9:P9"/>
    <mergeCell ref="L6:M6"/>
    <mergeCell ref="L7:M7"/>
    <mergeCell ref="L8:M8"/>
    <mergeCell ref="I8:J8"/>
    <mergeCell ref="A3:C3"/>
    <mergeCell ref="A4:C4"/>
    <mergeCell ref="A2:C2"/>
    <mergeCell ref="A1:C1"/>
    <mergeCell ref="I7:J7"/>
  </mergeCells>
  <pageMargins left="0.65" right="0.72" top="1" bottom="1" header="0.5" footer="0.5"/>
  <pageSetup scale="5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7932BF0E43BA441AC308742D5F08A91" ma:contentTypeVersion="175" ma:contentTypeDescription="" ma:contentTypeScope="" ma:versionID="48cf33efac28346d280b5c0ff7062db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2014-05-01T07:00:00+00:00</OpenedDate>
    <Date1 xmlns="dc463f71-b30c-4ab2-9473-d307f9d35888">2014-05-01T07:00:00+00:00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140762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AE4046D4-991D-46E6-8A79-6C77D96460CE}"/>
</file>

<file path=customXml/itemProps2.xml><?xml version="1.0" encoding="utf-8"?>
<ds:datastoreItem xmlns:ds="http://schemas.openxmlformats.org/officeDocument/2006/customXml" ds:itemID="{D39F2F5B-B179-46EE-BB33-0FB4207A586A}"/>
</file>

<file path=customXml/itemProps3.xml><?xml version="1.0" encoding="utf-8"?>
<ds:datastoreItem xmlns:ds="http://schemas.openxmlformats.org/officeDocument/2006/customXml" ds:itemID="{EF6C63D9-0800-4E1A-BA10-C60BD4194C2B}"/>
</file>

<file path=customXml/itemProps4.xml><?xml version="1.0" encoding="utf-8"?>
<ds:datastoreItem xmlns:ds="http://schemas.openxmlformats.org/officeDocument/2006/customXml" ds:itemID="{DC85CAAE-8771-4B4F-AC1F-5B056CE10A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Exhibit No.__(NCS-7) pg 1</vt:lpstr>
      <vt:lpstr>Exhibit No.__(NCS-7) pg 2</vt:lpstr>
      <vt:lpstr>Exhibit No.__(NCS-7) pg 3</vt:lpstr>
      <vt:lpstr>Exhibit No.__(NCS-7) pg 4</vt:lpstr>
      <vt:lpstr>Exhibit No.__(NCS-7) pg 5</vt:lpstr>
      <vt:lpstr>Exhibit No.__(NCS-7) pg 6</vt:lpstr>
      <vt:lpstr>'Exhibit No.__(NCS-7) pg 1'!Print_Area</vt:lpstr>
      <vt:lpstr>'Exhibit No.__(NCS-7) pg 2'!Print_Area</vt:lpstr>
      <vt:lpstr>'Exhibit No.__(NCS-7) pg 3'!Print_Area</vt:lpstr>
      <vt:lpstr>'Exhibit No.__(NCS-7) pg 4'!Print_Area</vt:lpstr>
      <vt:lpstr>'Exhibit No.__(NCS-7) pg 5'!Print_Area</vt:lpstr>
      <vt:lpstr>'Exhibit No.__(NCS-7) pg 6'!Print_Area</vt:lpstr>
      <vt:lpstr>'Exhibit No.__(NCS-7) pg 1'!Print_Titles</vt:lpstr>
    </vt:vector>
  </TitlesOfParts>
  <Company>PacifiCorp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Cheung, Sherona</dc:creator>
  <cp:lastModifiedBy>McNay, Kaley</cp:lastModifiedBy>
  <cp:lastPrinted>2014-04-30T22:48:23Z</cp:lastPrinted>
  <dcterms:created xsi:type="dcterms:W3CDTF">2014-04-24T21:57:19Z</dcterms:created>
  <dcterms:modified xsi:type="dcterms:W3CDTF">2014-04-30T22:48:30Z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0x0101006E56B4D1795A2E4DB2F0B01679ED314A00F7932BF0E43BA441AC308742D5F08A91</vt:lpwstr>
  </property>
  <property fmtid="{D5CDD505-2E9C-101B-9397-08002B2CF9AE}" pid="3" name="_docset_NoMedatataSyncRequired">
    <vt:lpwstr>False</vt:lpwstr>
  </property>
</Properties>
</file>