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36255351-3677-4436-B7D9-C0CEC1981DD6}" xr6:coauthVersionLast="47" xr6:coauthVersionMax="47" xr10:uidLastSave="{00000000-0000-0000-0000-000000000000}"/>
  <bookViews>
    <workbookView xWindow="-120" yWindow="-120" windowWidth="20730" windowHeight="11160" xr2:uid="{D783D201-BFF8-4F15-BFD7-210B9B1B2AA1}"/>
    <workbookView xWindow="-120" yWindow="-120" windowWidth="20730" windowHeight="11160" xr2:uid="{76C1255F-FD61-4237-ACFB-75F871B04CC5}"/>
  </bookViews>
  <sheets>
    <sheet name="Electric" sheetId="1" r:id="rId1"/>
    <sheet name="Natural Gas" sheetId="2" r:id="rId2"/>
  </sheets>
  <definedNames>
    <definedName name="_ftn1" localSheetId="0">Electric!$D$58</definedName>
    <definedName name="_ftnref1" localSheetId="0">Electric!$D$55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Electric!$A$1:$W$137</definedName>
    <definedName name="_xlnm.Print_Area" localSheetId="1">'Natural Gas'!$A$1:$W$97</definedName>
    <definedName name="_xlnm.Print_Titles" localSheetId="0">Electric!$1:$6</definedName>
    <definedName name="_xlnm.Print_Titles" localSheetId="1">'Natural Gas'!$1:$7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8" i="1" l="1"/>
  <c r="M86" i="1" s="1"/>
  <c r="M87" i="1" s="1"/>
  <c r="L68" i="1"/>
  <c r="L86" i="1" s="1"/>
  <c r="L87" i="1" s="1"/>
  <c r="K68" i="1"/>
  <c r="K86" i="1" s="1"/>
  <c r="K87" i="1" s="1"/>
  <c r="J56" i="2" l="1"/>
  <c r="I56" i="2"/>
  <c r="J68" i="1"/>
  <c r="I68" i="1"/>
  <c r="G56" i="2" l="1"/>
  <c r="G67" i="2" s="1"/>
  <c r="G68" i="2" s="1"/>
  <c r="H56" i="2"/>
  <c r="H67" i="2" s="1"/>
  <c r="H68" i="2" s="1"/>
  <c r="E56" i="2"/>
  <c r="G68" i="1" l="1"/>
  <c r="G86" i="1" s="1"/>
  <c r="G87" i="1" s="1"/>
  <c r="H68" i="1"/>
  <c r="H86" i="1" s="1"/>
  <c r="H87" i="1" s="1"/>
  <c r="W56" i="2" l="1"/>
  <c r="W68" i="2" s="1"/>
  <c r="V56" i="2"/>
  <c r="V67" i="2" s="1"/>
  <c r="V68" i="2" s="1"/>
  <c r="V68" i="1"/>
  <c r="V86" i="1" s="1"/>
  <c r="V87" i="1" s="1"/>
  <c r="W68" i="1"/>
  <c r="W86" i="1" s="1"/>
  <c r="W87" i="1" s="1"/>
  <c r="E67" i="2" l="1"/>
  <c r="E68" i="2" s="1"/>
  <c r="E68" i="1"/>
  <c r="E86" i="1" s="1"/>
  <c r="E87" i="1" s="1"/>
  <c r="A11" i="2" l="1"/>
  <c r="F68" i="1" l="1"/>
  <c r="F86" i="1" s="1"/>
  <c r="F56" i="2" l="1"/>
  <c r="A12" i="2"/>
  <c r="A13" i="2" s="1"/>
  <c r="A14" i="2" s="1"/>
  <c r="A15" i="2" s="1"/>
  <c r="F67" i="2" l="1"/>
  <c r="F68" i="2" s="1"/>
  <c r="F87" i="1"/>
  <c r="A16" i="2"/>
  <c r="A17" i="2" s="1"/>
  <c r="A18" i="2" s="1"/>
  <c r="A19" i="2" s="1"/>
  <c r="A20" i="2" s="1"/>
  <c r="A21" i="2" s="1"/>
  <c r="A22" i="2" s="1"/>
  <c r="A23" i="2" s="1"/>
  <c r="A24" i="2" s="1"/>
  <c r="A25" i="2" s="1"/>
  <c r="A26" i="2" s="1"/>
  <c r="A27" i="2" s="1"/>
  <c r="A28" i="2" s="1"/>
  <c r="A29" i="2" s="1"/>
  <c r="A30" i="2" s="1"/>
  <c r="A31" i="2" s="1"/>
  <c r="A32" i="2" s="1"/>
  <c r="A33" i="2" s="1"/>
  <c r="A34" i="2" s="1"/>
  <c r="A35" i="2" l="1"/>
  <c r="A36" i="2" s="1"/>
  <c r="A37" i="2" s="1"/>
  <c r="A38" i="2" s="1"/>
  <c r="A68" i="1"/>
  <c r="A69" i="1" s="1"/>
  <c r="A39" i="2" l="1"/>
  <c r="A40" i="2" s="1"/>
  <c r="A41" i="2" s="1"/>
  <c r="A42" i="2" s="1"/>
  <c r="A43" i="2" s="1"/>
  <c r="A44" i="2" s="1"/>
  <c r="A70" i="1"/>
  <c r="A71" i="1" s="1"/>
  <c r="A72" i="1" s="1"/>
  <c r="A73" i="1" s="1"/>
  <c r="A74" i="1" s="1"/>
  <c r="A75" i="1" s="1"/>
  <c r="A76" i="1" s="1"/>
  <c r="A77" i="1" s="1"/>
  <c r="A45" i="2" l="1"/>
  <c r="A46" i="2" s="1"/>
  <c r="A47" i="2" s="1"/>
  <c r="A78" i="1"/>
  <c r="A79" i="1" s="1"/>
  <c r="A80" i="1" s="1"/>
  <c r="A81" i="1" s="1"/>
  <c r="A82" i="1" s="1"/>
  <c r="A86" i="1" s="1"/>
  <c r="A48" i="2" l="1"/>
  <c r="A49" i="2" s="1"/>
  <c r="A50" i="2" s="1"/>
  <c r="A51" i="2" s="1"/>
  <c r="A88" i="1"/>
  <c r="A89" i="1" s="1"/>
  <c r="A90" i="1" s="1"/>
  <c r="A91" i="1" s="1"/>
  <c r="A92" i="1" s="1"/>
  <c r="A93" i="1" s="1"/>
  <c r="A94" i="1" l="1"/>
  <c r="A95" i="1" s="1"/>
  <c r="A96" i="1" s="1"/>
  <c r="A97" i="1" s="1"/>
  <c r="A98" i="1" s="1"/>
  <c r="A99" i="1" s="1"/>
  <c r="A100" i="1" s="1"/>
  <c r="A101" i="1" s="1"/>
  <c r="A102" i="1" s="1"/>
  <c r="A103" i="1" s="1"/>
  <c r="A104" i="1" s="1"/>
  <c r="A105" i="1" s="1"/>
  <c r="A106" i="1" s="1"/>
  <c r="A107" i="1" s="1"/>
  <c r="A108"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56" i="2"/>
  <c r="A57" i="2" s="1"/>
  <c r="A58" i="2" l="1"/>
  <c r="A59" i="2" s="1"/>
  <c r="A60" i="2" s="1"/>
  <c r="A61" i="2" s="1"/>
  <c r="A62" i="2" s="1"/>
  <c r="A63" i="2" l="1"/>
  <c r="A64" i="2" s="1"/>
  <c r="A65" i="2" s="1"/>
  <c r="A66" i="2" s="1"/>
  <c r="A67" i="2" s="1"/>
  <c r="A68" i="2" s="1"/>
  <c r="A70" i="2" s="1"/>
  <c r="A71" i="2" l="1"/>
  <c r="A72" i="2" s="1"/>
  <c r="A73" i="2" s="1"/>
  <c r="A74" i="2" s="1"/>
  <c r="A75" i="2" s="1"/>
  <c r="A76" i="2" s="1"/>
  <c r="A77" i="2" s="1"/>
  <c r="A78" i="2" s="1"/>
  <c r="A79" i="2" s="1"/>
  <c r="A80" i="2" s="1"/>
  <c r="A81" i="2" s="1"/>
  <c r="A82" i="2" s="1"/>
  <c r="A83" i="2" s="1"/>
  <c r="A84" i="2" s="1"/>
  <c r="A85" i="2" l="1"/>
  <c r="A86" i="2" s="1"/>
  <c r="A87" i="2" s="1"/>
  <c r="A88" i="2" s="1"/>
  <c r="A89" i="2" s="1"/>
  <c r="A90" i="2" s="1"/>
  <c r="A91" i="2" s="1"/>
  <c r="A92" i="2" s="1"/>
  <c r="A93" i="2" s="1"/>
  <c r="A94" i="2" s="1"/>
  <c r="A95" i="2" s="1"/>
  <c r="A96" i="2" s="1"/>
  <c r="A97" i="2" s="1"/>
</calcChain>
</file>

<file path=xl/sharedStrings.xml><?xml version="1.0" encoding="utf-8"?>
<sst xmlns="http://schemas.openxmlformats.org/spreadsheetml/2006/main" count="973" uniqueCount="354">
  <si>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</si>
  <si>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</si>
  <si>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</si>
  <si>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</si>
  <si>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</si>
  <si>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</si>
  <si>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</si>
  <si>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</si>
  <si>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</si>
  <si>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</si>
  <si>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</si>
  <si>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</si>
  <si>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</si>
  <si>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</si>
  <si>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</si>
  <si>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</si>
  <si>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</si>
  <si>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</si>
  <si>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</si>
  <si>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</si>
  <si>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</si>
  <si>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</si>
  <si>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</si>
  <si>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</si>
  <si>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</si>
  <si>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</si>
  <si>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</si>
  <si>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</si>
  <si>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</si>
  <si>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</si>
  <si>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</si>
  <si>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</si>
  <si>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</si>
  <si>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</si>
  <si>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</si>
  <si>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</si>
  <si>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</si>
  <si>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Adjustment normalizes weather sensitive kWh sales by eliminating the effect of temperature deviations above or below historical norms.</t>
  </si>
  <si>
    <t>Pro Forma Labor Non-Exec</t>
  </si>
  <si>
    <t>Pro Forma Labor Exec</t>
  </si>
  <si>
    <t>Pro Forma Employee Benefits</t>
  </si>
  <si>
    <t>Pro Forma Revenue Normalization</t>
  </si>
  <si>
    <t>Rounding (immaterial)</t>
  </si>
  <si>
    <t>COST OF SERVICE</t>
  </si>
  <si>
    <t>JOINT ISSUES LIST - NATURAL GAS</t>
  </si>
  <si>
    <t>Adj.</t>
  </si>
  <si>
    <t>Consolidation of previous Commission Basis or other restating rate base adjustments (Customer Advances and Customer Deposits).</t>
  </si>
  <si>
    <t>Uncollectible Expense</t>
  </si>
  <si>
    <t>FIT/DFIT Expense</t>
  </si>
  <si>
    <t>Net Gains/Losses</t>
  </si>
  <si>
    <t>Weather Normalization / Gas Cost Adjustment</t>
  </si>
  <si>
    <t>AVISTA</t>
  </si>
  <si>
    <t>Authorized Power Supply</t>
  </si>
  <si>
    <t>Pro Forma IS/IT Expense</t>
  </si>
  <si>
    <t>Pro Forma Def. Debits, Credits &amp; Regulatory Amorts</t>
  </si>
  <si>
    <t>PRO FORMA STUDY</t>
  </si>
  <si>
    <t>Office Space Charges to Non-Utility</t>
  </si>
  <si>
    <t>Pro Forma Insurance Expense</t>
  </si>
  <si>
    <t>FIT/DFIT/ ITC Expense</t>
  </si>
  <si>
    <t xml:space="preserve">Removes the remaining portion of office space costs associated with subsidiary/non-utility activities not previously removed during the test period. </t>
  </si>
  <si>
    <t>AWEC</t>
  </si>
  <si>
    <t>Adjusts the FIT and DFIT calculated at 21% within Results of Operations. This adjustment also adjusts the appropriate level of investment tax credits on qualified generation.</t>
  </si>
  <si>
    <t>Miscellaneous Items:</t>
  </si>
  <si>
    <t>Pro Forma Property Tax</t>
  </si>
  <si>
    <t>3.00P</t>
  </si>
  <si>
    <t>3.00T</t>
  </si>
  <si>
    <t>Pro Forma Transmission Revenue/Expense</t>
  </si>
  <si>
    <t>Pro Forma Power Supply</t>
  </si>
  <si>
    <t>Wildfire Balancing Account</t>
  </si>
  <si>
    <t>Pro Forma Def. Debits, Credits &amp; Regulatory Amortizations</t>
  </si>
  <si>
    <t>Rate Spread</t>
  </si>
  <si>
    <t>NWEC</t>
  </si>
  <si>
    <t>Pro Forma AMI Amortization</t>
  </si>
  <si>
    <t>Pro Forma LIRAP Labor</t>
  </si>
  <si>
    <t>Pro Forma Misc O&amp;M Exp</t>
  </si>
  <si>
    <t>48.5% Equity / 51.5% Debt</t>
  </si>
  <si>
    <t>Insurance Balancing Account</t>
  </si>
  <si>
    <t xml:space="preserve">Power Costs </t>
  </si>
  <si>
    <t>Capital Process Review and Reporting of Provisional Adjustments</t>
  </si>
  <si>
    <t xml:space="preserve">Transportation Electrification (“TE”) </t>
  </si>
  <si>
    <t>Performance Based Ratemaking</t>
  </si>
  <si>
    <t xml:space="preserve">Low-Income </t>
  </si>
  <si>
    <t>Adjusts ADFIT rate base balance to reflect the deferred tax balances arising from accelerated tax depreciation (Accelerated Cost Recovery System, or ACRS, and Modified Accelerated Cost Recovery, or MACRS) and bond refinancing premiums.</t>
  </si>
  <si>
    <t>Rate Design - Schedule 25</t>
  </si>
  <si>
    <t>Rate Design - Special Contract Schedule 25i</t>
  </si>
  <si>
    <t>Rate Design - Schedule Lighting</t>
  </si>
  <si>
    <t>• Increase on a uniform percentage basis in RY1 and RY2</t>
  </si>
  <si>
    <t>Rate Design - Schedule 101</t>
  </si>
  <si>
    <t>Rate Design - Schedule 146</t>
  </si>
  <si>
    <t>• Uniform cents to all blocks in RY1 and RY2</t>
  </si>
  <si>
    <t>• Increase Minimum Charge and Block 1 based on Schedule 101 Basic &amp; Volumetric Changes in RY1 and RY2
• Remaining on uniform cents to all blocks in RY1 and RY2</t>
  </si>
  <si>
    <t>(000s)</t>
  </si>
  <si>
    <t>DOCKETS UE-240006 &amp; UG-240007</t>
  </si>
  <si>
    <t>Pro Forma Revenue Requirement RY1 Effective 12/21/2024 (000s)</t>
  </si>
  <si>
    <t>Pro Forma Revenue Requirement RY2 Effective 12/21/2025 (000s)</t>
  </si>
  <si>
    <r>
      <t xml:space="preserve">Pro Forma </t>
    </r>
    <r>
      <rPr>
        <b/>
        <u/>
        <sz val="12"/>
        <color theme="1"/>
        <rFont val="Times New Roman"/>
        <family val="1"/>
      </rPr>
      <t>Incremental</t>
    </r>
    <r>
      <rPr>
        <b/>
        <sz val="12"/>
        <color theme="1"/>
        <rFont val="Times New Roman"/>
        <family val="1"/>
      </rPr>
      <t xml:space="preserve"> Revenue Requirement RY2 Effective 12/21/2025</t>
    </r>
  </si>
  <si>
    <t>Results of Operations - actual operating results and total net rate base experienced by the Company for the twelve-month period ending June 30, 2023 on an average-of-monthly-average (AMA) basis.</t>
  </si>
  <si>
    <t>Misc. Restating Non-Util / Non- Recurring Expenses</t>
  </si>
  <si>
    <t>Restate Incentives Expense</t>
  </si>
  <si>
    <t>Restate Capital 06.2023 EOP</t>
  </si>
  <si>
    <t>Eliminate WA Power Cost Defer</t>
  </si>
  <si>
    <t>Normalize CS2 Major Maint</t>
  </si>
  <si>
    <t>Pro Forma EDIT (RSGM)</t>
  </si>
  <si>
    <t>Pro Forma Incentives</t>
  </si>
  <si>
    <t>Pro Forma CCA Labor</t>
  </si>
  <si>
    <t>Pro Forma Capital Additions to 12.31.2023 EOP</t>
  </si>
  <si>
    <t>Pro Forma Depreciation Expense</t>
  </si>
  <si>
    <t>Pro Forma New Regulatory Amortizations</t>
  </si>
  <si>
    <t>Pro Forma Nucleus/ETRM Expense</t>
  </si>
  <si>
    <t>Pro Forma BOD Fees Expense</t>
  </si>
  <si>
    <t>PF Transportation Electrification Return (Kicker)</t>
  </si>
  <si>
    <t>Pro Forma Remove Normalize CS2 Major Maint</t>
  </si>
  <si>
    <t>Pro Forma PPA Interest</t>
  </si>
  <si>
    <t>Pro Forma Wildfire Expense</t>
  </si>
  <si>
    <t>Provisional Capital Additions to 12.31.2025 AMA</t>
  </si>
  <si>
    <t>2024-2025 Capital Adds O&amp;M &amp; Revenue Offsets</t>
  </si>
  <si>
    <t>Remove Colstrip</t>
  </si>
  <si>
    <t>5.00P</t>
  </si>
  <si>
    <t>Pro Forma Power Supply - Remove Colstrip</t>
  </si>
  <si>
    <t>Provisional Capital Adds to 12.31.2026 AMA</t>
  </si>
  <si>
    <t>2026 Capital Adds O&amp;M &amp; Revenue Offsets</t>
  </si>
  <si>
    <t>Pro Forma EDIT</t>
  </si>
  <si>
    <t>Pro Forma CS2 Amortization</t>
  </si>
  <si>
    <t>Misc. Restating Non-Util / Non- Recurring Expense</t>
  </si>
  <si>
    <t>Restating Incentives Expense</t>
  </si>
  <si>
    <t>Consolidation of previous Commission Basis or other restating rate base adjustments (Restating Montana Riverbed Lease, Customer Advances, Customer Deposits).</t>
  </si>
  <si>
    <t>Includes Working Capital using the Investor Supplied Working Capital (ISWC) methodology consistent with Docket No.UE-200900.</t>
  </si>
  <si>
    <t>Reflects the removal from actual 12ME 06.30.2023 test period balances of the Company's Colstrip Unit 3 and Unit 4 costs.</t>
  </si>
  <si>
    <t xml:space="preserve">Restates accrued property tax during the test period to actual property tax paid during the test period 12ME 06.30.2023. </t>
  </si>
  <si>
    <t>Restates recorded regulatory expense for 12ME 06.30.2023 to reflect the UTC assessment rates applied to revenues for the test period and the actual levels of FERC fees paid during the test period.</t>
  </si>
  <si>
    <t>Ten-year amortization of net gains realized from the sale of real property disposed of between 2011 and June 30, 2023.</t>
  </si>
  <si>
    <t xml:space="preserve">Removes the impact of the adder schedule revenues and related expenses, such as Schedule 59 Residential Exchange credit, Schedule 75 Decoupling Rebate/Surcharge, Schedule 76 Customer Tax Credit, Schedule 78 Residual Customer Tax Credit, Schedule 88 Wildfire Resiliency, Schedule 89 Fixed-Income Senior &amp; Disabled Residential Service Discount Rate adjustment, Schedule 91 Tariff Rider (DSM), Schedule 92 Low Income Rate Assistance Program Rate, Schedule 93 ERM rebate, Schedule 95 Optional Renewable and Schedule 98 REC Revenue Surcharge/Rebate since these items are recovered/rebated by separate tariffs and, therefore, are not part of base rates.  </t>
  </si>
  <si>
    <t>Removes a number of expenses reclassed to non-utility from the Company's test period actual results and removes, reclassifies or restates other expenses incorrectly charged between service and or jurisdiction. In addition, director fees and director meeting expenses were reduced to reflect 50% of overall expenses in utility operations and removed 10% of the total D&amp;O insurance expense to reflect the non-utility/subsidiary portion. Finally, the Company removed the utility-portion of the Company's Long-Term Incentive Plan (LTIP) related to restricted shares expense.</t>
  </si>
  <si>
    <t>This adjustment reflects net plant after ADFIT as of June 30, 2023 on an AMA basis per results of operations, adjusted to reflect net plant after ADFIT at June 30, 2023 on an EOP basis per results of operations.</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</si>
  <si>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surcharge revenue as well as the deferral and amortization amounts and certain directly assigned power costs and net transmission costs associated with the ERM.</t>
  </si>
  <si>
    <t>This adjustment restates the actual power supply costs for the test year 12ME 06.30.2023 to the level currently authorized in Dockets UE-220053.</t>
  </si>
  <si>
    <t xml:space="preserve">This adjustment includes pro forma power supply related revenue and expenses to reflect the twelve-month RY1 rate period, using historical loads.  </t>
  </si>
  <si>
    <t xml:space="preserve">Adjusts July 1, 2022 through June 30, 2023 test period customers and usage for any known and measurable (pro forma) changes. In addition, the adjustment re-prices billed, unbilled, and weather adjusted usage at the base tariff rates approved for the test period, as if the December 21, 2023 base tariff rates were effective for the full 12-months of the test year. This adjustment also removes the impact of test period decoupling deferrals (GRC resets the base) and decoupling earnings sharing. </t>
  </si>
  <si>
    <t>This adjustment adjusts certain electric items included in electric restating adjustment (1.02), which is included on an AMA 12ME 06.2023 Commission Basis level, to the level in effect for RY 1. This adjustment revises expense associated with non-recurring or expiring regulatory amortizations of deferrals prior to the RY1 rate effective period.</t>
  </si>
  <si>
    <t>This adjustment adjusts the electric excess deferred income taxes (EDIT) amortization expense included in the 12ME 06.30.2023 test period to reflect the level of EDIT amortization expense expected for the rate effective period.</t>
  </si>
  <si>
    <t>This adjustment restates 12ME 06.2023 test period balances, removing deferred expense balances, and recording the proper amounts for electric and natural gas AMI regulatory balances and amortizations during the RY1 effective period, as approved in Docket No UE-200900, et., al.</t>
  </si>
  <si>
    <t xml:space="preserve">This adjustment restates the 12ME 06.30.2023 level of property tax expense included in adjustment (2.02) Restate Property Tax, to expected RY1 property tax levels. The property on which the tax is calculated is the property value as of December 31, 2022, taxed at existing rates.  </t>
  </si>
  <si>
    <t>This adjustment increases the 12ME 06.30.2023 test period level of insurance expense for general liability, directors and officers (D&amp;O) liability, property and other (Cyber, Colstrip and Worker’s Comp) insurance, to the level of insurance expense the Company is expecting during RY1 and over the Two-Year Rate Plan. The amount included for D&amp;O insurance is reduced by 10% per Dockets UE-090134 and UG-090135.</t>
  </si>
  <si>
    <t xml:space="preserve">This adjustment restates 06.30.2023 EOP historic test year balances to EOP balances as of December 31, 2023. </t>
  </si>
  <si>
    <t>This adjustment is composed of multiple amortizations including Wildfire Resiliency, Turner Battery Storage Deferral, COVID 19 Deferral (Net), Montana Riverbed Escrow Interest Deferral, WA Regulatory Fee Deferral, EIM Provisional Capital Rate Refund, CS2 Insurance Proceeds Deferral and WA Deferred Depreciation Expense.</t>
  </si>
  <si>
    <t>This adjustment reflects the incremental expense related to the implementation of the Company's new Energy Trade and Risk Management (ETRM) system.</t>
  </si>
  <si>
    <t>This adjustment increases director fee expense to reflect a 90% utility / 10% non-utility split. This adjustment revises the effect of adjustment 2.12 reflecting a 50%/50% sharing, to reflect the proper level of director fee expense that should be included during the rate period.</t>
  </si>
  <si>
    <t>This adjustment removes the normalized CS2 major maintenance expense recorded in Adjustment 2.18 (Restating Normalize CS2 Major Maintenance Adjustment).</t>
  </si>
  <si>
    <t>This adjustment is composed of three parts. The first component adjusts plant-in-service at December 31, 2024 EOP balances to December 31, 2025 AMA balances by extending A/D and ADFIT balances. The second component reflects the impact of retirements from December 31, 2024 EOP balances to December 31, 2025 AMA balances. The third component reflects additions to plant-in-service, inclusive of new growth capital, between December 31, 2024, on an EOP basis and December 31, 2025, on an AMA basis, inclusive of the depreciation expense, A/D, and ADFIT associated with these additions for the period. This adjustment also adjusts depreciation expense to reflect the appropriate level of expense at December 31, 2025.</t>
  </si>
  <si>
    <t>This adjustments includes RY1 reductions for: 1) direct O&amp;M savings for certain capital Business Cases, 2) an incremental "2% O&amp;M efficiency" adjustment, reducing O&amp;M expense, for all remaining capital Business Cases (not required for regulatory purposes), and 3) offsetting revenue associated with the New Revenue - Growth Capital Business Case.</t>
  </si>
  <si>
    <t>This adjustment proposes to revise net power supply costs and the ERM baseline to reflect the mandated removal of Colstrip by January 1, 2026.</t>
  </si>
  <si>
    <t>This adjustment adjusts the electric and natural gas AMI Regulatory Asset balances and O&amp;M expenses from that included in RY1 (per Adjustment 3.04 above). Washington O&amp;M expense is reduced an incremental $314,000 for electric and $105,000 for natural gas to reflect incremental O&amp;M savings in RY2 beyond RY1 levels. In addition, the Regulatory AMI Asset (Deferred Debits) balances are decreased $3.0 million for electric and $0.8 million for natural gas, to reflect the reduced regulatory asset balances during RY2 on an AMA basis, due to the amortization of the AMI Regulatory Asset.</t>
  </si>
  <si>
    <t>This adjustment adjusts the incremental changes in Retirement Plans (401(k) and Pension), and Medical insurance for active employees and for those retired (post-retirement medical) to the expected amount for the RY2 rate effective period, above RY1 levels.</t>
  </si>
  <si>
    <t xml:space="preserve">This adjustment restates the RY1 level of property tax expense included in adjustment (3.11) Pro Forma Property Tax for RY1, to the level of property tax expense the Company will experience during RY2.  The property on which the tax is calculated is the property value as of December 31, 2022, taxed at existing rates.  </t>
  </si>
  <si>
    <t>This adjusts the RY1 level of Nucleus/Energy Trade and Risk Management (ETRM) expense as included in adjustment (3.19) Pro Forma Nucleus/ETRM expense, to the level expected in RY2.</t>
  </si>
  <si>
    <t>This adjustment is composed of three parts. The first component adjusts plant-in-service at December 31, 2025 AMA balances to December 31, 2026 AMA balances by extending A/D and ADFIT balances. The second component reflects the impact of retirements from December 31, 2025 AMA balances to December 31, 2026 AMA balances. The third component reflects additions to plant-in-service, inclusive of new growth capital, between December 31, 2025, on an AMA basis and December 31, 2026, on an AMA basis, inclusive of the depreciation expense, A/D, and ADFIT associated with these additions for the period. This adjustment also adjusts depreciation expense to reflect the appropriate level of expense at December 31, 2026.</t>
  </si>
  <si>
    <t>This adjustment reflects additional offsets and revenues recorded in RY2 above RY1 levels for: 1) direct O&amp;M savings, 2) an incremental “2% O&amp;M efficiency” adjustment where applicable, and 3) offsetting revenue associated with the New Revenue - Growth Capital Business Case, in RY2.</t>
  </si>
  <si>
    <t>This adjustment reflects the incremental adjustment to Washington electric EDIT for the impact of removing Colstrip excess DFIT from base rates prior to January 1, 2026.</t>
  </si>
  <si>
    <t>This adjustment includes the 2% incentive rate of return (return “kicker”) for RY2 on the Transportation Electrification capital investments included in this case, above RY1 levels discussed above in PF adjustment (3.21).</t>
  </si>
  <si>
    <t>This adjustment reflects the deferral and amortization expense in RY2 associated with Washington's share of the Company's proposed CS2 major maintenance expense deferral of approximately $12.0 million ($18.5 million (system) overhaul scheduled for June 2026), and amortizing the deferred balance over a 4-year period beginning July 1, 2026 through June 30, 2030.</t>
  </si>
  <si>
    <t>This adjustment reflects the incremental labor expense of four additional employees beginning in 2024, required to meet Climate Commitment Act (CCA) requirements.</t>
  </si>
  <si>
    <t xml:space="preserve">Restates the accrued property tax during the test period to actual property tax paid during the test period 12ME 06.30.2023. </t>
  </si>
  <si>
    <t>Removes the impact of the adder schedule revenues and related expenses, such as Schedule 150 Purchased Gas Cost Adjustment, Schedule 155 Gas Cost Amortization Surcharge/Rebate, Schedule 175 Decoupling Rebate/Surcharge, Schedule 176 Customer Tax Credit, Schedule 178 Residual Customer Tax Credit, Schedule 189 Fixed-Income Senior &amp; Disabled Residential Service Discount Rate Adjustment, Schedule 191 Tariff Rider (DSM), Schedule 192 Low Income Rate Assistance Program and Schedule 195 Optional Renewable.</t>
  </si>
  <si>
    <t>Adjusts the 12ME June 30, 2023 Retirement Plans (401(k) and Pension), and Medical Insurance for active employees and for those retired (post-retirement medical) to the expected amount for the RY1 rate-effective period.</t>
  </si>
  <si>
    <t>This adjustment is composed of multiple amortizations including COVID 19 Deferral (Net), WA Regulatory Fee Deferral and WA Deferred Depreciation Expense.</t>
  </si>
  <si>
    <t>As described by Company witness Ms. Andrews, the Company has updated the Wildfire Expense Balancing Account baseline, used to track wildfire expenses during the 10-year Wildfire Plan, updating the baseline to reflect 2025 expenses levels over the Two-Year Rate Plan.</t>
  </si>
  <si>
    <t>See Company witness Ms. Benjamin testimony Exh. TCB-1T, starting at page 27 - the Company proposes that for all capital additions for the period January 2025 through December 2026, by March 31st following the completion of each calendar year, Avista will file a report, in these dockets, with the Commission and all Parties, containing evidence (either directly or by reference to previously-filed evidence).  This reporting will serve to validate that such plant is, in fact, in-service, is used and useful and at what cost (after any offsetting benefits).  This will provide the Commission with assurance that the provisional capital included during RY 1 (2025 capital) and RY2 (2026 capital) is in service for customers during the rate effective periods, or will be subject to refund.  This reported evidence shall be sufficient to demonstrate the prudence of the Business Cases, as well as the total net plant after ADFIT balances, approved by the Commission in RY1 and RY2. A summary of the reporting requirements and reporting process is described at Exh. TCB-1T, page 30-31.</t>
  </si>
  <si>
    <t>See Company witness Ms. Hydzik testimony Exh. NLH-1T, starting at pages 4-11.</t>
  </si>
  <si>
    <t>See Company witness Mr. Bonfield testimony Exh. SJB-1T, starting at pages 2-15.</t>
  </si>
  <si>
    <t>See Company witness Mr. Bonfield testimony Exh. SJB-1T, pages 16-26.</t>
  </si>
  <si>
    <t>Recurring Reporting Obligations</t>
  </si>
  <si>
    <t>See Company witness Mr. Bonfield testimony Exh. SJB-1T, pages 27-26.</t>
  </si>
  <si>
    <t>Infrastructure, Investment &amp; Jobs Act (IIJA) and the Inflation Reduction Act (IRA)</t>
  </si>
  <si>
    <t>See Company witness Ms. Scarlet testimony Exh. AMS-1T.</t>
  </si>
  <si>
    <t>Avista Clean Energy Goals</t>
  </si>
  <si>
    <t>Equity and Business Planning</t>
  </si>
  <si>
    <t>See Company witness Mr. Thackston testimony Exh. JRT-1T, starting at pages 2-11.</t>
  </si>
  <si>
    <t>See Company witness Mr. Thackston testimony Exh. JRT-1T, starting at pages 11-25.</t>
  </si>
  <si>
    <t xml:space="preserve">Power Supply Forecast Adjustment </t>
  </si>
  <si>
    <t>Wildfire Resiliency Plan</t>
  </si>
  <si>
    <t>See Company witness Mr. Howell, testimony Exh. DRH-1T.</t>
  </si>
  <si>
    <t>See Company witness Mr. DiLuciano, testimony Exh. JDD-1T.</t>
  </si>
  <si>
    <t>See Company witness Mr. Alexander, testimony Exh. AGA-1T.</t>
  </si>
  <si>
    <t>See Company witness Mr. Manual, testimony Exh. WOM-1T.</t>
  </si>
  <si>
    <t xml:space="preserve">This adjustment restates actual O&amp;M incentive compensation expense recorded for 12ME 06.30.2023, to reflect a six-year average (2017-2022) of actual payouts. The use of a six-year average of payouts is consistent with Commission Order No. UE-170485 and UG-170486.  </t>
  </si>
  <si>
    <t>This adjustment includes pro forma transmission-related revenues and expenses to reflect the level of transmission revenues and certain expenses expected over the Two-Year Rate Plan.</t>
  </si>
  <si>
    <t>AVISTA - REBUTTAL</t>
  </si>
  <si>
    <t xml:space="preserve">Reflects Pro Forma Incentives based on restated Company incentive compensation expense using a 6-year historical average, to expected RY1 levels. Reflects expected average levels in RY1 after salary increases beyond the test period. </t>
  </si>
  <si>
    <t>This adjustment reflects the incremental labor expense of eleven additional employees beginning in 2022 to account for the additional staffing support needed for the Company's joint administration of the Low Income Rate Assistance Program (LIRAP).</t>
  </si>
  <si>
    <t xml:space="preserve">This adjustment adjusts the actual level of information services and technology (IS/IT) expense included in the 12ME 06.30.2023 test year to that expected over the Two-Year Rate Plan, effective with RY1, primarily associated with contractual agreements, associated with products and services, licensing and maintenance fees, and other costs.  </t>
  </si>
  <si>
    <t>This adjustment includes the update to depreciation rates for both common/allocated plant and direct WA plant effective January 1, 2024 on plant-in-service at December 31, 2023, on an AMA basis.</t>
  </si>
  <si>
    <t>This adjustment is composed of three parts. The first adjusts plant-in service at December 31, 2023 EOP balances to December 31, 2024 EOP balances by extending A/D and ADFIT balances. The second component reflects the impact of retirements from January 1, 2024 to December 31, 2024. The third component reflects additions to plant-in service, inclusive of new growth capital, between January 1, 2024 and December 31, 2024, on an EOP basis, inclusive of depreciation expense, A/D, and ADFIT associated with these additions for the period. This also adjusts depreciation expense to reflect the appropriate level of expense at December 31, 2024.</t>
  </si>
  <si>
    <t xml:space="preserve">This adjustment includes the incentive rate of return (return “kicker”) for RY1 on the Transportation Electrification capital investments included in this case. The incremental Transportation Electrification Return for RY2, above RY1 levels is included in the PF adjustment (5.10).  </t>
  </si>
  <si>
    <t>This adjustment reflects the recovery of interest in RY1 on Washington's share of certain 2024-2025 Power Purchase Agreements (PPAs) at the Company's proposed Rate of Return.</t>
  </si>
  <si>
    <t>This adjustment reflects the net increase in expenses associated with the Company's Wildfire Resiliency.</t>
  </si>
  <si>
    <t>This adjustment reflects the recovery of interest in RY2 on Washington's share of certain 2024-2026 Power Purchase Agreements (PPAs) above RY1 levels, at the Company's proposed Rate of Return.</t>
  </si>
  <si>
    <t xml:space="preserve">• Increase to basic charge from $9.00 to $15.00 in RY1
• Increase to basic charge from $15.00 to $20.00 in RY2
• Remaining on uniform % to Blocks in RY1 and RY2
</t>
  </si>
  <si>
    <t>Rate Design - Schedule 1, 7, 18</t>
  </si>
  <si>
    <t xml:space="preserve">• Increase to Customer Charge from $21.00 to $25.00 in RY1 and $25.00 to $30.00 in RY2.
• Increase Demand from $7.50 to $9.00/kW in RY1 and $9.00 to $10.00 in  RY2
• Remaining on uniform % to Blocks in RY1 and RY2
</t>
  </si>
  <si>
    <t>Rate Design - Schedule 13, 17, 18</t>
  </si>
  <si>
    <t>Rate Design - Schedule 11, 12</t>
  </si>
  <si>
    <t>Rate Design - Schedule 21, 22</t>
  </si>
  <si>
    <t xml:space="preserve">• Minimum Demand increases from $600 to $750 in RY1 and $750 to $900 in RY2
• Increase Demand from $7.50 to $9.00/kW in RY1 and $9.00 to $10.00/kW in RY2
• Remaining on uniform % to Blocks in RY1 and RY2
</t>
  </si>
  <si>
    <t>Rate Design - Schedule 23</t>
  </si>
  <si>
    <t>Rate Design - Schedule 31, 32</t>
  </si>
  <si>
    <t xml:space="preserve">• Increase to Customer Charge from $21.00 to $25.00 in RY1 and $25.00 to $30.00 in  RY2
• Remaining on uniform % to Blocks in RY1 and RY2
</t>
  </si>
  <si>
    <t xml:space="preserve">• Basic Charge increases from $600 to $750 in RY1 and $750 to $900 in RY2
• Remaining on uniform % to Blocks in RY1 and RY2
</t>
  </si>
  <si>
    <t>• No Change to Minimum Demand of $30,650 in RY1 or RY2
• Increase Demand from $8.30 to $9.000/kVA in RY1 and $9.00 to $10.00/kVA in RY2
• Remaining on uniform % to Blocks in RY1 and RY2</t>
  </si>
  <si>
    <t>Decoupling Mechanism</t>
  </si>
  <si>
    <t>Extend current Decoupling Mechanism through December 31, 2026</t>
  </si>
  <si>
    <t xml:space="preserve">Equal percentage of margin revenue increase to all rate schedules unless a lower revenue requirement is approved, in which case the Company proposes to allocate the same increase as the Company's initial filing to  Schedules 101 and 146.   Any remaining revenue would then be applied equally to Schedules 111/112 and 131/132.  </t>
  </si>
  <si>
    <t xml:space="preserve">• Increase to Basic Charge from $9.50 to $15.00 in RY1 and $15.00 to $20.00 in RY2
• Remaining on uniform percentage to all Blocks in RY1 and RY2
</t>
  </si>
  <si>
    <t>Rate Design - Schedule 111, 112</t>
  </si>
  <si>
    <t>Rate Design - Schedule 131, 132</t>
  </si>
  <si>
    <t xml:space="preserve">• Increase to Basic Charge from $700 to $850 in RY1 and $850 to $900 in RY2
• Remaining to blocks on uniform percentage basis in RY1 and RY2
</t>
  </si>
  <si>
    <t xml:space="preserve">Equal percentage of revenue increase to all rate schedules unless a lower revenue requirement is approved, in which case the Company proposes to allocate the same increase as the Company's initial filing to Residential Service Schedule 1.  Schedule's 13/23, 31/32 and Street and Area Lights would continue to receive an equal percentage of revenue allocation.  Any remaining revenue would then be applied equally to Schedules 11/12, 21/22 and 25.  </t>
  </si>
  <si>
    <t xml:space="preserve">• Increase Customer Charge from $21.00 to $25.00 in RY1 and $25.00 to $30.00 in RY2.
• Remaining on uniform % to Blocks in RY1 and RY2
</t>
  </si>
  <si>
    <t>WALMART</t>
  </si>
  <si>
    <t>THE SIERRA CLUB</t>
  </si>
  <si>
    <t xml:space="preserve">PUBLIC COUNSEL </t>
  </si>
  <si>
    <t>PUBLIC COUNSEL</t>
  </si>
  <si>
    <t>Investor Relations Expense</t>
  </si>
  <si>
    <t>Rent from Electric Property</t>
  </si>
  <si>
    <t>Industry Association Dues</t>
  </si>
  <si>
    <t>Equally allocate any proposed rate increase or decrease. Exclude Colstrip costs.</t>
  </si>
  <si>
    <t>No increase to basic charge.</t>
  </si>
  <si>
    <t xml:space="preserve">Reject Avista's EIM forecast methodology. Develop a valid EIM benefits forecast methodology at the direction of the Commission and adopt an annual EIM benefits forecast of $20.7 million. Update net power expense (NPE) in August 2025. Update NPE again using forward market prices effective November 1, 2025. Limit update to new contracts and new resources that will be in service in RY2, along with updated forward price curves. </t>
  </si>
  <si>
    <t xml:space="preserve">Reject PSF adjustment. </t>
  </si>
  <si>
    <t>Maintain current ERM dead and sharing bands.</t>
  </si>
  <si>
    <t>Reserved pending on evidence and argument put forth by parties (reserved)</t>
  </si>
  <si>
    <t>Reserved</t>
  </si>
  <si>
    <t>Association Dues</t>
  </si>
  <si>
    <t>Credit and Collections</t>
  </si>
  <si>
    <t>a.	Remove any provision from the credit coding system that scores customers based on any metric except current arrearage amount and current length of time in arrearage;
b.	Prioritize customers for disconnection based only on the two factors identified above; and
c.	Conduct a robust equity review of the Disconnection Policies in consultation with the Energy Assistance Advisory Group and the Equity Advisory Group, including:
1.	By March 2025, present Avista’s Disconnection Policies to a joint meeting of the Energy Assistance Advisory Group and the Equity Advisory Group, soliciting verbal and written feedback on the equity impacts of its Disconnection Policies, and
2.	By August 1, 2025, incorporate the feedback received and make a subsequent filing (pursuant to WAC 480-07-885) with new disconnection policies and procedures. The Commission should require the subsequent filing to discuss any feedback it did not incorporate and the reasons for declining to do so.</t>
  </si>
  <si>
    <t>Energy Burden Assessment</t>
  </si>
  <si>
    <t>To measure home energy affordability, Avista’s should perform an Energy Burden Assessment (EBA) annually. The EBA should, on a geographically disaggregated basis, differ from existing reporting in the following aspects.  
a. The assessment of energy burdens should, on a geographically disaggregated basis, include two sets of data: excess energy burdens, the dollar amount by which energy burdens in a particular geographic area exceed an affordable burden, and the resources available to meet that excess.
b. To address the concerns with using median household income I identified, the assessment of energy burdens within each geographic area studied (including zip codes and Census Tracts), should also be based on one or more indicators of low-income status.  I recommend use of First Quintile Income.
c. The assessment of energy burdens should extend beyond a simple yes/no toggle (i.e., they are either energy burdened or not energy burdened).  A more refined analysis should be presented with a stratification of energy burdens.  My recommended stratification is: (1) Affordable (= or &lt;6%); (2) High Burdens (&gt;6% - 10%); (3) Very High burdens (10% to 15%); and (4) Extreme Burdens (&gt;15%).  
d. The stratification should extend to single fuel burdens as well.   A natural gas stratification would include the following: (1) Affordable (= &lt; 2%); (2) High Burdens (2% - 6%); (3) Very High (6% - 10%); and (4) Extreme Burdens (&gt;10%).  The stratification of electric non-heating would be: (1) Affordable (= &lt;4%); (2) High (4% - 8%); (3) Very High (8% - 12%); and (4) Extreme Burdens (&gt;12%).  
e. The assessment of excess energy burdens should include an assessment of the extent to which different types of energy assistance fill the affordability gap revealed by those excess burdens.  The gap may be completely filled (e.g., reducing a total energy burden from 15% to 6%), or may be partially filled (e.g., reducing a total energy burden from 25% to 10%).  
f. The EBA should evaluate the relationship between tiered energy burdens and both the dollar level and age of arrears. This analysis should include arrears in terms of both dollars of arrears and number of accounts in arrears.  The assessment should further assess the relationship between tiered energy burdens and the disconnections of service for nonpayment.  
g. After publishing its EBA, I recommend that Avista use the stratified energy burdens described above in PBR data that measures energy burden, i.e., Metrics 12, 13, 14, and 15.</t>
  </si>
  <si>
    <t>Language Access</t>
  </si>
  <si>
    <t>a.	By June 1, 2025, evaluate language barriers to accessing low-income programs in a draft language access plan, 
b.	By June 1, 2025, provide its Energy Assistance Advisory Group and the Equity Advisory Group a draft language access plan for its low-income programs and request feedback on the plan, 
c.	By October 1, 2025, incorporate feedback it receives, discuss any feedback received on the draft not incorporated into the final, state the reason Avista did not incorporate the feedback into the final, and make a subsequent filing (pursuant to WAC 480-07-885) with a final language access plan for its low-income program, 
d.	Report on its progress toward accomplishing the language access plan in its annual Low-Income Rate Assistance Program Annual Summary Report, and 
e.	Maintain and revise the language access plan as needed, with approval and feedback from the Energy Assistance Advisory Group and the Equity Advisory Group.</t>
  </si>
  <si>
    <t>No increase.</t>
  </si>
  <si>
    <t>The Commission should direct that Avista, by January 1, 2026:
a.	Separately identify estimated low-income customers taking electric service, gas service, and dual fuel service;
b.	Analyze arrearage and disconnection demographics, data, and trends, including impacts on named communities;
c.	Analyze customer participation geography, demographics, data, and trends, including impacts on named communities; and
d.	Analyze the revised program structure that became effective October 1, 2023.
Additionally, no later than January 1, 2026, the Commission should require Avista to separately calculate saturation rates for electric, gas, and dual-fuel low-income customers enrolled in energy assistance programs.</t>
  </si>
  <si>
    <r>
      <rPr>
        <b/>
        <sz val="12"/>
        <color theme="1"/>
        <rFont val="Times New Roman"/>
        <family val="1"/>
      </rPr>
      <t>Maintain arrearage reporting</t>
    </r>
    <r>
      <rPr>
        <sz val="12"/>
        <color theme="1"/>
        <rFont val="Times New Roman"/>
        <family val="1"/>
      </rPr>
      <t xml:space="preserve">. a.	Avista currently reports arrearage data only in terms of dollars; that arrearage data should be expanded to include a reporting by numbers of accounts (both total arrears and by age) as well.  This recommendation applies to both the COVID arrearage reports and Avista’s PBR Metric 4.  
b.	Avista’s reports focus on the dollars in arrears, but does not provide any context for those dollars levels.  The substantiality of arrears is established by the relationship of those arrears to the accounts (and dollars) that were paid in-full.  Accordingly, I recommend adding the accounts and dollars that were paid on-time. 
</t>
    </r>
    <r>
      <rPr>
        <b/>
        <sz val="12"/>
        <color theme="1"/>
        <rFont val="Times New Roman"/>
        <family val="1"/>
      </rPr>
      <t>Maintain disconnection reporting.</t>
    </r>
    <r>
      <rPr>
        <sz val="12"/>
        <color theme="1"/>
        <rFont val="Times New Roman"/>
        <family val="1"/>
      </rPr>
      <t xml:space="preserve"> Add to its disconnection report the number of disconnections for nonpayment, the number of accounts in arrears, and the dollars of arrears, stratified by energy burden (Affordable, High Burdens, Very High Burdens, Extreme Burdens). 
</t>
    </r>
    <r>
      <rPr>
        <b/>
        <sz val="12"/>
        <color theme="1"/>
        <rFont val="Times New Roman"/>
        <family val="1"/>
      </rPr>
      <t>Decoupling reporting.</t>
    </r>
    <r>
      <rPr>
        <sz val="12"/>
        <color theme="1"/>
        <rFont val="Times New Roman"/>
        <family val="1"/>
      </rPr>
      <t xml:space="preserve"> If the Commission discontinues the Quarterly Decoupling Report, it should order Avista to include in all future annual adjustment filings: 
1. all information that was available in the Quarterly Decoupling Reports, including:
i.	electric weather component and gas weather component,
ii.	new customers excluded from decoupling, and
iii.	a formula-based (and not hard coded) Decoupling Account Monthly Balance workpaper; and 
2.	the docket numbers for electric and gas annual decoupling reports filed in the past five years.</t>
    </r>
  </si>
  <si>
    <t>Proposed 15-Year Life of certain software OMS.ADMS system</t>
  </si>
  <si>
    <t xml:space="preserve">As described by witness Ms. Benjamin, the company requests a 15-Year Depreciable Life for certain software assets transferring to plant in 2025 within the Outage Management System &amp; Advanced Distribution Management System (OMS &amp; ADMS) project, due to a longer expected life of those software assets, versus a 5-year life per GAAP. </t>
  </si>
  <si>
    <t>See Sierra Club Witness Dennison testimony Exh. JAD-1T at page 49 (summarizing recommendations regarding non-pipe alternatives to capital investments)</t>
  </si>
  <si>
    <t>N/A</t>
  </si>
  <si>
    <t xml:space="preserve">Does not oppose - Equal percentage of revenue increase to all rate schedules unless a lower revenue requirement is approved, in which case the Company proposes to allocate the same increase as the Company's initial filing to Residential Service Schedule 1.  Schedule's 13/23, 31/32 and Street and Area Lights would continue to receive an equal percentage of revenue allocation.  Any remaining revenue would then be applied equally to Schedules 11/12, 21/22 and 25.  </t>
  </si>
  <si>
    <t xml:space="preserve">Does not oppose -Equal percentage of margin revenue increase to all rate schedules unless a lower revenue requirement is approved, in which case the Company proposes to allocate the same increase as the Company's initial filing to  Schedules 101 and 146.   Any remaining revenue would then be applied equally to Schedules 111/112 and 131/132.  </t>
  </si>
  <si>
    <t>Based on DR Response to 117</t>
  </si>
  <si>
    <t>Mooted by Staff's recommendation to reject the rate plan and allow a power cost update</t>
  </si>
  <si>
    <t>Mooted by Staff's recommendation to reject the rate plan</t>
  </si>
  <si>
    <t>ST = 6.59% ; LT = 4.93%</t>
  </si>
  <si>
    <t>48.5% Equity / ST 1.92%, LT 49.58%</t>
  </si>
  <si>
    <t>Increase the residential basic charge from $9 to $10</t>
  </si>
  <si>
    <t>Reject the rate plan, approve this as a traditional rate case; allow a power cost update to reflect legal requirements concerning Colstrip and rejection of the rate plan</t>
  </si>
  <si>
    <t>Accept changes to the baseline and the carrying charge</t>
  </si>
  <si>
    <t xml:space="preserve">Carbon allowance costs should be included in dispatch decisions. </t>
  </si>
  <si>
    <t>Reject elimination of the ERM deadband. Change the ERM sharing bands to 90/10 company/ratepayers</t>
  </si>
  <si>
    <t>Extend the decoupling mechanism until the Commission issues an order in either Avista's next GRC or the PBR docket</t>
  </si>
  <si>
    <t>Treat all capital investment as provisional; require Avista to use separate tariff schedules for provisional capital in future rate cases; extend the review period to six months</t>
  </si>
  <si>
    <t>Require inclusion of CCA allowance costs in forecasting and dispatch decisions</t>
  </si>
  <si>
    <t>Accept change to the wildfire account baseline, accept the carrying charge, require Avista in its next GRC to fold costs that result in other (non-wildfire mitigation) benefits into base rates and report on experience with enhanced grid hardening</t>
  </si>
  <si>
    <t>Two-Year Rate Plan</t>
  </si>
  <si>
    <t>Increase the residential basic charge from $9.50 to $10.50</t>
  </si>
  <si>
    <t>NOI</t>
  </si>
  <si>
    <t>Colstrip Transmission</t>
  </si>
  <si>
    <t>Rev. Req. (Def/Suf)</t>
  </si>
  <si>
    <t>The Commission should reject Avista's request for an insurance balancing account. Updated insurance costs may be included in base rates.</t>
  </si>
  <si>
    <t>Reject Staff's recommendation that Avista be required to include CCA costs for NPE forecasts and in actual operations. Support Staff's recommendation for a NPE update to consider removal of Colstrip Unites 3 and 4 from rates, subject to the timing and other recommendations made in AWEC's response testimony.</t>
  </si>
  <si>
    <t>Oppose Avista's forecast-to-actuals adjustment from NPSE because that adjustment is not adequately supported and is inconsistent with sound power cost forecasting practices.</t>
  </si>
  <si>
    <t>Recommend the Commission reject Avista’s proposal.  See BGM-1T at 59-63:5</t>
  </si>
  <si>
    <t>Commission should adhere to the traditional used and useful standard and only allow pro forma capital in rates that is demonstrated to be used and useful as of the rate-effective dates of the respective rate years. Oppose recommendation to create a separate tariff for provisional capital in this docket.</t>
  </si>
  <si>
    <t>MYRP</t>
  </si>
  <si>
    <t>Staff's Response Testimony</t>
  </si>
  <si>
    <t>Line Extension Allowances</t>
  </si>
  <si>
    <t>Sierra Club Response Testimony</t>
  </si>
  <si>
    <t>No opposition to Staff's recommendation to reject the MYRP and set rates for RY1 only.</t>
  </si>
  <si>
    <t>Reject Sierra Club's recommendation to limit Avista's electric line extension allowances to only those locations with all-electric new construction projects. If the Commission approves Sierra Club's proposal, it should exempt Schedule 25 from proposed changes.</t>
  </si>
  <si>
    <t>Commission should decline to order specific implementation directives for Avista related to NPA analysis and instead allow Avista to exercise discretion when conducting NPA analysis for Washington customers.</t>
  </si>
  <si>
    <t>See Company witness Dr. Forsyth's testimony, at Exh. GDF-1T, starting at page 2</t>
  </si>
  <si>
    <t xml:space="preserve">See Sierra Club Witness Dennison testimony Exh. JAD-1T at pages 46-47 (summarizing recommendations) and Exh. JAD-12T at page 9 (summarizing recommendations) </t>
  </si>
  <si>
    <t>See Company witness Mr. DiLuciano, rebuttal testimony Exh. JDD-3T, pages 25-30 regarding non-pipe alternatives.</t>
  </si>
  <si>
    <t>See Company witness Mr. Kinney rebuttal testimony Exh. SJK-17T, pages 30-41.</t>
  </si>
  <si>
    <t>See Company witness Mr. DiLuciano, rebuttal testimony Exh. JDD-3T, pages 1-25.</t>
  </si>
  <si>
    <t>See Company witness Mr. Miller rebuttal testimony Exh. JMM-8T, pages 17-20.</t>
  </si>
  <si>
    <t xml:space="preserve">Maintain critical infrastructure report. </t>
  </si>
  <si>
    <t>See Company witness Mr. Bonfield rebuttal testimony Exh. SJB-5T, pages 10-19.</t>
  </si>
  <si>
    <t>See Company witness Mr. Bonfield rebuttal testimony Exh. SJB-5T, pages 19-28.</t>
  </si>
  <si>
    <t>See Company witness Mr. Bonfield rebuttal testimony Exh. SJB-5T, pages 30-40.</t>
  </si>
  <si>
    <t>Restates accrued expense levels for uncollectible expense at 06.30.2023 to the actual level of not write-offs less the deferred COVID-19 net benefits and expenses (including bad debt) for the test period.</t>
  </si>
  <si>
    <t>(1) Modify the renewable future peak credit calculation to split generation costs with 67.7% demand and 32.3% energy based on the following changes: (i) a 98% ELCC, (ii) wind ELCC for Avista's four peak months (Dec., Jan., July, Aug.), (iii) value the capacity contribution of wind using an 8-hour battery's capacity cost, (iv) average the cost of Northwest wind and Montana wind resources, with 60% weight on Montana wind; (2) allocate costs in FERC Acct. 565 using 12CP rather than energy; (3) allocate FERC Acct. 904 using a weighted customer count factor where customer counts are weighted by the share of historic net write-offs; (4) directly assign the cost of substations to Schedule 35 customers based on share of capacity rather than share of dedicated distribution feeders.</t>
  </si>
  <si>
    <t>Adopt Staff’s recent practice of characterizing deviations from rate parity of less than 0.05 as within the margin of error, more than 0.1 as unreasonable, more than 0.2 as excessive, and deviations more than 0.3 as grossly excessive. Schedules with grossly excessive parity ratios should be given 25 percent of average rate increases and 200 percent of average rate decreases. Schedules with excessive parity ratios should be given 50 percent of average rate increase and 150 percent of average rate decreases. Schedules with unreasonable parity ratios should be given 75 percent of average rate increases and 125 percent of average rate decreases.  Proposed Parity Ratio by Schedule: Residential Service Schedule 1: 0.85; General Service Schedules 11-12: 1.18; Large Gen Service Schedules 21-22: 1.21; Extra Large Gen Service Schedule 25: 1.30; Pumping Service Schedules 31-32: 1.06; Street and Area Lights Schedules 41-48: 1.08; General Service EV Schedule 13: 0.27; and Large Gen Service EV Schedule 23: 0.14. If the Commission approves a change to generation allocation for Schedule 99, the Schedule 99 Colstrip Tracker revenues should be included when spreading revenue changes described above.</t>
  </si>
  <si>
    <t>Increase the Schedule 25 demand charges by 50 percent in Rate Year 1, from $30,650.00 to $45,975.00 for Block 1 and from $8.30 to $12.45 for Block 2. Increase the Schedule 25 demand charges by 25 percent in Rate Year 2, from $45,975.00 to $57,468.75 for Block 1 and from $12.45 to $15.56 for Block 2. Adjust all energy block rates by an equal percentage as necessary for Schedule 25 rates to fully recover Schedule 25 revenue requirement. This recommendation is independent of the Commission’s ultimate decision regarding Avista’s overall revenue requirement and Schedule 25’s specific revenue requirement because this  change is cost justified at current rates. Increase the Schedule 25 greater than 115 kV primary voltage discount from $1.93 to $4.39.  Modify the Schedule 25 greater than 115 kV primary voltage discount to be applicable to  customers that are served through substations not owned by Avista. If the Commission approves a change to Schedule 99 allocation, the rate applicable to Schedule 25 should be a block design rate, with separate rates charged for the first 6,000,000 kWh/month. The first block should be equal to $0.00392/kWh and second block should be equal to the current rate of $0.00092/kWh.</t>
  </si>
  <si>
    <t xml:space="preserve">As described by Company witness Ms. Andrews, the Company has proposed to continue the Insurance Expense Balancing Account established in the 2022 GRC UE-220053, et.al., used to track insurance expense on a go-forward basis, and updated the baseline to reflect 2025 expenses levels over the Two-Year Rate Plan. </t>
  </si>
  <si>
    <t>See Company witness Mr. Kalich testimony for power supply cost information at Exh. CGK-1T.</t>
  </si>
  <si>
    <t>See Company witness Mr. Kinney and Mr. Kalich testimonies, at Exh. SJK-1T, page 66-71 and Exh. CGK-1T, page 14, respectively.</t>
  </si>
  <si>
    <t xml:space="preserve">(1)Reject the portfolio forecast error; (2) WEIM error for considering congestion and WEIM charges; (3) Update Aurora model to use annual marginal price for dispatch of Colstrip throughout 2020; (4) discrepancies in Account 555 for 2025 verse 2026 regarding the Lancaster PPA; (5)  correct the discrepancy in generation input and output in the model for Rattlesnake Flats Wind Project. Based on (2)-(5) above, along with the two model input errors acknowledged by Avista, the Commission should reduce NPE by $232,506 in addition to the exclusion of the power forecast portfolio error adjustment. (6) Rely on published market forward pricing for CCA allowance prices in modeling.    </t>
  </si>
  <si>
    <t>Energy Recovery Mechanism Changes</t>
  </si>
  <si>
    <t>See Company witness Mr. Kinney and Mr. Kalich testimonies, at Exh. SJK-1T, pages 50-66 and Exh. CGK-1T, pages, x-x, respectively.</t>
  </si>
  <si>
    <t>Electric and Natural Gas Energy Distribution, Electric Transmission, Fleet, Operations, Facilities and Fleet Capital Investments</t>
  </si>
  <si>
    <t>Generation Capital  Investments</t>
  </si>
  <si>
    <t>Information Technology Investments</t>
  </si>
  <si>
    <t>See Company witness Mr. Bonfield rebuttal testimony Exh. SJB-5T, pages 34-40.</t>
  </si>
  <si>
    <t>Agree no PIM is warranted .
Agree to the elimination of those metrics proposed by Avista, save the ones tracking revenue recovered through riders and similar mechanisms, percentage of KNI customers participating in demand response; percentage of utility-owned and supported EVSE located in or providing benefits to highly impacted communities or vulnerable populations; and add a metric measuring timelines for new service requests for residential housing</t>
  </si>
  <si>
    <t>See Exh. SNS-10 for TEP's recommended affordability and equity metrics.</t>
  </si>
  <si>
    <t>See Company witness Mr. Bonfield rebuttal testimony Exh. SJB-5T, pages 19-30.</t>
  </si>
  <si>
    <t>See Company witness Mr. Bonfield rebuttal testimony Exh. SJB-5T, pages 40-44.</t>
  </si>
  <si>
    <t>Schedule 101 should get 100% of the average increase; Schedule 111 should get 50% of the average increase; Schedule 131 should get 25% of the average increase; Schedule 146 should get 150% of the average increase. This will bring each of these schedules closer to parity.</t>
  </si>
  <si>
    <t>See Company witness Mr. Bonfield rebuttal testimony Exh. SJB-5T, pages 45-56 regarding natural gas energy efficiency incentives, a decarbonization plan, and targeted electrification pilot. See Company witness Mr. Miller rebuttal testimony Exh. JMM-8T, pages 17-20 regarding natural gas line extension allowances, and Company witness Mr. DiLuciano rebuttal testimony Exh. JDD-3T, pages 25-30 regarding non-pipe alternatives.</t>
  </si>
  <si>
    <t>Commission should decline to address Avista's decarbonization plan as part of this GRC proceeding. If the Commission is inclined to address it here, it should refrain from prescribing specific planning requirements as proposed by Sierra Club and instead direct Avista to conduct a more comprehensive Decarbonization Study like PSE's most recent Updated Decarbonization Study.</t>
  </si>
  <si>
    <t>Natural Gas Energy Distribution, Fleet, Operations, Facilities and Fleet Capital Investments</t>
  </si>
  <si>
    <t>See Company witness Mr. Miller rebuttal testimony Exh. JDM-8T, pages 2-3.</t>
  </si>
  <si>
    <t xml:space="preserve">See Company witness Mr. Miller rebuttal testimony Exh. JDM-8T, pages 12-14.  Accept Staff's proposal to increase residential basic charge from $9 to $10.  </t>
  </si>
  <si>
    <t xml:space="preserve">See Company witness Mr. Miller rebuttal testimony Exh. JDM-8T, pages 14-16.  </t>
  </si>
  <si>
    <t>See Company witness Mr. Miller rebuttal testimony Exh. JDM-8T, pages 4-9.  Accept similar methodology to AWEC's proposed rate spread with modifications.   Exclude Colstrip costs.  For Colstrip Schedule 99 rate spread see Exh. JDM-8T, pages 16-17</t>
  </si>
  <si>
    <t xml:space="preserve">See Company witness Mr. Miller rebuttal testimony Exh. JDM-8T, pages 10-12.  Accept similar methodology to AWEC's proposed rate spread with modifications. </t>
  </si>
  <si>
    <t xml:space="preserve">See Company witness Mr. Miller rebuttal testimony Exh. JDM-8T, pages 12-14.  Accept Staff's proposal to increase residential basic charge from $9.50 to $10.50.  </t>
  </si>
  <si>
    <t>Oppose adjustment</t>
  </si>
  <si>
    <t xml:space="preserve">No Increase, see LM-1T Page 2-14. </t>
  </si>
  <si>
    <t>Support - LM-1T Pages 14-15</t>
  </si>
  <si>
    <t>Per exh. CT-1T, Avista should maintain metric 26 aimed at tracking the progress of NPAs/NWAs in Named Communities. Avista could also consider tracking total
spending on NPAs/NWAs and % of margin revenue.
Per Exh. CT-4T, the Commission should adopt TEP's recommendations for affordability and equity metrics in Exh SNS-10.</t>
  </si>
  <si>
    <t>Per Exh. CT-4T, the Commission should adopt TEP's low-income recommendations.</t>
  </si>
  <si>
    <t>Per Exh. CT-1T, the Commission should not allow Avista to discontinue its disconnection reduction reports.
Per Exh. CT-4T, the Commission should adopt TEP's recommendations for decoupling reporting.</t>
  </si>
  <si>
    <t>Per Exh. CT-4T, the Commission should adopt TEP's recommendations for disconnection policies.</t>
  </si>
  <si>
    <t>Per Exh. CT-1T, Avista should: 
(1) update customer income and usage data with each
new LINA/EBA, 
(2) assess energy burden for customers enrolled in its new bill discount program, 
(3) include customers with fewer than twelve months of usage data into the energy burden analysis, and 
(4) simulate energy burden over time as a function of factors that increase customer bills.</t>
  </si>
  <si>
    <t>Schedule 99 - Rate Spread</t>
  </si>
  <si>
    <t xml:space="preserve">See NWEC witness WG-1T Pages 8 - 10. </t>
  </si>
  <si>
    <t xml:space="preserve">LEA for </t>
  </si>
  <si>
    <t xml:space="preserve">See NWEC witness WG-1T Page 10-12. </t>
  </si>
  <si>
    <t>Schedule 154</t>
  </si>
  <si>
    <t>See NWEC witness WG-1T Page 13.</t>
  </si>
  <si>
    <t>Per Exh. CT-4T, the Commission should adopt TEP's recommendations for language access.</t>
  </si>
  <si>
    <t xml:space="preserve">Use generation allcoator S01 to allocate the costs of Schedule 99 towards electricity customers. </t>
  </si>
  <si>
    <t xml:space="preserve">Remove tariff language around LEA for Schedule 131, 132, 146. </t>
  </si>
  <si>
    <t xml:space="preserve">Discontinue tariff service under Schedule 154. </t>
  </si>
  <si>
    <t>New Avista PF Adjustment on Rebuttal in reponse to PC testimony.  (Public Counsel proposes to remove 50% of Investor Relations Expenses. Avista proposes to remove 10%  of investor relations expenses on rebuttal.)</t>
  </si>
  <si>
    <t>Update to pole attachment revenues in RY1. New Avista PF Adjustment on Rebuttal in reponse to AWEC testimony.</t>
  </si>
  <si>
    <t>Update to pole attachment revenues in RY2. New Avista PF Adjustment on Rebuttal in reponse to AWEC testimony.</t>
  </si>
  <si>
    <t>AWEC 4.03</t>
  </si>
  <si>
    <t>AWEC 5.13</t>
  </si>
  <si>
    <t>PC (Exh. MEG-3, Sch. 3.7)</t>
  </si>
  <si>
    <t>PC (Exh. MEG-3, Sch. 3.8)</t>
  </si>
  <si>
    <t>AWEC 5.14</t>
  </si>
  <si>
    <t>AWEC Adjustment only, removes Colstrip transmission assets and wheeling expense costs</t>
  </si>
  <si>
    <t>PC (Exh. MEG-4, Sch. 4.7)</t>
  </si>
  <si>
    <t>PC (Exh. MEG-4, Sch. 4.8)</t>
  </si>
  <si>
    <t>September 11, 2024</t>
  </si>
  <si>
    <t xml:space="preserve">This adjustment normalizes major maintenance expense associated with Avista’s Coyote Springs II (CS2) thermal projects. In Order 05, page 56, paragraph 153 of Docket No. UE-150204, the Commission ordered the Company, for regulatory purposes, to normalize and recover its major maintenance expense associated with this plant over a four-year period to match the major maintenance cycles of the plant. See </t>
  </si>
  <si>
    <t xml:space="preserve">On rebuttal, this adjustment reflects actual increases in a small subset of O&amp;M/A&amp;G expenses to 12.31.2023 not otherwaise restated or pro formed within the Company’s electric or natural gas Pro Forma Studies. Escalated increases of 2.5% above 12..31.2023 levels to RY1 (2025) and an incremental 2.5% to RY2 (2026) above RY1. </t>
  </si>
  <si>
    <t xml:space="preserve">Reflects Pro Forma Incentives based on restated Company incentive compensation expense using a 6-year historical average, to expected average RY1 levels. Reflects expected average levels in RY1 after salary increases beyond the test period. </t>
  </si>
  <si>
    <t>Public Counsel adjustment only, proposes to remove EEI and AGA Industry Association Dues.</t>
  </si>
  <si>
    <t>This adjustment reflects incremental union and non-union wages and salaries from RY1 (included in Pro Forma Labor Non-Exec adjustment (3.05)) to RY2 (excludes executive salaries), based on Board approved minimum. For non-union and union employees, wages and salaries were adjusted to annualize the Board approved minimums  applied in RY1 for the March 2025 increase, and includes the prorated salary increase of Board approved minimum, effective March 1, 2026, for non-union employees, and March 26, 2026, for union employees.</t>
  </si>
  <si>
    <t>On rebuttal reflects actual salary levels approved by the Board of Directors that are in effect as of June 2023, adjusted to the approved amounts for 2024. This salary level is allocated between Utility and Non-Utility based on existing executive  percentages (96% utility /4% non-utility).</t>
  </si>
  <si>
    <t>On rebuttal reflects changes to test period union and non-union wages and salaries to reflect increases through RY1 based on Board approved increases. Union salary increases are also included in accordance with union contract terms.</t>
  </si>
  <si>
    <t>Pro Forma Capital Additions to 12.31.2024 EOP (Provisional per UE-220053, et. 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</si>
</sst>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2"/>
      <color theme="1"/>
      <name val="Times New Roman"/>
      <family val="1"/>
    </font>
    <font>
      <b/>
      <u/>
      <sz val="12"/>
      <color theme="1"/>
      <name val="Times New Roman"/>
      <family val="1"/>
    </font>
    <font>
      <b/>
      <sz val="14"/>
      <color theme="1"/>
      <name val="Times New Roman"/>
      <family val="1"/>
    </font>
    <font>
      <sz val="11"/>
      <color theme="1"/>
      <name val="Times New Roman"/>
      <family val="1"/>
    </font>
    <font>
      <b/>
      <sz val="14"/>
      <name val="Times New Roman"/>
      <family val="1"/>
    </font>
    <font>
      <sz val="12"/>
      <color theme="1"/>
      <name val="Calibri"/>
      <family val="2"/>
      <scheme val="minor"/>
    </font>
    <font>
      <b/>
      <i/>
      <sz val="12"/>
      <color theme="1"/>
      <name val="Times New Roman"/>
      <family val="1"/>
    </font>
    <font>
      <i/>
      <sz val="12"/>
      <color theme="1"/>
      <name val="Times New Roman"/>
      <family val="1"/>
    </font>
    <font>
      <sz val="8"/>
      <name val="Calibri"/>
      <family val="2"/>
      <scheme val="minor"/>
    </font>
  </fonts>
  <fills count="4">
    <fill>
      <patternFill patternType="none"/>
    </fill>
    <fill>
      <patternFill patternType="gray125"/>
    </fill>
    <fill>
      <patternFill patternType="solid">
        <fgColor indexed="41"/>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2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5" fillId="2" borderId="0"/>
    <xf numFmtId="43" fontId="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43" fontId="1" fillId="0" borderId="0" applyFont="0" applyFill="0" applyBorder="0" applyAlignment="0" applyProtection="0"/>
    <xf numFmtId="41" fontId="2" fillId="0" borderId="0" applyFont="0" applyFill="0" applyBorder="0" applyAlignment="0" applyProtection="0"/>
    <xf numFmtId="0" fontId="2" fillId="0" borderId="0"/>
  </cellStyleXfs>
  <cellXfs count="233">
    <xf numFmtId="0" fontId="0" fillId="0" borderId="0" xfId="0"/>
    <xf numFmtId="0" fontId="7" fillId="0" borderId="0" xfId="0" applyFont="1" applyAlignment="1">
      <alignment vertical="center"/>
    </xf>
    <xf numFmtId="0" fontId="8" fillId="0" borderId="1" xfId="0" applyFont="1" applyBorder="1" applyAlignment="1">
      <alignment horizontal="center" vertical="center"/>
    </xf>
    <xf numFmtId="43" fontId="8" fillId="0" borderId="1" xfId="2"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43" fontId="7" fillId="0" borderId="1" xfId="2" applyFont="1" applyFill="1" applyBorder="1" applyAlignment="1">
      <alignment horizontal="center" vertical="center"/>
    </xf>
    <xf numFmtId="0" fontId="7" fillId="0" borderId="1" xfId="0" applyFont="1" applyBorder="1" applyAlignment="1">
      <alignment horizontal="left" vertical="center" wrapText="1"/>
    </xf>
    <xf numFmtId="5" fontId="7" fillId="0" borderId="1" xfId="0" applyNumberFormat="1" applyFont="1" applyBorder="1" applyAlignment="1">
      <alignment horizontal="center" vertical="center"/>
    </xf>
    <xf numFmtId="0" fontId="7" fillId="0" borderId="1" xfId="0" applyFont="1" applyBorder="1" applyAlignment="1">
      <alignment vertical="center"/>
    </xf>
    <xf numFmtId="5" fontId="8" fillId="0" borderId="1" xfId="0" applyNumberFormat="1" applyFont="1" applyBorder="1" applyAlignment="1">
      <alignment horizontal="center" vertical="center"/>
    </xf>
    <xf numFmtId="3" fontId="7" fillId="0" borderId="1" xfId="0" applyNumberFormat="1" applyFont="1" applyBorder="1" applyAlignment="1">
      <alignment horizontal="left" vertical="center" wrapText="1"/>
    </xf>
    <xf numFmtId="3" fontId="8" fillId="0" borderId="1" xfId="0" applyNumberFormat="1" applyFont="1" applyBorder="1" applyAlignment="1">
      <alignment vertical="center" wrapText="1"/>
    </xf>
    <xf numFmtId="10" fontId="7" fillId="0" borderId="1" xfId="0" applyNumberFormat="1" applyFont="1" applyBorder="1" applyAlignment="1">
      <alignment horizontal="left" vertical="center" wrapText="1"/>
    </xf>
    <xf numFmtId="43" fontId="7" fillId="0" borderId="1" xfId="2" applyFont="1" applyFill="1" applyBorder="1" applyAlignment="1">
      <alignment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43" fontId="7" fillId="0" borderId="1" xfId="0" applyNumberFormat="1" applyFont="1" applyBorder="1" applyAlignment="1">
      <alignment vertical="center" wrapText="1"/>
    </xf>
    <xf numFmtId="3" fontId="7" fillId="0" borderId="2" xfId="0" applyNumberFormat="1" applyFont="1" applyBorder="1" applyAlignment="1">
      <alignment vertical="center" wrapText="1"/>
    </xf>
    <xf numFmtId="3" fontId="8" fillId="0" borderId="2" xfId="0" applyNumberFormat="1" applyFont="1" applyBorder="1" applyAlignment="1">
      <alignment vertical="center" wrapText="1"/>
    </xf>
    <xf numFmtId="164" fontId="8" fillId="0" borderId="1" xfId="0" applyNumberFormat="1" applyFont="1" applyBorder="1" applyAlignment="1">
      <alignment horizontal="center" vertical="center"/>
    </xf>
    <xf numFmtId="0" fontId="7" fillId="0" borderId="0" xfId="0" applyFont="1" applyAlignment="1">
      <alignment vertical="center" wrapText="1"/>
    </xf>
    <xf numFmtId="43" fontId="7" fillId="0" borderId="2" xfId="2" applyFont="1" applyFill="1" applyBorder="1" applyAlignment="1">
      <alignment horizontal="center" vertical="center"/>
    </xf>
    <xf numFmtId="43" fontId="7" fillId="0" borderId="8" xfId="2" applyFont="1" applyFill="1" applyBorder="1" applyAlignment="1">
      <alignment horizontal="center" vertical="center"/>
    </xf>
    <xf numFmtId="0" fontId="8" fillId="0" borderId="1" xfId="0" applyFont="1" applyBorder="1" applyAlignment="1">
      <alignment vertical="center"/>
    </xf>
    <xf numFmtId="43" fontId="7" fillId="0" borderId="5" xfId="2" applyFont="1" applyFill="1" applyBorder="1" applyAlignment="1">
      <alignment vertical="center"/>
    </xf>
    <xf numFmtId="5" fontId="7" fillId="0" borderId="2" xfId="0" applyNumberFormat="1" applyFont="1" applyBorder="1" applyAlignment="1">
      <alignment horizontal="center" vertical="center"/>
    </xf>
    <xf numFmtId="5" fontId="8" fillId="0" borderId="2" xfId="0" applyNumberFormat="1" applyFont="1" applyBorder="1" applyAlignment="1">
      <alignment horizontal="center" vertical="center"/>
    </xf>
    <xf numFmtId="0" fontId="7" fillId="0" borderId="0" xfId="0" applyFont="1" applyAlignment="1">
      <alignment horizontal="center" vertical="center"/>
    </xf>
    <xf numFmtId="43" fontId="7" fillId="0" borderId="0" xfId="2" applyFont="1" applyFill="1" applyBorder="1" applyAlignment="1">
      <alignment vertical="center"/>
    </xf>
    <xf numFmtId="0" fontId="8" fillId="0" borderId="2" xfId="0" applyFont="1" applyBorder="1" applyAlignment="1">
      <alignment horizontal="center" vertical="center"/>
    </xf>
    <xf numFmtId="0" fontId="14" fillId="0" borderId="1" xfId="0" applyFont="1" applyBorder="1" applyAlignment="1">
      <alignment horizontal="center" vertical="center"/>
    </xf>
    <xf numFmtId="0" fontId="15" fillId="0" borderId="0" xfId="0" applyFont="1" applyAlignment="1">
      <alignment vertical="center"/>
    </xf>
    <xf numFmtId="5" fontId="8" fillId="0" borderId="14" xfId="0" applyNumberFormat="1" applyFont="1" applyBorder="1" applyAlignment="1">
      <alignment horizontal="center" vertical="center"/>
    </xf>
    <xf numFmtId="164" fontId="8" fillId="0" borderId="12" xfId="3" applyNumberFormat="1" applyFont="1" applyFill="1" applyBorder="1" applyAlignment="1">
      <alignment vertical="center"/>
    </xf>
    <xf numFmtId="5" fontId="14" fillId="0" borderId="15" xfId="0" applyNumberFormat="1" applyFont="1" applyBorder="1" applyAlignment="1">
      <alignment horizontal="center" vertical="center"/>
    </xf>
    <xf numFmtId="3" fontId="7" fillId="0" borderId="4" xfId="0" applyNumberFormat="1" applyFont="1" applyBorder="1" applyAlignment="1">
      <alignment horizontal="right" vertical="center" wrapText="1"/>
    </xf>
    <xf numFmtId="0" fontId="8" fillId="0" borderId="9" xfId="0" applyFont="1" applyBorder="1" applyAlignment="1">
      <alignment horizontal="center" vertical="center"/>
    </xf>
    <xf numFmtId="0" fontId="7" fillId="0" borderId="9" xfId="0" applyFont="1" applyBorder="1" applyAlignment="1">
      <alignment vertical="center"/>
    </xf>
    <xf numFmtId="0" fontId="15" fillId="0" borderId="9" xfId="0" applyFont="1" applyBorder="1" applyAlignment="1">
      <alignment vertical="center"/>
    </xf>
    <xf numFmtId="0" fontId="10" fillId="0" borderId="2" xfId="0" applyFont="1" applyBorder="1" applyAlignment="1">
      <alignment vertical="center"/>
    </xf>
    <xf numFmtId="0" fontId="7" fillId="0" borderId="11" xfId="0" applyFont="1" applyBorder="1" applyAlignment="1">
      <alignment vertical="center"/>
    </xf>
    <xf numFmtId="0" fontId="0" fillId="0" borderId="0" xfId="0" applyAlignment="1">
      <alignment vertical="center" wrapText="1"/>
    </xf>
    <xf numFmtId="0" fontId="0" fillId="0" borderId="0" xfId="0"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top" wrapText="1"/>
    </xf>
    <xf numFmtId="0" fontId="8" fillId="0" borderId="4" xfId="0" applyFont="1" applyBorder="1" applyAlignment="1">
      <alignment vertical="top" wrapText="1"/>
    </xf>
    <xf numFmtId="5" fontId="8" fillId="0" borderId="1" xfId="0" applyNumberFormat="1" applyFont="1" applyBorder="1" applyAlignment="1">
      <alignment vertical="top" wrapText="1"/>
    </xf>
    <xf numFmtId="0" fontId="7"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top"/>
    </xf>
    <xf numFmtId="0" fontId="7" fillId="0" borderId="5" xfId="0" applyFont="1" applyBorder="1" applyAlignment="1">
      <alignment vertical="center"/>
    </xf>
    <xf numFmtId="5" fontId="8" fillId="0" borderId="1" xfId="0" applyNumberFormat="1" applyFont="1" applyBorder="1" applyAlignment="1">
      <alignment vertical="top"/>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3" fontId="8" fillId="0" borderId="1" xfId="0" applyNumberFormat="1" applyFont="1" applyBorder="1" applyAlignment="1">
      <alignment horizontal="left" vertical="center" wrapText="1"/>
    </xf>
    <xf numFmtId="0" fontId="10" fillId="0" borderId="1" xfId="0" applyFont="1" applyBorder="1" applyAlignment="1">
      <alignment vertical="center"/>
    </xf>
    <xf numFmtId="5" fontId="7" fillId="0" borderId="1" xfId="0" applyNumberFormat="1" applyFont="1" applyBorder="1" applyAlignment="1">
      <alignment horizontal="center" vertical="center" wrapText="1"/>
    </xf>
    <xf numFmtId="164" fontId="8" fillId="0" borderId="1" xfId="3" applyNumberFormat="1" applyFont="1" applyFill="1" applyBorder="1" applyAlignment="1">
      <alignment horizontal="center" vertical="center"/>
    </xf>
    <xf numFmtId="0" fontId="8" fillId="0" borderId="2" xfId="0" applyFont="1" applyBorder="1" applyAlignment="1">
      <alignment vertical="top" wrapText="1"/>
    </xf>
    <xf numFmtId="5" fontId="14" fillId="0" borderId="17" xfId="0" applyNumberFormat="1" applyFont="1" applyBorder="1" applyAlignment="1">
      <alignment horizontal="center" vertical="center"/>
    </xf>
    <xf numFmtId="164" fontId="8" fillId="0" borderId="8" xfId="3" applyNumberFormat="1" applyFont="1" applyFill="1" applyBorder="1" applyAlignment="1">
      <alignment vertical="center"/>
    </xf>
    <xf numFmtId="164" fontId="8" fillId="0" borderId="2" xfId="0" applyNumberFormat="1" applyFont="1" applyBorder="1" applyAlignment="1">
      <alignment horizontal="center" vertical="center"/>
    </xf>
    <xf numFmtId="5" fontId="14" fillId="0" borderId="1" xfId="0" applyNumberFormat="1" applyFont="1" applyBorder="1" applyAlignment="1">
      <alignment vertical="top" wrapText="1"/>
    </xf>
    <xf numFmtId="5" fontId="14" fillId="0" borderId="1" xfId="0" applyNumberFormat="1" applyFont="1" applyBorder="1" applyAlignment="1">
      <alignment horizontal="center" vertical="center"/>
    </xf>
    <xf numFmtId="5" fontId="8" fillId="0" borderId="1" xfId="0" applyNumberFormat="1" applyFont="1" applyBorder="1" applyAlignment="1">
      <alignment horizontal="left" vertical="top" wrapText="1"/>
    </xf>
    <xf numFmtId="0" fontId="7" fillId="0" borderId="1" xfId="0" applyFont="1" applyBorder="1" applyAlignment="1">
      <alignment vertical="center" wrapText="1"/>
    </xf>
    <xf numFmtId="0" fontId="11" fillId="0" borderId="1" xfId="0" applyFont="1" applyBorder="1"/>
    <xf numFmtId="0" fontId="7" fillId="0" borderId="1" xfId="0" applyFont="1" applyBorder="1" applyAlignment="1">
      <alignment horizontal="center" vertical="center" wrapText="1"/>
    </xf>
    <xf numFmtId="0" fontId="10" fillId="0" borderId="4"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0" xfId="0" applyFont="1" applyBorder="1" applyAlignment="1">
      <alignment vertical="center"/>
    </xf>
    <xf numFmtId="0" fontId="12" fillId="0" borderId="1" xfId="0" applyFont="1" applyBorder="1" applyAlignment="1">
      <alignment vertical="center" wrapText="1"/>
    </xf>
    <xf numFmtId="10" fontId="7" fillId="0" borderId="1" xfId="1" applyNumberFormat="1" applyFont="1" applyFill="1" applyBorder="1" applyAlignment="1">
      <alignment vertical="center"/>
    </xf>
    <xf numFmtId="10" fontId="7" fillId="0" borderId="1" xfId="0" applyNumberFormat="1" applyFont="1" applyBorder="1" applyAlignment="1">
      <alignment vertical="center"/>
    </xf>
    <xf numFmtId="5" fontId="8" fillId="0" borderId="2" xfId="0" applyNumberFormat="1" applyFont="1" applyBorder="1" applyAlignment="1">
      <alignment vertical="top" wrapText="1"/>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7" fillId="0" borderId="1" xfId="0" applyNumberFormat="1" applyFont="1" applyBorder="1" applyAlignment="1">
      <alignment vertical="center" wrapText="1"/>
    </xf>
    <xf numFmtId="164" fontId="7" fillId="0" borderId="2" xfId="0" applyNumberFormat="1" applyFont="1" applyBorder="1" applyAlignment="1">
      <alignment horizontal="center" vertical="center"/>
    </xf>
    <xf numFmtId="5" fontId="7" fillId="0" borderId="13" xfId="0" applyNumberFormat="1" applyFont="1" applyBorder="1" applyAlignment="1">
      <alignment horizontal="center" vertical="center"/>
    </xf>
    <xf numFmtId="5" fontId="7" fillId="0" borderId="16" xfId="0" applyNumberFormat="1" applyFont="1" applyBorder="1" applyAlignment="1">
      <alignment horizontal="center" vertical="center"/>
    </xf>
    <xf numFmtId="0" fontId="3" fillId="0" borderId="1" xfId="0" applyFont="1" applyBorder="1" applyAlignment="1">
      <alignment vertical="center" wrapText="1"/>
    </xf>
    <xf numFmtId="3" fontId="3" fillId="0" borderId="1" xfId="0" applyNumberFormat="1" applyFont="1" applyBorder="1" applyAlignment="1">
      <alignment horizontal="left" vertical="center" wrapText="1"/>
    </xf>
    <xf numFmtId="0" fontId="3" fillId="0" borderId="0" xfId="0" applyFont="1" applyAlignment="1">
      <alignment vertical="center" wrapText="1"/>
    </xf>
    <xf numFmtId="3" fontId="3" fillId="0" borderId="2" xfId="0" applyNumberFormat="1" applyFont="1" applyBorder="1" applyAlignment="1">
      <alignment vertical="center" wrapText="1"/>
    </xf>
    <xf numFmtId="3" fontId="3" fillId="0" borderId="1" xfId="0" applyNumberFormat="1" applyFont="1" applyBorder="1" applyAlignment="1">
      <alignment vertical="top" wrapText="1"/>
    </xf>
    <xf numFmtId="3" fontId="3" fillId="0" borderId="2" xfId="0" applyNumberFormat="1" applyFont="1" applyBorder="1" applyAlignment="1">
      <alignment horizontal="right" vertical="center" wrapText="1"/>
    </xf>
    <xf numFmtId="0" fontId="8" fillId="0" borderId="5" xfId="0" applyFont="1" applyBorder="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3" fontId="7" fillId="0" borderId="2" xfId="0" applyNumberFormat="1" applyFont="1" applyBorder="1" applyAlignment="1">
      <alignment horizontal="right" vertical="center" wrapText="1"/>
    </xf>
    <xf numFmtId="5" fontId="8" fillId="0" borderId="15" xfId="0" applyNumberFormat="1" applyFont="1" applyBorder="1" applyAlignment="1">
      <alignment horizontal="center" vertical="center"/>
    </xf>
    <xf numFmtId="5" fontId="8" fillId="0" borderId="17" xfId="0" applyNumberFormat="1" applyFont="1" applyBorder="1" applyAlignment="1">
      <alignment horizontal="center" vertical="center"/>
    </xf>
    <xf numFmtId="5" fontId="8" fillId="0" borderId="12" xfId="0" applyNumberFormat="1" applyFont="1" applyBorder="1" applyAlignment="1">
      <alignment horizontal="center" vertical="center"/>
    </xf>
    <xf numFmtId="5" fontId="8" fillId="0" borderId="8" xfId="0" applyNumberFormat="1" applyFont="1" applyBorder="1" applyAlignment="1">
      <alignment horizontal="center" vertical="center"/>
    </xf>
    <xf numFmtId="10" fontId="7" fillId="0" borderId="8" xfId="0" applyNumberFormat="1" applyFont="1" applyBorder="1" applyAlignment="1">
      <alignment horizontal="left" vertical="center" wrapText="1"/>
    </xf>
    <xf numFmtId="3" fontId="7" fillId="0" borderId="8" xfId="0" applyNumberFormat="1" applyFont="1" applyBorder="1" applyAlignment="1">
      <alignment vertical="center" wrapText="1"/>
    </xf>
    <xf numFmtId="0" fontId="8" fillId="0" borderId="2" xfId="0" applyFont="1" applyBorder="1" applyAlignment="1">
      <alignment vertical="center"/>
    </xf>
    <xf numFmtId="0" fontId="7" fillId="0" borderId="2" xfId="0" applyFont="1" applyBorder="1" applyAlignment="1">
      <alignment vertical="center" wrapText="1"/>
    </xf>
    <xf numFmtId="0" fontId="8" fillId="0" borderId="1" xfId="0" quotePrefix="1" applyFont="1" applyBorder="1" applyAlignment="1">
      <alignment horizontal="center" vertical="top" wrapText="1"/>
    </xf>
    <xf numFmtId="0" fontId="8" fillId="0" borderId="2" xfId="0" quotePrefix="1" applyFont="1" applyBorder="1" applyAlignment="1">
      <alignment horizontal="center" vertical="top" wrapText="1"/>
    </xf>
    <xf numFmtId="3" fontId="8" fillId="0" borderId="2" xfId="0" applyNumberFormat="1"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10" fontId="7" fillId="0" borderId="1" xfId="0" applyNumberFormat="1" applyFont="1" applyBorder="1" applyAlignment="1">
      <alignment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10" fontId="7" fillId="0" borderId="2" xfId="0" applyNumberFormat="1" applyFont="1" applyBorder="1" applyAlignment="1">
      <alignment vertical="center" wrapText="1"/>
    </xf>
    <xf numFmtId="0" fontId="7" fillId="0" borderId="1" xfId="0" quotePrefix="1" applyFont="1" applyBorder="1" applyAlignment="1">
      <alignment vertical="center" wrapText="1"/>
    </xf>
    <xf numFmtId="0" fontId="7" fillId="0" borderId="5" xfId="0" applyFont="1" applyBorder="1" applyAlignment="1">
      <alignment horizontal="left" vertical="top" wrapText="1"/>
    </xf>
    <xf numFmtId="0" fontId="13" fillId="0" borderId="3" xfId="0" applyFont="1" applyBorder="1" applyAlignment="1">
      <alignment vertical="center" wrapText="1"/>
    </xf>
    <xf numFmtId="0" fontId="13" fillId="0" borderId="7" xfId="0" applyFont="1" applyBorder="1" applyAlignment="1">
      <alignment vertical="center" wrapText="1"/>
    </xf>
    <xf numFmtId="3" fontId="13" fillId="0" borderId="1" xfId="0" applyNumberFormat="1" applyFont="1" applyBorder="1" applyAlignment="1">
      <alignment vertical="center" wrapText="1"/>
    </xf>
    <xf numFmtId="0" fontId="13" fillId="0" borderId="2" xfId="0" applyFont="1" applyBorder="1" applyAlignment="1">
      <alignment vertical="center" wrapText="1"/>
    </xf>
    <xf numFmtId="3" fontId="13" fillId="0" borderId="5" xfId="0" applyNumberFormat="1" applyFont="1" applyBorder="1" applyAlignment="1">
      <alignment vertical="center" wrapText="1"/>
    </xf>
    <xf numFmtId="0" fontId="13" fillId="0" borderId="6" xfId="0" applyFont="1" applyBorder="1" applyAlignment="1">
      <alignment vertical="center" wrapText="1"/>
    </xf>
    <xf numFmtId="0" fontId="7" fillId="0" borderId="0" xfId="0" applyFont="1" applyAlignment="1">
      <alignment horizontal="center" vertical="center" wrapText="1"/>
    </xf>
    <xf numFmtId="5" fontId="8" fillId="0" borderId="1" xfId="0" applyNumberFormat="1" applyFont="1" applyBorder="1" applyAlignment="1">
      <alignment vertical="center"/>
    </xf>
    <xf numFmtId="5" fontId="7" fillId="0" borderId="1" xfId="3" applyNumberFormat="1" applyFont="1" applyFill="1" applyBorder="1" applyAlignment="1">
      <alignment horizontal="center" vertical="center"/>
    </xf>
    <xf numFmtId="0" fontId="7" fillId="0" borderId="0" xfId="0" applyFont="1" applyAlignment="1">
      <alignment horizontal="left" vertical="top" wrapText="1"/>
    </xf>
    <xf numFmtId="0" fontId="7" fillId="0" borderId="1" xfId="0" applyFont="1" applyBorder="1" applyAlignment="1">
      <alignment vertical="top" wrapText="1"/>
    </xf>
    <xf numFmtId="5" fontId="7" fillId="0" borderId="1" xfId="0" applyNumberFormat="1" applyFont="1" applyBorder="1" applyAlignment="1">
      <alignment vertical="top" wrapText="1"/>
    </xf>
    <xf numFmtId="5" fontId="7" fillId="0" borderId="1" xfId="0" applyNumberFormat="1" applyFont="1" applyBorder="1" applyAlignment="1">
      <alignment horizontal="center" vertical="top" wrapText="1"/>
    </xf>
    <xf numFmtId="165" fontId="8" fillId="0" borderId="1" xfId="1" applyNumberFormat="1" applyFont="1" applyBorder="1" applyAlignment="1">
      <alignment horizontal="center" vertical="center" wrapText="1"/>
    </xf>
    <xf numFmtId="10" fontId="8" fillId="0" borderId="1" xfId="0" applyNumberFormat="1" applyFont="1" applyBorder="1" applyAlignment="1">
      <alignment horizontal="center" vertical="center" wrapText="1"/>
    </xf>
    <xf numFmtId="5" fontId="7" fillId="0" borderId="1" xfId="0" applyNumberFormat="1" applyFont="1" applyBorder="1" applyAlignment="1">
      <alignment horizontal="left" vertical="center" wrapText="1"/>
    </xf>
    <xf numFmtId="0" fontId="8" fillId="0" borderId="5" xfId="0" applyFont="1" applyBorder="1" applyAlignment="1">
      <alignment vertical="center"/>
    </xf>
    <xf numFmtId="5" fontId="7" fillId="0" borderId="14" xfId="0" applyNumberFormat="1" applyFont="1" applyBorder="1" applyAlignment="1">
      <alignment horizontal="center" vertical="center"/>
    </xf>
    <xf numFmtId="5" fontId="15" fillId="0" borderId="15" xfId="0" applyNumberFormat="1" applyFont="1" applyBorder="1" applyAlignment="1">
      <alignment horizontal="center" vertical="center"/>
    </xf>
    <xf numFmtId="5" fontId="15" fillId="0" borderId="17" xfId="0" applyNumberFormat="1" applyFont="1" applyBorder="1" applyAlignment="1">
      <alignment horizontal="center" vertical="center"/>
    </xf>
    <xf numFmtId="5" fontId="7" fillId="0" borderId="1" xfId="0" applyNumberFormat="1" applyFont="1" applyBorder="1" applyAlignment="1">
      <alignment horizontal="left" vertical="top" wrapText="1"/>
    </xf>
    <xf numFmtId="165" fontId="7" fillId="0" borderId="1" xfId="1"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5" fontId="7" fillId="0" borderId="2" xfId="0" applyNumberFormat="1" applyFont="1" applyBorder="1" applyAlignment="1">
      <alignment vertical="top" wrapText="1"/>
    </xf>
    <xf numFmtId="5" fontId="7" fillId="0" borderId="3" xfId="0" applyNumberFormat="1" applyFont="1" applyBorder="1" applyAlignment="1">
      <alignment vertical="top" wrapText="1"/>
    </xf>
    <xf numFmtId="5" fontId="15" fillId="0" borderId="1" xfId="0" applyNumberFormat="1"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5" fontId="7" fillId="0" borderId="0" xfId="0" applyNumberFormat="1" applyFont="1" applyAlignment="1">
      <alignment horizontal="center" vertical="center"/>
    </xf>
    <xf numFmtId="5" fontId="7" fillId="0" borderId="5" xfId="0" applyNumberFormat="1" applyFont="1" applyBorder="1" applyAlignment="1">
      <alignment horizontal="center" vertical="center"/>
    </xf>
    <xf numFmtId="5" fontId="7" fillId="0" borderId="6" xfId="0" applyNumberFormat="1" applyFont="1" applyBorder="1" applyAlignment="1">
      <alignment horizontal="center" vertical="center"/>
    </xf>
    <xf numFmtId="5" fontId="3" fillId="0" borderId="1" xfId="0" applyNumberFormat="1" applyFont="1" applyBorder="1" applyAlignment="1">
      <alignment vertical="top"/>
    </xf>
    <xf numFmtId="41" fontId="7" fillId="0" borderId="1" xfId="0" applyNumberFormat="1" applyFont="1" applyBorder="1" applyAlignment="1">
      <alignment vertical="center" wrapText="1"/>
    </xf>
    <xf numFmtId="5" fontId="7" fillId="0" borderId="1" xfId="0" applyNumberFormat="1" applyFont="1" applyBorder="1" applyAlignment="1">
      <alignment vertical="center" wrapText="1"/>
    </xf>
    <xf numFmtId="41" fontId="7" fillId="0" borderId="1" xfId="0" applyNumberFormat="1" applyFont="1" applyBorder="1" applyAlignment="1">
      <alignment horizontal="center" vertical="center" wrapText="1"/>
    </xf>
    <xf numFmtId="5" fontId="8" fillId="0" borderId="1" xfId="0" applyNumberFormat="1" applyFont="1" applyBorder="1" applyAlignment="1">
      <alignment vertical="center" wrapText="1"/>
    </xf>
    <xf numFmtId="5" fontId="7" fillId="0" borderId="1" xfId="0" applyNumberFormat="1" applyFont="1" applyBorder="1" applyAlignment="1">
      <alignment vertical="center"/>
    </xf>
    <xf numFmtId="3" fontId="7" fillId="0" borderId="0" xfId="0" applyNumberFormat="1" applyFont="1" applyAlignment="1">
      <alignment vertical="center" wrapText="1"/>
    </xf>
    <xf numFmtId="43" fontId="7" fillId="0" borderId="1" xfId="2" applyFont="1" applyFill="1" applyBorder="1" applyAlignment="1">
      <alignment horizontal="center" vertical="center" wrapText="1"/>
    </xf>
    <xf numFmtId="43" fontId="14" fillId="0" borderId="1" xfId="2" applyFont="1" applyFill="1" applyBorder="1" applyAlignment="1">
      <alignment horizontal="center" vertical="center"/>
    </xf>
    <xf numFmtId="3" fontId="7" fillId="0" borderId="1" xfId="0" applyNumberFormat="1" applyFont="1" applyBorder="1" applyAlignment="1">
      <alignment horizontal="center" vertical="center" wrapText="1"/>
    </xf>
    <xf numFmtId="43" fontId="7" fillId="0" borderId="0" xfId="2" applyFont="1" applyFill="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0" fontId="7" fillId="0" borderId="1"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10" fontId="7" fillId="0" borderId="2" xfId="0" applyNumberFormat="1" applyFont="1" applyBorder="1" applyAlignment="1">
      <alignment horizontal="center" vertical="top" wrapText="1"/>
    </xf>
    <xf numFmtId="5" fontId="7" fillId="0" borderId="3" xfId="0" applyNumberFormat="1" applyFont="1" applyBorder="1" applyAlignment="1">
      <alignment horizontal="center" vertical="top" wrapText="1"/>
    </xf>
    <xf numFmtId="5" fontId="7" fillId="0" borderId="2" xfId="0" applyNumberFormat="1" applyFont="1" applyBorder="1" applyAlignment="1">
      <alignment horizontal="left" vertical="top" wrapText="1"/>
    </xf>
    <xf numFmtId="5" fontId="7" fillId="0" borderId="3" xfId="0" applyNumberFormat="1" applyFont="1" applyBorder="1" applyAlignment="1">
      <alignment horizontal="left" vertical="top" wrapText="1"/>
    </xf>
    <xf numFmtId="0" fontId="7" fillId="0" borderId="1" xfId="0" applyFont="1" applyBorder="1" applyAlignment="1">
      <alignment horizontal="center" vertical="center" wrapText="1"/>
    </xf>
    <xf numFmtId="5" fontId="7" fillId="0" borderId="2" xfId="0" applyNumberFormat="1" applyFont="1" applyBorder="1" applyAlignment="1">
      <alignment horizontal="center" vertical="top" wrapText="1"/>
    </xf>
    <xf numFmtId="5" fontId="7" fillId="0" borderId="2" xfId="0" applyNumberFormat="1" applyFont="1" applyBorder="1" applyAlignment="1">
      <alignment vertical="top" wrapText="1"/>
    </xf>
    <xf numFmtId="0" fontId="0" fillId="0" borderId="3" xfId="0" applyBorder="1" applyAlignment="1">
      <alignmen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7" fillId="0" borderId="1" xfId="0" applyFont="1" applyBorder="1" applyAlignment="1">
      <alignment horizontal="left" vertical="center" wrapText="1"/>
    </xf>
    <xf numFmtId="3" fontId="13" fillId="0" borderId="2" xfId="0" applyNumberFormat="1" applyFont="1" applyBorder="1" applyAlignment="1">
      <alignment horizontal="left" vertical="center" wrapText="1"/>
    </xf>
    <xf numFmtId="3" fontId="13" fillId="0" borderId="3" xfId="0" applyNumberFormat="1" applyFont="1" applyBorder="1" applyAlignment="1">
      <alignment horizontal="left" vertical="center" wrapText="1"/>
    </xf>
    <xf numFmtId="3" fontId="8"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0" fontId="8" fillId="0" borderId="1" xfId="0" quotePrefix="1" applyFont="1" applyBorder="1" applyAlignment="1">
      <alignment horizontal="center" vertical="center"/>
    </xf>
    <xf numFmtId="0" fontId="8" fillId="3"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3" borderId="1" xfId="0" applyFont="1" applyFill="1" applyBorder="1" applyAlignment="1">
      <alignment horizontal="center" vertical="center"/>
    </xf>
    <xf numFmtId="10" fontId="7" fillId="0" borderId="1" xfId="0" applyNumberFormat="1" applyFont="1" applyBorder="1" applyAlignment="1">
      <alignment horizontal="center" vertical="center"/>
    </xf>
    <xf numFmtId="5" fontId="7" fillId="0" borderId="3" xfId="0" applyNumberFormat="1" applyFont="1" applyBorder="1" applyAlignment="1">
      <alignment vertical="top"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5" fontId="7" fillId="0" borderId="2" xfId="0" applyNumberFormat="1" applyFont="1" applyBorder="1" applyAlignment="1">
      <alignment horizontal="left" vertical="center" wrapText="1"/>
    </xf>
    <xf numFmtId="5" fontId="7" fillId="0" borderId="4" xfId="0" applyNumberFormat="1" applyFont="1" applyBorder="1" applyAlignment="1">
      <alignment horizontal="left" vertical="center" wrapText="1"/>
    </xf>
    <xf numFmtId="5" fontId="7" fillId="0" borderId="3" xfId="0" applyNumberFormat="1" applyFont="1" applyBorder="1" applyAlignment="1">
      <alignment horizontal="left" vertical="center" wrapText="1"/>
    </xf>
    <xf numFmtId="5" fontId="8" fillId="0" borderId="2" xfId="0" applyNumberFormat="1" applyFont="1" applyBorder="1" applyAlignment="1">
      <alignment horizontal="center" vertical="top" wrapText="1"/>
    </xf>
    <xf numFmtId="5" fontId="8" fillId="0" borderId="3" xfId="0" applyNumberFormat="1" applyFont="1" applyBorder="1" applyAlignment="1">
      <alignment horizontal="center" vertical="top" wrapText="1"/>
    </xf>
    <xf numFmtId="10" fontId="8" fillId="0" borderId="2" xfId="0" applyNumberFormat="1" applyFont="1" applyBorder="1" applyAlignment="1">
      <alignment horizontal="center" vertical="top" wrapText="1"/>
    </xf>
    <xf numFmtId="10" fontId="7" fillId="0" borderId="2" xfId="0" applyNumberFormat="1"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4" xfId="0" applyFont="1" applyBorder="1" applyAlignment="1">
      <alignment horizontal="left" vertical="center" wrapText="1"/>
    </xf>
    <xf numFmtId="10" fontId="7" fillId="0" borderId="3"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10" fontId="7" fillId="0" borderId="3" xfId="1" applyNumberFormat="1" applyFont="1" applyFill="1" applyBorder="1" applyAlignment="1">
      <alignment horizontal="center" vertical="center"/>
    </xf>
    <xf numFmtId="0" fontId="0" fillId="0" borderId="0" xfId="0" applyAlignment="1">
      <alignment vertical="center" wrapText="1"/>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3" fontId="8" fillId="0" borderId="2" xfId="0" applyNumberFormat="1" applyFont="1" applyBorder="1" applyAlignment="1">
      <alignment horizontal="center" wrapText="1"/>
    </xf>
    <xf numFmtId="3" fontId="8" fillId="0" borderId="3" xfId="0" applyNumberFormat="1" applyFont="1" applyBorder="1" applyAlignment="1">
      <alignment horizontal="center" wrapText="1"/>
    </xf>
    <xf numFmtId="0" fontId="7" fillId="0" borderId="0" xfId="0" applyFont="1" applyAlignment="1">
      <alignment horizontal="center" vertical="center" wrapText="1"/>
    </xf>
    <xf numFmtId="5" fontId="7" fillId="0" borderId="4" xfId="0" applyNumberFormat="1" applyFont="1" applyBorder="1" applyAlignment="1">
      <alignment horizontal="left" vertical="top" wrapText="1"/>
    </xf>
    <xf numFmtId="5" fontId="8" fillId="0" borderId="4" xfId="0" applyNumberFormat="1" applyFont="1" applyBorder="1" applyAlignment="1">
      <alignment horizontal="left" vertical="top" wrapText="1"/>
    </xf>
    <xf numFmtId="5" fontId="8" fillId="0" borderId="3" xfId="0" applyNumberFormat="1" applyFont="1" applyBorder="1" applyAlignment="1">
      <alignment horizontal="left" vertical="top" wrapText="1"/>
    </xf>
  </cellXfs>
  <cellStyles count="24">
    <cellStyle name="Comma" xfId="2" builtinId="3"/>
    <cellStyle name="Comma [0] 2" xfId="22" xr:uid="{00000000-0005-0000-0000-000001000000}"/>
    <cellStyle name="Comma 2" xfId="17" xr:uid="{00000000-0005-0000-0000-000002000000}"/>
    <cellStyle name="Comma 3" xfId="5" xr:uid="{00000000-0005-0000-0000-000003000000}"/>
    <cellStyle name="Comma 4" xfId="21" xr:uid="{00000000-0005-0000-0000-000004000000}"/>
    <cellStyle name="Currency" xfId="3" builtinId="4"/>
    <cellStyle name="Currency [0] 2" xfId="20" xr:uid="{00000000-0005-0000-0000-000006000000}"/>
    <cellStyle name="Currency 2" xfId="7" xr:uid="{00000000-0005-0000-0000-000007000000}"/>
    <cellStyle name="Currency 3" xfId="6" xr:uid="{00000000-0005-0000-0000-000008000000}"/>
    <cellStyle name="Currency 4" xfId="19" xr:uid="{00000000-0005-0000-0000-000009000000}"/>
    <cellStyle name="Followed Hyperlink" xfId="8" builtinId="9" customBuiltin="1"/>
    <cellStyle name="Hyperlink" xfId="9" builtinId="8" customBuiltin="1"/>
    <cellStyle name="Manual-Input" xfId="16" xr:uid="{00000000-0005-0000-0000-00000C000000}"/>
    <cellStyle name="Normal" xfId="0" builtinId="0"/>
    <cellStyle name="Normal 2" xfId="15" xr:uid="{00000000-0005-0000-0000-00000E000000}"/>
    <cellStyle name="Normal 2 2" xfId="10" xr:uid="{00000000-0005-0000-0000-00000F000000}"/>
    <cellStyle name="Normal 2 2 2 2 4 3" xfId="23" xr:uid="{2F8DAF85-D51A-48F5-8A98-B083B91BB2E6}"/>
    <cellStyle name="Normal 2 3" xfId="11" xr:uid="{00000000-0005-0000-0000-000010000000}"/>
    <cellStyle name="Normal 3" xfId="4" xr:uid="{00000000-0005-0000-0000-000011000000}"/>
    <cellStyle name="Normal 6" xfId="12" xr:uid="{00000000-0005-0000-0000-000012000000}"/>
    <cellStyle name="Percent" xfId="1" builtinId="5"/>
    <cellStyle name="Percent 2" xfId="14" xr:uid="{00000000-0005-0000-0000-000014000000}"/>
    <cellStyle name="Percent 3" xfId="13" xr:uid="{00000000-0005-0000-0000-000015000000}"/>
    <cellStyle name="Percent 4" xfId="18"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44"/>
  <sheetViews>
    <sheetView tabSelected="1"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 tabSelected="1" topLeftCell="A72" workbookViewId="1">
      <selection activeCell="D76" sqref="D76"/>
    </sheetView>
  </sheetViews>
  <sheetFormatPr defaultColWidth="9.28515625" defaultRowHeight="15.75" x14ac:dyDescent="0.25"/>
  <cols>
    <col min="1" max="1" width="9.85546875" style="1" bestFit="1" customWidth="1"/>
    <col min="2" max="2" width="10" style="163" bestFit="1" customWidth="1"/>
    <col min="3" max="3" width="28.28515625" style="25" customWidth="1"/>
    <col min="4" max="4" width="51.42578125" style="25" customWidth="1"/>
    <col min="5" max="8" width="22.140625" style="32" customWidth="1"/>
    <col min="9" max="9" width="39" style="32" customWidth="1"/>
    <col min="10" max="10" width="15.140625" style="32" customWidth="1"/>
    <col min="11" max="11" width="33.5703125" style="32" customWidth="1"/>
    <col min="12" max="12" width="29.28515625" style="1" customWidth="1"/>
    <col min="13" max="13" width="25" style="1" customWidth="1"/>
    <col min="14" max="14" width="47.28515625" style="1" customWidth="1"/>
    <col min="15" max="15" width="15.5703125" style="1" customWidth="1"/>
    <col min="16" max="18" width="22.140625" style="1" customWidth="1"/>
    <col min="19" max="19" width="22.7109375" style="1" customWidth="1"/>
    <col min="20" max="21" width="9" style="1" customWidth="1"/>
    <col min="22" max="22" width="26.85546875" style="1" customWidth="1"/>
    <col min="23" max="23" width="18.42578125" style="1" bestFit="1" customWidth="1"/>
    <col min="24" max="24" width="0.7109375" style="1" customWidth="1"/>
    <col min="25" max="25" width="9.28515625" style="1" hidden="1" customWidth="1"/>
    <col min="26" max="26" width="0.85546875" style="1" hidden="1" customWidth="1"/>
    <col min="27" max="27" width="1.28515625" style="1" hidden="1" customWidth="1"/>
    <col min="28" max="16384" width="9.28515625" style="1"/>
  </cols>
  <sheetData>
    <row r="1" spans="1:27" x14ac:dyDescent="0.25">
      <c r="A1" s="166" t="s">
        <v>92</v>
      </c>
      <c r="B1" s="166"/>
      <c r="C1" s="166"/>
      <c r="D1" s="166"/>
      <c r="E1" s="166"/>
      <c r="F1" s="166"/>
      <c r="G1" s="166"/>
      <c r="H1" s="166"/>
      <c r="I1" s="166"/>
      <c r="J1" s="166"/>
      <c r="K1" s="166"/>
      <c r="L1" s="166"/>
      <c r="M1" s="166"/>
      <c r="N1" s="166"/>
      <c r="O1" s="166"/>
      <c r="P1" s="166"/>
      <c r="Q1" s="166"/>
      <c r="R1" s="166"/>
      <c r="S1" s="166"/>
      <c r="T1" s="166"/>
      <c r="U1" s="166"/>
      <c r="V1" s="166"/>
      <c r="W1" s="166"/>
    </row>
    <row r="2" spans="1:27" x14ac:dyDescent="0.25">
      <c r="A2" s="166" t="s">
        <v>15</v>
      </c>
      <c r="B2" s="166"/>
      <c r="C2" s="166"/>
      <c r="D2" s="166"/>
      <c r="E2" s="166"/>
      <c r="F2" s="166"/>
      <c r="G2" s="166"/>
      <c r="H2" s="166"/>
      <c r="I2" s="166"/>
      <c r="J2" s="166"/>
      <c r="K2" s="166"/>
      <c r="L2" s="166"/>
      <c r="M2" s="166"/>
      <c r="N2" s="166"/>
      <c r="O2" s="166"/>
      <c r="P2" s="166"/>
      <c r="Q2" s="166"/>
      <c r="R2" s="166"/>
      <c r="S2" s="166"/>
      <c r="T2" s="166"/>
      <c r="U2" s="166"/>
      <c r="V2" s="166"/>
      <c r="W2" s="166"/>
    </row>
    <row r="3" spans="1:27" x14ac:dyDescent="0.25">
      <c r="A3" s="196" t="s">
        <v>345</v>
      </c>
      <c r="B3" s="196"/>
      <c r="C3" s="196"/>
      <c r="D3" s="196"/>
      <c r="E3" s="196"/>
      <c r="F3" s="196"/>
      <c r="G3" s="196"/>
      <c r="H3" s="196"/>
      <c r="I3" s="196"/>
      <c r="J3" s="196"/>
      <c r="K3" s="196"/>
      <c r="L3" s="196"/>
      <c r="M3" s="196"/>
      <c r="N3" s="196"/>
      <c r="O3" s="196"/>
      <c r="P3" s="196"/>
      <c r="Q3" s="196"/>
      <c r="R3" s="196"/>
      <c r="S3" s="196"/>
      <c r="T3" s="196"/>
      <c r="U3" s="196"/>
      <c r="V3" s="196"/>
      <c r="W3" s="196"/>
    </row>
    <row r="4" spans="1:27" x14ac:dyDescent="0.25">
      <c r="A4" s="193"/>
      <c r="B4" s="198"/>
      <c r="C4" s="198"/>
      <c r="D4" s="198"/>
      <c r="E4" s="198"/>
      <c r="F4" s="198"/>
      <c r="G4" s="198"/>
      <c r="H4" s="198"/>
      <c r="I4" s="198"/>
      <c r="J4" s="198"/>
      <c r="K4" s="198"/>
      <c r="L4" s="198"/>
      <c r="M4" s="198"/>
      <c r="N4" s="198"/>
      <c r="O4" s="198"/>
      <c r="P4" s="198"/>
      <c r="Q4" s="198"/>
      <c r="R4" s="198"/>
      <c r="S4" s="198"/>
      <c r="T4" s="198"/>
      <c r="U4" s="198"/>
      <c r="V4" s="198"/>
      <c r="W4" s="199"/>
    </row>
    <row r="5" spans="1:27" s="5" customFormat="1" ht="50.25" customHeight="1" x14ac:dyDescent="0.25">
      <c r="A5" s="2"/>
      <c r="B5" s="3" t="s">
        <v>23</v>
      </c>
      <c r="C5" s="4" t="s">
        <v>0</v>
      </c>
      <c r="D5" s="4" t="s">
        <v>24</v>
      </c>
      <c r="E5" s="200" t="s">
        <v>17</v>
      </c>
      <c r="F5" s="200"/>
      <c r="G5" s="197" t="s">
        <v>186</v>
      </c>
      <c r="H5" s="197"/>
      <c r="I5" s="197" t="s">
        <v>1</v>
      </c>
      <c r="J5" s="197"/>
      <c r="K5" s="185" t="s">
        <v>60</v>
      </c>
      <c r="L5" s="186"/>
      <c r="M5" s="187"/>
      <c r="N5" s="197" t="s">
        <v>2</v>
      </c>
      <c r="O5" s="197"/>
      <c r="P5" s="197" t="s">
        <v>71</v>
      </c>
      <c r="Q5" s="197"/>
      <c r="R5" s="197" t="s">
        <v>217</v>
      </c>
      <c r="S5" s="197"/>
      <c r="T5" s="197" t="s">
        <v>218</v>
      </c>
      <c r="U5" s="197"/>
      <c r="V5" s="197" t="s">
        <v>219</v>
      </c>
      <c r="W5" s="197"/>
      <c r="X5" s="182"/>
      <c r="Y5" s="182"/>
      <c r="Z5" s="182"/>
      <c r="AA5" s="183"/>
    </row>
    <row r="6" spans="1:27" s="5" customFormat="1" ht="36" customHeight="1" x14ac:dyDescent="0.25">
      <c r="A6" s="2"/>
      <c r="B6" s="3" t="s">
        <v>20</v>
      </c>
      <c r="C6" s="4"/>
      <c r="D6" s="4"/>
      <c r="E6" s="2" t="s">
        <v>21</v>
      </c>
      <c r="F6" s="2" t="s">
        <v>22</v>
      </c>
      <c r="G6" s="2" t="s">
        <v>21</v>
      </c>
      <c r="H6" s="2" t="s">
        <v>22</v>
      </c>
      <c r="I6" s="2" t="s">
        <v>21</v>
      </c>
      <c r="J6" s="2" t="s">
        <v>22</v>
      </c>
      <c r="K6" s="2" t="s">
        <v>263</v>
      </c>
      <c r="L6" s="2" t="s">
        <v>22</v>
      </c>
      <c r="M6" s="2" t="s">
        <v>265</v>
      </c>
      <c r="N6" s="2" t="s">
        <v>21</v>
      </c>
      <c r="O6" s="2" t="s">
        <v>22</v>
      </c>
      <c r="P6" s="2" t="s">
        <v>21</v>
      </c>
      <c r="Q6" s="2" t="s">
        <v>22</v>
      </c>
      <c r="R6" s="2" t="s">
        <v>21</v>
      </c>
      <c r="S6" s="2" t="s">
        <v>22</v>
      </c>
      <c r="T6" s="2" t="s">
        <v>21</v>
      </c>
      <c r="U6" s="2" t="s">
        <v>22</v>
      </c>
      <c r="V6" s="2" t="s">
        <v>21</v>
      </c>
      <c r="W6" s="2" t="s">
        <v>22</v>
      </c>
      <c r="AA6" s="41"/>
    </row>
    <row r="7" spans="1:27" s="5" customFormat="1" x14ac:dyDescent="0.25">
      <c r="A7" s="2"/>
      <c r="B7" s="3"/>
      <c r="C7" s="4"/>
      <c r="D7" s="4"/>
      <c r="E7" s="166" t="s">
        <v>30</v>
      </c>
      <c r="F7" s="166"/>
      <c r="G7" s="166" t="s">
        <v>30</v>
      </c>
      <c r="H7" s="166"/>
      <c r="I7" s="184" t="s">
        <v>30</v>
      </c>
      <c r="J7" s="184"/>
      <c r="K7" s="136" t="s">
        <v>30</v>
      </c>
      <c r="L7" s="2"/>
      <c r="M7" s="136"/>
      <c r="N7" s="184" t="s">
        <v>30</v>
      </c>
      <c r="O7" s="184"/>
      <c r="P7" s="184" t="s">
        <v>30</v>
      </c>
      <c r="Q7" s="184"/>
      <c r="R7" s="184" t="s">
        <v>30</v>
      </c>
      <c r="S7" s="184"/>
      <c r="T7" s="184" t="s">
        <v>30</v>
      </c>
      <c r="U7" s="184"/>
      <c r="V7" s="184" t="s">
        <v>30</v>
      </c>
      <c r="W7" s="184"/>
      <c r="AA7" s="41"/>
    </row>
    <row r="8" spans="1:27" s="5" customFormat="1" ht="23.25" customHeight="1" x14ac:dyDescent="0.25">
      <c r="A8" s="2"/>
      <c r="B8" s="4"/>
      <c r="C8" s="6"/>
      <c r="D8" s="50"/>
      <c r="E8" s="50"/>
      <c r="F8" s="64"/>
      <c r="G8" s="50"/>
      <c r="H8" s="64"/>
      <c r="I8" s="130"/>
      <c r="J8" s="130"/>
      <c r="K8" s="50"/>
      <c r="L8" s="50"/>
      <c r="M8" s="50"/>
      <c r="N8" s="50"/>
      <c r="O8" s="50"/>
      <c r="P8" s="50"/>
      <c r="Q8" s="50"/>
      <c r="R8" s="50"/>
      <c r="S8" s="50"/>
      <c r="T8" s="50"/>
      <c r="U8" s="50"/>
      <c r="V8" s="10"/>
      <c r="W8" s="30"/>
      <c r="AA8" s="41"/>
    </row>
    <row r="9" spans="1:27" s="5" customFormat="1" x14ac:dyDescent="0.25">
      <c r="A9" s="7"/>
      <c r="B9" s="4"/>
      <c r="C9" s="7"/>
      <c r="D9" s="7"/>
      <c r="E9" s="7"/>
      <c r="F9" s="19"/>
      <c r="G9" s="7"/>
      <c r="H9" s="19"/>
      <c r="I9" s="9"/>
      <c r="J9" s="9"/>
      <c r="K9" s="7"/>
      <c r="L9" s="7"/>
      <c r="M9" s="7"/>
      <c r="N9" s="7"/>
      <c r="O9" s="7"/>
      <c r="P9" s="7"/>
      <c r="Q9" s="7"/>
      <c r="R9" s="7"/>
      <c r="S9" s="7"/>
      <c r="T9" s="7"/>
      <c r="U9" s="7"/>
      <c r="V9" s="10"/>
      <c r="W9" s="30"/>
      <c r="AA9" s="41"/>
    </row>
    <row r="10" spans="1:27" s="5" customFormat="1" x14ac:dyDescent="0.25">
      <c r="A10" s="166" t="s">
        <v>55</v>
      </c>
      <c r="B10" s="166"/>
      <c r="C10" s="166"/>
      <c r="D10" s="166"/>
      <c r="E10" s="166"/>
      <c r="F10" s="167"/>
      <c r="G10" s="34"/>
      <c r="H10" s="34"/>
      <c r="I10" s="153" t="s">
        <v>247</v>
      </c>
      <c r="J10" s="131"/>
      <c r="K10" s="131"/>
      <c r="L10" s="52"/>
      <c r="M10" s="52"/>
      <c r="N10" s="52"/>
      <c r="O10" s="52"/>
      <c r="P10" s="52"/>
      <c r="Q10" s="52"/>
      <c r="R10" s="52"/>
      <c r="S10" s="52"/>
      <c r="T10" s="52"/>
      <c r="U10" s="52"/>
      <c r="V10" s="10"/>
      <c r="W10" s="30"/>
      <c r="AA10" s="41"/>
    </row>
    <row r="11" spans="1:27" ht="63" x14ac:dyDescent="0.25">
      <c r="A11" s="2">
        <v>1</v>
      </c>
      <c r="B11" s="8">
        <v>1</v>
      </c>
      <c r="C11" s="9" t="s">
        <v>31</v>
      </c>
      <c r="D11" s="82" t="s">
        <v>96</v>
      </c>
      <c r="E11" s="10">
        <v>46915</v>
      </c>
      <c r="F11" s="30">
        <v>2109185</v>
      </c>
      <c r="G11" s="10">
        <v>46915</v>
      </c>
      <c r="H11" s="30">
        <v>2109185</v>
      </c>
      <c r="I11" s="62">
        <v>34862</v>
      </c>
      <c r="J11" s="62">
        <v>2109185</v>
      </c>
      <c r="K11" s="155">
        <v>125206.70000000007</v>
      </c>
      <c r="L11" s="155">
        <v>2109184.7999999998</v>
      </c>
      <c r="M11" s="155">
        <v>30657.281841377742</v>
      </c>
      <c r="N11" s="157"/>
      <c r="O11" s="157"/>
      <c r="P11" s="157"/>
      <c r="Q11" s="157"/>
      <c r="R11" s="155" t="s">
        <v>244</v>
      </c>
      <c r="S11" s="155" t="s">
        <v>244</v>
      </c>
      <c r="T11" s="157"/>
      <c r="U11" s="157"/>
      <c r="V11" s="10">
        <v>25892</v>
      </c>
      <c r="W11" s="30">
        <v>2109185</v>
      </c>
      <c r="X11" s="30">
        <v>2109185</v>
      </c>
      <c r="AA11" s="42"/>
    </row>
    <row r="12" spans="1:27" ht="78.75" x14ac:dyDescent="0.25">
      <c r="A12" s="2">
        <v>2</v>
      </c>
      <c r="B12" s="8">
        <v>1.01</v>
      </c>
      <c r="C12" s="9" t="s">
        <v>4</v>
      </c>
      <c r="D12" s="82" t="s">
        <v>82</v>
      </c>
      <c r="E12" s="10">
        <v>276</v>
      </c>
      <c r="F12" s="30">
        <v>2942</v>
      </c>
      <c r="G12" s="10">
        <v>511</v>
      </c>
      <c r="H12" s="30">
        <v>5435</v>
      </c>
      <c r="I12" s="62">
        <v>260</v>
      </c>
      <c r="J12" s="62">
        <v>2942</v>
      </c>
      <c r="K12" s="154">
        <v>15.877974000000002</v>
      </c>
      <c r="L12" s="154">
        <v>2942</v>
      </c>
      <c r="M12" s="154">
        <v>253.75375558154369</v>
      </c>
      <c r="N12" s="157"/>
      <c r="O12" s="157"/>
      <c r="P12" s="157"/>
      <c r="Q12" s="157"/>
      <c r="R12" s="155" t="s">
        <v>244</v>
      </c>
      <c r="S12" s="155" t="s">
        <v>244</v>
      </c>
      <c r="T12" s="157"/>
      <c r="U12" s="157"/>
      <c r="V12" s="10">
        <v>247</v>
      </c>
      <c r="W12" s="30">
        <v>2942</v>
      </c>
      <c r="X12" s="30">
        <v>2942</v>
      </c>
      <c r="AA12" s="42"/>
    </row>
    <row r="13" spans="1:27" ht="63" x14ac:dyDescent="0.25">
      <c r="A13" s="2">
        <v>3</v>
      </c>
      <c r="B13" s="8">
        <v>1.02</v>
      </c>
      <c r="C13" s="9" t="s">
        <v>18</v>
      </c>
      <c r="D13" s="82" t="s">
        <v>125</v>
      </c>
      <c r="E13" s="10">
        <v>0</v>
      </c>
      <c r="F13" s="30">
        <v>0</v>
      </c>
      <c r="G13" s="10">
        <v>0</v>
      </c>
      <c r="H13" s="30">
        <v>0</v>
      </c>
      <c r="I13" s="62">
        <v>0</v>
      </c>
      <c r="J13" s="62"/>
      <c r="K13" s="154">
        <v>0</v>
      </c>
      <c r="L13" s="154">
        <v>0</v>
      </c>
      <c r="M13" s="154">
        <v>0</v>
      </c>
      <c r="N13" s="157"/>
      <c r="O13" s="157"/>
      <c r="P13" s="157"/>
      <c r="Q13" s="157"/>
      <c r="R13" s="155" t="s">
        <v>244</v>
      </c>
      <c r="S13" s="155" t="s">
        <v>244</v>
      </c>
      <c r="T13" s="157"/>
      <c r="U13" s="157"/>
      <c r="V13" s="10">
        <v>0</v>
      </c>
      <c r="W13" s="30">
        <v>0</v>
      </c>
      <c r="X13" s="30">
        <v>0</v>
      </c>
      <c r="AA13" s="42"/>
    </row>
    <row r="14" spans="1:27" ht="47.25" x14ac:dyDescent="0.25">
      <c r="A14" s="2">
        <v>4</v>
      </c>
      <c r="B14" s="8">
        <v>1.03</v>
      </c>
      <c r="C14" s="9" t="s">
        <v>5</v>
      </c>
      <c r="D14" s="82" t="s">
        <v>126</v>
      </c>
      <c r="E14" s="10">
        <v>-304</v>
      </c>
      <c r="F14" s="30">
        <v>-3239</v>
      </c>
      <c r="G14" s="10">
        <v>-304</v>
      </c>
      <c r="H14" s="30">
        <v>-3239</v>
      </c>
      <c r="I14" s="62">
        <v>-286</v>
      </c>
      <c r="J14" s="62">
        <v>-3239</v>
      </c>
      <c r="K14" s="154">
        <v>-172.98741836839383</v>
      </c>
      <c r="L14" s="154">
        <v>-32052.514057512293</v>
      </c>
      <c r="M14" s="154">
        <v>-2764.5974907967261</v>
      </c>
      <c r="N14" s="157"/>
      <c r="O14" s="157"/>
      <c r="P14" s="157"/>
      <c r="Q14" s="157"/>
      <c r="R14" s="155" t="s">
        <v>244</v>
      </c>
      <c r="S14" s="155" t="s">
        <v>244</v>
      </c>
      <c r="T14" s="157"/>
      <c r="U14" s="157"/>
      <c r="V14" s="10">
        <v>-272</v>
      </c>
      <c r="W14" s="30">
        <v>-3239</v>
      </c>
      <c r="X14" s="30">
        <v>-3239</v>
      </c>
      <c r="AA14" s="42"/>
    </row>
    <row r="15" spans="1:27" ht="47.25" x14ac:dyDescent="0.25">
      <c r="A15" s="2">
        <v>5</v>
      </c>
      <c r="B15" s="8">
        <v>1.04</v>
      </c>
      <c r="C15" s="9" t="s">
        <v>116</v>
      </c>
      <c r="D15" s="82" t="s">
        <v>127</v>
      </c>
      <c r="E15" s="10">
        <v>-278.75722145439096</v>
      </c>
      <c r="F15" s="30">
        <v>-24878</v>
      </c>
      <c r="G15" s="10">
        <v>-149</v>
      </c>
      <c r="H15" s="30">
        <v>-23492</v>
      </c>
      <c r="I15" s="62">
        <v>-137</v>
      </c>
      <c r="J15" s="62">
        <v>-24878</v>
      </c>
      <c r="K15" s="154">
        <v>-1683.4565659999998</v>
      </c>
      <c r="L15" s="154">
        <v>-24878</v>
      </c>
      <c r="M15" s="154">
        <v>-87.001427280459666</v>
      </c>
      <c r="N15" s="157"/>
      <c r="O15" s="157"/>
      <c r="P15" s="157"/>
      <c r="Q15" s="157"/>
      <c r="R15" s="155" t="s">
        <v>244</v>
      </c>
      <c r="S15" s="155" t="s">
        <v>244</v>
      </c>
      <c r="T15" s="157"/>
      <c r="U15" s="157"/>
      <c r="V15" s="10">
        <v>-31</v>
      </c>
      <c r="W15" s="30">
        <v>-24878</v>
      </c>
      <c r="X15" s="30">
        <v>-24878</v>
      </c>
      <c r="AA15" s="42"/>
    </row>
    <row r="16" spans="1:27" ht="31.5" x14ac:dyDescent="0.25">
      <c r="A16" s="2">
        <v>6</v>
      </c>
      <c r="B16" s="8">
        <v>2.0099999999999998</v>
      </c>
      <c r="C16" s="9" t="s">
        <v>32</v>
      </c>
      <c r="D16" s="82" t="s">
        <v>25</v>
      </c>
      <c r="E16" s="10">
        <v>-67</v>
      </c>
      <c r="F16" s="30">
        <v>0</v>
      </c>
      <c r="G16" s="10">
        <v>-67</v>
      </c>
      <c r="H16" s="30">
        <v>0</v>
      </c>
      <c r="I16" s="62">
        <v>-67</v>
      </c>
      <c r="J16" s="62"/>
      <c r="K16" s="154">
        <v>50.56</v>
      </c>
      <c r="L16" s="154">
        <v>0</v>
      </c>
      <c r="M16" s="154">
        <v>-67.191154582181582</v>
      </c>
      <c r="N16" s="157"/>
      <c r="O16" s="157"/>
      <c r="P16" s="157"/>
      <c r="Q16" s="157"/>
      <c r="R16" s="155" t="s">
        <v>244</v>
      </c>
      <c r="S16" s="155" t="s">
        <v>244</v>
      </c>
      <c r="T16" s="157"/>
      <c r="U16" s="157"/>
      <c r="V16" s="10">
        <v>-67</v>
      </c>
      <c r="W16" s="30">
        <v>0</v>
      </c>
      <c r="X16" s="30">
        <v>0</v>
      </c>
      <c r="AA16" s="42"/>
    </row>
    <row r="17" spans="1:27" ht="47.25" x14ac:dyDescent="0.25">
      <c r="A17" s="2">
        <v>7</v>
      </c>
      <c r="B17" s="8">
        <v>2.02</v>
      </c>
      <c r="C17" s="9" t="s">
        <v>33</v>
      </c>
      <c r="D17" s="82" t="s">
        <v>128</v>
      </c>
      <c r="E17" s="10">
        <v>1426</v>
      </c>
      <c r="F17" s="30">
        <v>0</v>
      </c>
      <c r="G17" s="10">
        <v>1426</v>
      </c>
      <c r="H17" s="30">
        <v>0</v>
      </c>
      <c r="I17" s="62">
        <v>1426</v>
      </c>
      <c r="J17" s="62"/>
      <c r="K17" s="154">
        <v>-1072.82</v>
      </c>
      <c r="L17" s="154">
        <v>0</v>
      </c>
      <c r="M17" s="154">
        <v>1425.7123112906654</v>
      </c>
      <c r="N17" s="157"/>
      <c r="O17" s="157"/>
      <c r="P17" s="157"/>
      <c r="Q17" s="157"/>
      <c r="R17" s="155" t="s">
        <v>244</v>
      </c>
      <c r="S17" s="155" t="s">
        <v>244</v>
      </c>
      <c r="T17" s="157"/>
      <c r="U17" s="157"/>
      <c r="V17" s="10">
        <v>1426</v>
      </c>
      <c r="W17" s="30">
        <v>0</v>
      </c>
      <c r="X17" s="30">
        <v>0</v>
      </c>
      <c r="AA17" s="42"/>
    </row>
    <row r="18" spans="1:27" ht="63" x14ac:dyDescent="0.25">
      <c r="A18" s="2">
        <v>8</v>
      </c>
      <c r="B18" s="8">
        <v>2.0299999999999998</v>
      </c>
      <c r="C18" s="9" t="s">
        <v>47</v>
      </c>
      <c r="D18" s="82" t="s">
        <v>288</v>
      </c>
      <c r="E18" s="10">
        <v>957</v>
      </c>
      <c r="F18" s="30">
        <v>0</v>
      </c>
      <c r="G18" s="10">
        <v>957</v>
      </c>
      <c r="H18" s="30">
        <v>0</v>
      </c>
      <c r="I18" s="62">
        <v>957</v>
      </c>
      <c r="J18" s="62"/>
      <c r="K18" s="154">
        <v>-720.48</v>
      </c>
      <c r="L18" s="154">
        <v>0</v>
      </c>
      <c r="M18" s="154">
        <v>957.47395279608759</v>
      </c>
      <c r="N18" s="157"/>
      <c r="O18" s="157"/>
      <c r="P18" s="157"/>
      <c r="Q18" s="157"/>
      <c r="R18" s="155" t="s">
        <v>244</v>
      </c>
      <c r="S18" s="155" t="s">
        <v>244</v>
      </c>
      <c r="T18" s="157"/>
      <c r="U18" s="157"/>
      <c r="V18" s="10">
        <v>957</v>
      </c>
      <c r="W18" s="30">
        <v>0</v>
      </c>
      <c r="X18" s="30">
        <v>0</v>
      </c>
      <c r="AA18" s="42"/>
    </row>
    <row r="19" spans="1:27" ht="63" x14ac:dyDescent="0.25">
      <c r="A19" s="2">
        <v>9</v>
      </c>
      <c r="B19" s="8">
        <v>2.04</v>
      </c>
      <c r="C19" s="9" t="s">
        <v>6</v>
      </c>
      <c r="D19" s="82" t="s">
        <v>129</v>
      </c>
      <c r="E19" s="10">
        <v>876</v>
      </c>
      <c r="F19" s="30">
        <v>0</v>
      </c>
      <c r="G19" s="10">
        <v>876</v>
      </c>
      <c r="H19" s="30">
        <v>0</v>
      </c>
      <c r="I19" s="62">
        <v>876</v>
      </c>
      <c r="J19" s="62"/>
      <c r="K19" s="154">
        <v>-658.86</v>
      </c>
      <c r="L19" s="154">
        <v>0</v>
      </c>
      <c r="M19" s="154">
        <v>875.58473314905382</v>
      </c>
      <c r="N19" s="157"/>
      <c r="O19" s="157"/>
      <c r="P19" s="157"/>
      <c r="Q19" s="157"/>
      <c r="R19" s="155" t="s">
        <v>244</v>
      </c>
      <c r="S19" s="155" t="s">
        <v>244</v>
      </c>
      <c r="T19" s="157"/>
      <c r="U19" s="157"/>
      <c r="V19" s="10">
        <v>876</v>
      </c>
      <c r="W19" s="30">
        <v>0</v>
      </c>
      <c r="X19" s="30">
        <v>0</v>
      </c>
      <c r="AA19" s="42"/>
    </row>
    <row r="20" spans="1:27" ht="47.25" x14ac:dyDescent="0.25">
      <c r="A20" s="2">
        <v>10</v>
      </c>
      <c r="B20" s="8">
        <v>2.0499999999999998</v>
      </c>
      <c r="C20" s="9" t="s">
        <v>7</v>
      </c>
      <c r="D20" s="82" t="s">
        <v>29</v>
      </c>
      <c r="E20" s="10">
        <v>-331</v>
      </c>
      <c r="F20" s="30">
        <v>0</v>
      </c>
      <c r="G20" s="10">
        <v>-331</v>
      </c>
      <c r="H20" s="30">
        <v>0</v>
      </c>
      <c r="I20" s="62">
        <v>-331</v>
      </c>
      <c r="J20" s="62"/>
      <c r="K20" s="154">
        <v>248.85000000000002</v>
      </c>
      <c r="L20" s="154">
        <v>0</v>
      </c>
      <c r="M20" s="154">
        <v>-330.70646395917498</v>
      </c>
      <c r="N20" s="157"/>
      <c r="O20" s="157"/>
      <c r="P20" s="157"/>
      <c r="Q20" s="157"/>
      <c r="R20" s="155" t="s">
        <v>244</v>
      </c>
      <c r="S20" s="155" t="s">
        <v>244</v>
      </c>
      <c r="T20" s="157"/>
      <c r="U20" s="157"/>
      <c r="V20" s="10">
        <v>-331</v>
      </c>
      <c r="W20" s="30">
        <v>0</v>
      </c>
      <c r="X20" s="30">
        <v>0</v>
      </c>
      <c r="AA20" s="42"/>
    </row>
    <row r="21" spans="1:27" ht="63" x14ac:dyDescent="0.25">
      <c r="A21" s="2">
        <v>11</v>
      </c>
      <c r="B21" s="8">
        <v>2.06</v>
      </c>
      <c r="C21" s="9" t="s">
        <v>58</v>
      </c>
      <c r="D21" s="82" t="s">
        <v>61</v>
      </c>
      <c r="E21" s="10">
        <v>-278</v>
      </c>
      <c r="F21" s="30">
        <v>0</v>
      </c>
      <c r="G21" s="10">
        <v>-278</v>
      </c>
      <c r="H21" s="30">
        <v>0</v>
      </c>
      <c r="I21" s="62">
        <v>-278</v>
      </c>
      <c r="J21" s="62"/>
      <c r="K21" s="154">
        <v>4594.5226199999997</v>
      </c>
      <c r="L21" s="154">
        <v>0</v>
      </c>
      <c r="M21" s="154">
        <v>-6105.8401817988506</v>
      </c>
      <c r="N21" s="157"/>
      <c r="O21" s="157"/>
      <c r="P21" s="157"/>
      <c r="Q21" s="157"/>
      <c r="R21" s="155" t="s">
        <v>244</v>
      </c>
      <c r="S21" s="155" t="s">
        <v>244</v>
      </c>
      <c r="T21" s="157"/>
      <c r="U21" s="157"/>
      <c r="V21" s="10">
        <v>-278</v>
      </c>
      <c r="W21" s="30">
        <v>0</v>
      </c>
      <c r="X21" s="30">
        <v>0</v>
      </c>
      <c r="AA21" s="42"/>
    </row>
    <row r="22" spans="1:27" ht="47.25" x14ac:dyDescent="0.25">
      <c r="A22" s="2">
        <v>12</v>
      </c>
      <c r="B22" s="8">
        <v>2.0699999999999998</v>
      </c>
      <c r="C22" s="9" t="s">
        <v>56</v>
      </c>
      <c r="D22" s="82" t="s">
        <v>59</v>
      </c>
      <c r="E22" s="10">
        <v>-35</v>
      </c>
      <c r="F22" s="30">
        <v>0</v>
      </c>
      <c r="G22" s="10">
        <v>-35</v>
      </c>
      <c r="H22" s="30">
        <v>0</v>
      </c>
      <c r="I22" s="62">
        <v>-35</v>
      </c>
      <c r="J22" s="62"/>
      <c r="K22" s="154">
        <v>26.07</v>
      </c>
      <c r="L22" s="154">
        <v>0</v>
      </c>
      <c r="M22" s="154">
        <v>-34.645439081437381</v>
      </c>
      <c r="N22" s="157"/>
      <c r="O22" s="157"/>
      <c r="P22" s="157"/>
      <c r="Q22" s="157"/>
      <c r="R22" s="155" t="s">
        <v>244</v>
      </c>
      <c r="S22" s="155" t="s">
        <v>244</v>
      </c>
      <c r="T22" s="157"/>
      <c r="U22" s="157"/>
      <c r="V22" s="10">
        <v>-35</v>
      </c>
      <c r="W22" s="30">
        <v>0</v>
      </c>
      <c r="X22" s="30">
        <v>0</v>
      </c>
      <c r="AA22" s="42"/>
    </row>
    <row r="23" spans="1:27" ht="31.5" x14ac:dyDescent="0.25">
      <c r="A23" s="2">
        <v>13</v>
      </c>
      <c r="B23" s="8">
        <v>2.08</v>
      </c>
      <c r="C23" s="9" t="s">
        <v>9</v>
      </c>
      <c r="D23" s="82" t="s">
        <v>26</v>
      </c>
      <c r="E23" s="10">
        <v>-61</v>
      </c>
      <c r="F23" s="30">
        <v>0</v>
      </c>
      <c r="G23" s="10">
        <v>-61</v>
      </c>
      <c r="H23" s="30">
        <v>0</v>
      </c>
      <c r="I23" s="62">
        <v>-61</v>
      </c>
      <c r="J23" s="62"/>
      <c r="K23" s="154">
        <v>45.82</v>
      </c>
      <c r="L23" s="154">
        <v>0</v>
      </c>
      <c r="M23" s="154">
        <v>-60.891983840102057</v>
      </c>
      <c r="N23" s="157"/>
      <c r="O23" s="157"/>
      <c r="P23" s="157"/>
      <c r="Q23" s="157"/>
      <c r="R23" s="155" t="s">
        <v>244</v>
      </c>
      <c r="S23" s="155" t="s">
        <v>244</v>
      </c>
      <c r="T23" s="157"/>
      <c r="U23" s="157"/>
      <c r="V23" s="10">
        <v>-61</v>
      </c>
      <c r="W23" s="30">
        <v>0</v>
      </c>
      <c r="X23" s="30">
        <v>0</v>
      </c>
      <c r="AA23" s="42"/>
    </row>
    <row r="24" spans="1:27" ht="47.25" x14ac:dyDescent="0.25">
      <c r="A24" s="2">
        <v>14</v>
      </c>
      <c r="B24" s="8">
        <v>2.09</v>
      </c>
      <c r="C24" s="9" t="s">
        <v>34</v>
      </c>
      <c r="D24" s="82" t="s">
        <v>130</v>
      </c>
      <c r="E24" s="10">
        <v>-71</v>
      </c>
      <c r="F24" s="30">
        <v>0</v>
      </c>
      <c r="G24" s="10">
        <v>-71</v>
      </c>
      <c r="H24" s="30">
        <v>0</v>
      </c>
      <c r="I24" s="62">
        <v>-71</v>
      </c>
      <c r="J24" s="62"/>
      <c r="K24" s="154">
        <v>53.72</v>
      </c>
      <c r="L24" s="154">
        <v>0</v>
      </c>
      <c r="M24" s="154">
        <v>-71.390601743567927</v>
      </c>
      <c r="N24" s="157"/>
      <c r="O24" s="157"/>
      <c r="P24" s="157"/>
      <c r="Q24" s="157"/>
      <c r="R24" s="155" t="s">
        <v>244</v>
      </c>
      <c r="S24" s="155" t="s">
        <v>244</v>
      </c>
      <c r="T24" s="157"/>
      <c r="U24" s="157"/>
      <c r="V24" s="10">
        <v>-71</v>
      </c>
      <c r="W24" s="30">
        <v>0</v>
      </c>
      <c r="X24" s="30">
        <v>0</v>
      </c>
      <c r="AA24" s="42"/>
    </row>
    <row r="25" spans="1:27" ht="47.25" x14ac:dyDescent="0.25">
      <c r="A25" s="2">
        <v>15</v>
      </c>
      <c r="B25" s="8">
        <v>2.1</v>
      </c>
      <c r="C25" s="9" t="s">
        <v>35</v>
      </c>
      <c r="D25" s="82" t="s">
        <v>37</v>
      </c>
      <c r="E25" s="10">
        <v>1464</v>
      </c>
      <c r="F25" s="30">
        <v>0</v>
      </c>
      <c r="G25" s="10">
        <v>1464</v>
      </c>
      <c r="H25" s="30">
        <v>0</v>
      </c>
      <c r="I25" s="62">
        <v>1464</v>
      </c>
      <c r="J25" s="62"/>
      <c r="K25" s="154">
        <v>-1101.26</v>
      </c>
      <c r="L25" s="154">
        <v>0</v>
      </c>
      <c r="M25" s="154">
        <v>1463.5073357431427</v>
      </c>
      <c r="N25" s="157"/>
      <c r="O25" s="157"/>
      <c r="P25" s="157"/>
      <c r="Q25" s="157"/>
      <c r="R25" s="155" t="s">
        <v>244</v>
      </c>
      <c r="S25" s="155" t="s">
        <v>244</v>
      </c>
      <c r="T25" s="157"/>
      <c r="U25" s="157"/>
      <c r="V25" s="10">
        <v>1464</v>
      </c>
      <c r="W25" s="30">
        <v>0</v>
      </c>
      <c r="X25" s="30">
        <v>0</v>
      </c>
      <c r="AA25" s="42"/>
    </row>
    <row r="26" spans="1:27" ht="220.5" x14ac:dyDescent="0.25">
      <c r="A26" s="2">
        <v>16</v>
      </c>
      <c r="B26" s="8">
        <v>2.11</v>
      </c>
      <c r="C26" s="9" t="s">
        <v>36</v>
      </c>
      <c r="D26" s="82" t="s">
        <v>131</v>
      </c>
      <c r="E26" s="10">
        <v>-3</v>
      </c>
      <c r="F26" s="30">
        <v>0</v>
      </c>
      <c r="G26" s="10">
        <v>-3</v>
      </c>
      <c r="H26" s="30">
        <v>0</v>
      </c>
      <c r="I26" s="62">
        <v>-3</v>
      </c>
      <c r="J26" s="62"/>
      <c r="K26" s="154">
        <v>2.3699999999989814</v>
      </c>
      <c r="L26" s="154">
        <v>0</v>
      </c>
      <c r="M26" s="154">
        <v>-3.1495853710384081</v>
      </c>
      <c r="N26" s="157"/>
      <c r="O26" s="157"/>
      <c r="P26" s="157"/>
      <c r="Q26" s="157"/>
      <c r="R26" s="155" t="s">
        <v>244</v>
      </c>
      <c r="S26" s="155" t="s">
        <v>244</v>
      </c>
      <c r="T26" s="157"/>
      <c r="U26" s="157"/>
      <c r="V26" s="10">
        <v>-3</v>
      </c>
      <c r="W26" s="30">
        <v>0</v>
      </c>
      <c r="X26" s="30">
        <v>0</v>
      </c>
      <c r="AA26" s="42"/>
    </row>
    <row r="27" spans="1:27" ht="173.25" x14ac:dyDescent="0.25">
      <c r="A27" s="2">
        <v>17</v>
      </c>
      <c r="B27" s="8">
        <v>2.12</v>
      </c>
      <c r="C27" s="9" t="s">
        <v>97</v>
      </c>
      <c r="D27" s="82" t="s">
        <v>132</v>
      </c>
      <c r="E27" s="10">
        <v>-1362</v>
      </c>
      <c r="F27" s="30">
        <v>0</v>
      </c>
      <c r="G27" s="10">
        <v>-1364</v>
      </c>
      <c r="H27" s="30">
        <v>0</v>
      </c>
      <c r="I27" s="62">
        <v>-1362</v>
      </c>
      <c r="J27" s="62"/>
      <c r="K27" s="154">
        <v>1341.3243711616251</v>
      </c>
      <c r="L27" s="154">
        <v>0</v>
      </c>
      <c r="M27" s="154">
        <v>-1782.5382351180428</v>
      </c>
      <c r="N27" s="157"/>
      <c r="O27" s="157"/>
      <c r="P27" s="157"/>
      <c r="Q27" s="157"/>
      <c r="R27" s="155" t="s">
        <v>244</v>
      </c>
      <c r="S27" s="155" t="s">
        <v>244</v>
      </c>
      <c r="T27" s="157"/>
      <c r="U27" s="157"/>
      <c r="V27" s="10">
        <v>-1362</v>
      </c>
      <c r="W27" s="30">
        <v>0</v>
      </c>
      <c r="X27" s="30">
        <v>0</v>
      </c>
      <c r="AA27" s="42"/>
    </row>
    <row r="28" spans="1:27" ht="94.5" x14ac:dyDescent="0.25">
      <c r="A28" s="2">
        <v>18</v>
      </c>
      <c r="B28" s="8">
        <v>2.13</v>
      </c>
      <c r="C28" s="9" t="s">
        <v>98</v>
      </c>
      <c r="D28" s="82" t="s">
        <v>184</v>
      </c>
      <c r="E28" s="10">
        <v>830</v>
      </c>
      <c r="F28" s="30">
        <v>0</v>
      </c>
      <c r="G28" s="10">
        <v>830</v>
      </c>
      <c r="H28" s="30">
        <v>0</v>
      </c>
      <c r="I28" s="62">
        <v>830</v>
      </c>
      <c r="J28" s="62"/>
      <c r="K28" s="154">
        <v>-624.62535000000003</v>
      </c>
      <c r="L28" s="154">
        <v>0</v>
      </c>
      <c r="M28" s="154">
        <v>830.08897246438448</v>
      </c>
      <c r="N28" s="157"/>
      <c r="O28" s="157"/>
      <c r="P28" s="157"/>
      <c r="Q28" s="157"/>
      <c r="R28" s="155" t="s">
        <v>244</v>
      </c>
      <c r="S28" s="155" t="s">
        <v>244</v>
      </c>
      <c r="T28" s="157"/>
      <c r="U28" s="157"/>
      <c r="V28" s="10">
        <v>830</v>
      </c>
      <c r="W28" s="30">
        <v>0</v>
      </c>
      <c r="X28" s="30">
        <v>0</v>
      </c>
      <c r="AA28" s="42"/>
    </row>
    <row r="29" spans="1:27" ht="31.5" x14ac:dyDescent="0.25">
      <c r="A29" s="2">
        <v>19</v>
      </c>
      <c r="B29" s="8">
        <v>2.14</v>
      </c>
      <c r="C29" s="9" t="s">
        <v>10</v>
      </c>
      <c r="D29" s="88" t="s">
        <v>27</v>
      </c>
      <c r="E29" s="10">
        <v>300</v>
      </c>
      <c r="F29" s="30">
        <v>0</v>
      </c>
      <c r="G29" s="10">
        <v>300</v>
      </c>
      <c r="H29" s="30">
        <v>0</v>
      </c>
      <c r="I29" s="62">
        <v>300</v>
      </c>
      <c r="J29" s="62"/>
      <c r="K29" s="154">
        <v>-226</v>
      </c>
      <c r="L29" s="154">
        <v>0</v>
      </c>
      <c r="M29" s="154">
        <v>300.34020837763126</v>
      </c>
      <c r="N29" s="157"/>
      <c r="O29" s="157"/>
      <c r="P29" s="157"/>
      <c r="Q29" s="157"/>
      <c r="R29" s="155" t="s">
        <v>244</v>
      </c>
      <c r="S29" s="155" t="s">
        <v>244</v>
      </c>
      <c r="T29" s="157"/>
      <c r="U29" s="157"/>
      <c r="V29" s="10">
        <v>300</v>
      </c>
      <c r="W29" s="30">
        <v>0</v>
      </c>
      <c r="X29" s="30">
        <v>0</v>
      </c>
      <c r="AA29" s="42"/>
    </row>
    <row r="30" spans="1:27" ht="63" x14ac:dyDescent="0.25">
      <c r="A30" s="2">
        <v>20</v>
      </c>
      <c r="B30" s="8">
        <v>2.15</v>
      </c>
      <c r="C30" s="9" t="s">
        <v>99</v>
      </c>
      <c r="D30" s="88" t="s">
        <v>133</v>
      </c>
      <c r="E30" s="10">
        <v>5067</v>
      </c>
      <c r="F30" s="30">
        <v>53930</v>
      </c>
      <c r="G30" s="10">
        <v>5067</v>
      </c>
      <c r="H30" s="30">
        <v>53930</v>
      </c>
      <c r="I30" s="62">
        <v>4759</v>
      </c>
      <c r="J30" s="62">
        <v>53930</v>
      </c>
      <c r="K30" s="154">
        <v>291.05805119999997</v>
      </c>
      <c r="L30" s="154">
        <v>53929.599999999999</v>
      </c>
      <c r="M30" s="154">
        <v>4651.5426706357639</v>
      </c>
      <c r="N30" s="157"/>
      <c r="O30" s="157"/>
      <c r="P30" s="157"/>
      <c r="Q30" s="157"/>
      <c r="R30" s="155" t="s">
        <v>244</v>
      </c>
      <c r="S30" s="155" t="s">
        <v>244</v>
      </c>
      <c r="T30" s="157"/>
      <c r="U30" s="157"/>
      <c r="V30" s="10">
        <v>4530</v>
      </c>
      <c r="W30" s="30">
        <v>53930</v>
      </c>
      <c r="X30" s="30">
        <v>53930</v>
      </c>
      <c r="AA30" s="42"/>
    </row>
    <row r="31" spans="1:27" ht="141.75" x14ac:dyDescent="0.25">
      <c r="A31" s="2">
        <v>21</v>
      </c>
      <c r="B31" s="8">
        <v>2.16</v>
      </c>
      <c r="C31" s="9" t="s">
        <v>100</v>
      </c>
      <c r="D31" s="82" t="s">
        <v>134</v>
      </c>
      <c r="E31" s="10">
        <v>41383</v>
      </c>
      <c r="F31" s="30">
        <v>0</v>
      </c>
      <c r="G31" s="10">
        <v>41383</v>
      </c>
      <c r="H31" s="30">
        <v>0</v>
      </c>
      <c r="I31" s="62">
        <v>41383</v>
      </c>
      <c r="J31" s="62"/>
      <c r="K31" s="154">
        <v>-31140</v>
      </c>
      <c r="L31" s="154">
        <v>0</v>
      </c>
      <c r="M31" s="154">
        <v>41383.159685307248</v>
      </c>
      <c r="N31" s="157"/>
      <c r="O31" s="157"/>
      <c r="P31" s="157"/>
      <c r="Q31" s="157"/>
      <c r="R31" s="155" t="s">
        <v>244</v>
      </c>
      <c r="S31" s="155" t="s">
        <v>244</v>
      </c>
      <c r="T31" s="157"/>
      <c r="U31" s="157"/>
      <c r="V31" s="10">
        <v>41383</v>
      </c>
      <c r="W31" s="30">
        <v>0</v>
      </c>
      <c r="X31" s="30">
        <v>0</v>
      </c>
      <c r="AA31" s="42"/>
    </row>
    <row r="32" spans="1:27" ht="78.75" x14ac:dyDescent="0.25">
      <c r="A32" s="2">
        <v>22</v>
      </c>
      <c r="B32" s="8">
        <v>2.17</v>
      </c>
      <c r="C32" s="9" t="s">
        <v>8</v>
      </c>
      <c r="D32" s="82" t="s">
        <v>28</v>
      </c>
      <c r="E32" s="10">
        <v>-16</v>
      </c>
      <c r="F32" s="30">
        <v>0</v>
      </c>
      <c r="G32" s="10">
        <v>-16</v>
      </c>
      <c r="H32" s="30">
        <v>0</v>
      </c>
      <c r="I32" s="62">
        <v>-16</v>
      </c>
      <c r="J32" s="62"/>
      <c r="K32" s="154">
        <v>11.85</v>
      </c>
      <c r="L32" s="154">
        <v>0</v>
      </c>
      <c r="M32" s="154">
        <v>-15.747926855198807</v>
      </c>
      <c r="N32" s="157"/>
      <c r="O32" s="157"/>
      <c r="P32" s="157"/>
      <c r="Q32" s="157"/>
      <c r="R32" s="155" t="s">
        <v>244</v>
      </c>
      <c r="S32" s="155" t="s">
        <v>244</v>
      </c>
      <c r="T32" s="157"/>
      <c r="U32" s="157"/>
      <c r="V32" s="10">
        <v>-16</v>
      </c>
      <c r="W32" s="30">
        <v>0</v>
      </c>
      <c r="X32" s="30">
        <v>0</v>
      </c>
      <c r="AA32" s="42"/>
    </row>
    <row r="33" spans="1:27" ht="126" x14ac:dyDescent="0.25">
      <c r="A33" s="2">
        <v>23</v>
      </c>
      <c r="B33" s="8">
        <v>2.1800000000000002</v>
      </c>
      <c r="C33" s="9" t="s">
        <v>101</v>
      </c>
      <c r="D33" s="88" t="s">
        <v>346</v>
      </c>
      <c r="E33" s="10">
        <v>351</v>
      </c>
      <c r="F33" s="30">
        <v>0</v>
      </c>
      <c r="G33" s="10">
        <v>351</v>
      </c>
      <c r="H33" s="30">
        <v>0</v>
      </c>
      <c r="I33" s="62">
        <v>351</v>
      </c>
      <c r="J33" s="62"/>
      <c r="K33" s="154">
        <v>-263.86</v>
      </c>
      <c r="L33" s="154">
        <v>0</v>
      </c>
      <c r="M33" s="154">
        <v>350.65383797576015</v>
      </c>
      <c r="N33" s="157"/>
      <c r="O33" s="157"/>
      <c r="P33" s="157"/>
      <c r="Q33" s="157"/>
      <c r="R33" s="155" t="s">
        <v>244</v>
      </c>
      <c r="S33" s="155" t="s">
        <v>244</v>
      </c>
      <c r="T33" s="157"/>
      <c r="U33" s="157"/>
      <c r="V33" s="10">
        <v>351</v>
      </c>
      <c r="W33" s="30">
        <v>0</v>
      </c>
      <c r="X33" s="30">
        <v>0</v>
      </c>
      <c r="AA33" s="42"/>
    </row>
    <row r="34" spans="1:27" ht="47.25" x14ac:dyDescent="0.25">
      <c r="A34" s="2">
        <v>24</v>
      </c>
      <c r="B34" s="8">
        <v>2.19</v>
      </c>
      <c r="C34" s="9" t="s">
        <v>52</v>
      </c>
      <c r="D34" s="88" t="s">
        <v>135</v>
      </c>
      <c r="E34" s="10">
        <v>-61904</v>
      </c>
      <c r="F34" s="30">
        <v>0</v>
      </c>
      <c r="G34" s="10">
        <v>-61904</v>
      </c>
      <c r="H34" s="30">
        <v>0</v>
      </c>
      <c r="I34" s="62">
        <v>-61904</v>
      </c>
      <c r="J34" s="62"/>
      <c r="K34" s="154">
        <v>46581.56</v>
      </c>
      <c r="L34" s="154">
        <v>0</v>
      </c>
      <c r="M34" s="154">
        <v>-61904.05060599617</v>
      </c>
      <c r="N34" s="157"/>
      <c r="O34" s="157"/>
      <c r="P34" s="157"/>
      <c r="Q34" s="157"/>
      <c r="R34" s="155" t="s">
        <v>244</v>
      </c>
      <c r="S34" s="155" t="s">
        <v>244</v>
      </c>
      <c r="T34" s="157"/>
      <c r="U34" s="157"/>
      <c r="V34" s="10">
        <v>-61904</v>
      </c>
      <c r="W34" s="30">
        <v>0</v>
      </c>
      <c r="X34" s="30">
        <v>0</v>
      </c>
      <c r="AA34" s="42"/>
    </row>
    <row r="35" spans="1:27" ht="47.25" x14ac:dyDescent="0.25">
      <c r="A35" s="2">
        <v>26</v>
      </c>
      <c r="B35" s="8" t="s">
        <v>64</v>
      </c>
      <c r="C35" s="83" t="s">
        <v>67</v>
      </c>
      <c r="D35" s="88" t="s">
        <v>136</v>
      </c>
      <c r="E35" s="10">
        <v>21913</v>
      </c>
      <c r="F35" s="30">
        <v>0</v>
      </c>
      <c r="G35" s="10">
        <v>-13726</v>
      </c>
      <c r="H35" s="30">
        <v>0</v>
      </c>
      <c r="I35" s="62">
        <v>24255</v>
      </c>
      <c r="J35" s="62"/>
      <c r="K35" s="154">
        <v>19230.697640547998</v>
      </c>
      <c r="L35" s="154">
        <v>0</v>
      </c>
      <c r="M35" s="154">
        <v>-25556.423613315961</v>
      </c>
      <c r="N35" s="157"/>
      <c r="O35" s="157"/>
      <c r="P35" s="157"/>
      <c r="Q35" s="157"/>
      <c r="R35" s="155" t="s">
        <v>244</v>
      </c>
      <c r="S35" s="155" t="s">
        <v>244</v>
      </c>
      <c r="T35" s="157"/>
      <c r="U35" s="157"/>
      <c r="V35" s="10">
        <v>-22546</v>
      </c>
      <c r="W35" s="30">
        <v>0</v>
      </c>
      <c r="X35" s="30">
        <v>0</v>
      </c>
      <c r="AA35" s="42"/>
    </row>
    <row r="36" spans="1:27" ht="63" x14ac:dyDescent="0.25">
      <c r="A36" s="2">
        <v>27</v>
      </c>
      <c r="B36" s="8" t="s">
        <v>65</v>
      </c>
      <c r="C36" s="9" t="s">
        <v>66</v>
      </c>
      <c r="D36" s="88" t="s">
        <v>185</v>
      </c>
      <c r="E36" s="10">
        <v>-3407</v>
      </c>
      <c r="F36" s="30">
        <v>0</v>
      </c>
      <c r="G36" s="10">
        <v>-3407</v>
      </c>
      <c r="H36" s="30">
        <v>0</v>
      </c>
      <c r="I36" s="62">
        <v>-3407</v>
      </c>
      <c r="J36" s="62"/>
      <c r="K36" s="154">
        <v>2563.5500000000002</v>
      </c>
      <c r="L36" s="154">
        <v>0</v>
      </c>
      <c r="M36" s="154">
        <v>-3406.8015096746758</v>
      </c>
      <c r="N36" s="157"/>
      <c r="O36" s="157"/>
      <c r="P36" s="157"/>
      <c r="Q36" s="157"/>
      <c r="R36" s="155" t="s">
        <v>244</v>
      </c>
      <c r="S36" s="155" t="s">
        <v>244</v>
      </c>
      <c r="T36" s="157"/>
      <c r="U36" s="157"/>
      <c r="V36" s="10">
        <v>-3407</v>
      </c>
      <c r="W36" s="30">
        <v>0</v>
      </c>
      <c r="X36" s="30">
        <v>0</v>
      </c>
      <c r="AA36" s="42"/>
    </row>
    <row r="37" spans="1:27" ht="141.75" x14ac:dyDescent="0.25">
      <c r="A37" s="2">
        <v>28</v>
      </c>
      <c r="B37" s="8">
        <v>3.01</v>
      </c>
      <c r="C37" s="9" t="s">
        <v>41</v>
      </c>
      <c r="D37" s="89" t="s">
        <v>137</v>
      </c>
      <c r="E37" s="10">
        <v>-33431</v>
      </c>
      <c r="F37" s="30">
        <v>0</v>
      </c>
      <c r="G37" s="10">
        <v>-33431</v>
      </c>
      <c r="H37" s="30">
        <v>0</v>
      </c>
      <c r="I37" s="62">
        <v>-33431</v>
      </c>
      <c r="J37" s="62"/>
      <c r="K37" s="154">
        <v>25155.97</v>
      </c>
      <c r="L37" s="154">
        <v>0</v>
      </c>
      <c r="M37" s="154">
        <v>-33430.748990006381</v>
      </c>
      <c r="N37" s="157"/>
      <c r="O37" s="157"/>
      <c r="P37" s="157"/>
      <c r="Q37" s="157"/>
      <c r="R37" s="155" t="s">
        <v>244</v>
      </c>
      <c r="S37" s="155" t="s">
        <v>244</v>
      </c>
      <c r="T37" s="157"/>
      <c r="U37" s="157"/>
      <c r="V37" s="10">
        <v>-33431</v>
      </c>
      <c r="W37" s="30">
        <v>0</v>
      </c>
      <c r="X37" s="30">
        <v>0</v>
      </c>
      <c r="AA37" s="42"/>
    </row>
    <row r="38" spans="1:27" ht="110.25" x14ac:dyDescent="0.25">
      <c r="A38" s="2">
        <v>29</v>
      </c>
      <c r="B38" s="8">
        <v>3.02</v>
      </c>
      <c r="C38" s="9" t="s">
        <v>54</v>
      </c>
      <c r="D38" s="89" t="s">
        <v>138</v>
      </c>
      <c r="E38" s="10">
        <v>6529</v>
      </c>
      <c r="F38" s="30">
        <v>0</v>
      </c>
      <c r="G38" s="10">
        <v>6529</v>
      </c>
      <c r="H38" s="30">
        <v>0</v>
      </c>
      <c r="I38" s="62">
        <v>6529</v>
      </c>
      <c r="J38" s="62"/>
      <c r="K38" s="154">
        <v>-4912.6149999999998</v>
      </c>
      <c r="L38" s="154">
        <v>0</v>
      </c>
      <c r="M38" s="154">
        <v>6528.5655432702524</v>
      </c>
      <c r="N38" s="157"/>
      <c r="O38" s="157"/>
      <c r="P38" s="157"/>
      <c r="Q38" s="157"/>
      <c r="R38" s="155" t="s">
        <v>244</v>
      </c>
      <c r="S38" s="155" t="s">
        <v>244</v>
      </c>
      <c r="T38" s="157"/>
      <c r="U38" s="157"/>
      <c r="V38" s="10">
        <v>6529</v>
      </c>
      <c r="W38" s="30">
        <v>0</v>
      </c>
      <c r="X38" s="30">
        <v>0</v>
      </c>
      <c r="AA38" s="42"/>
    </row>
    <row r="39" spans="1:27" ht="78.75" x14ac:dyDescent="0.25">
      <c r="A39" s="2">
        <v>30</v>
      </c>
      <c r="B39" s="8">
        <v>3.03</v>
      </c>
      <c r="C39" s="9" t="s">
        <v>102</v>
      </c>
      <c r="D39" s="88" t="s">
        <v>139</v>
      </c>
      <c r="E39" s="10">
        <v>122</v>
      </c>
      <c r="F39" s="30">
        <v>0</v>
      </c>
      <c r="G39" s="10">
        <v>122</v>
      </c>
      <c r="H39" s="30">
        <v>0</v>
      </c>
      <c r="I39" s="62">
        <v>122</v>
      </c>
      <c r="J39" s="62"/>
      <c r="K39" s="154">
        <v>-92</v>
      </c>
      <c r="L39" s="154">
        <v>0</v>
      </c>
      <c r="M39" s="154">
        <v>122.26238571124813</v>
      </c>
      <c r="N39" s="157"/>
      <c r="O39" s="157"/>
      <c r="P39" s="157"/>
      <c r="Q39" s="157"/>
      <c r="R39" s="155" t="s">
        <v>244</v>
      </c>
      <c r="S39" s="155" t="s">
        <v>244</v>
      </c>
      <c r="T39" s="157"/>
      <c r="U39" s="157"/>
      <c r="V39" s="10">
        <v>122</v>
      </c>
      <c r="W39" s="30">
        <v>0</v>
      </c>
      <c r="X39" s="30">
        <v>0</v>
      </c>
      <c r="AA39" s="42"/>
    </row>
    <row r="40" spans="1:27" ht="94.5" x14ac:dyDescent="0.25">
      <c r="A40" s="2">
        <v>31</v>
      </c>
      <c r="B40" s="8">
        <v>3.04</v>
      </c>
      <c r="C40" s="9" t="s">
        <v>72</v>
      </c>
      <c r="D40" s="88" t="s">
        <v>140</v>
      </c>
      <c r="E40" s="10">
        <v>-3144</v>
      </c>
      <c r="F40" s="30">
        <v>-7529</v>
      </c>
      <c r="G40" s="10">
        <v>-3144</v>
      </c>
      <c r="H40" s="30">
        <v>-7529</v>
      </c>
      <c r="I40" s="62">
        <v>-3101</v>
      </c>
      <c r="J40" s="62">
        <v>-7529</v>
      </c>
      <c r="K40" s="154">
        <v>1792.755987</v>
      </c>
      <c r="L40" s="154">
        <v>-7529</v>
      </c>
      <c r="M40" s="154">
        <v>-3085.8556865298747</v>
      </c>
      <c r="N40" s="157"/>
      <c r="O40" s="157"/>
      <c r="P40" s="157"/>
      <c r="Q40" s="157"/>
      <c r="R40" s="155" t="s">
        <v>244</v>
      </c>
      <c r="S40" s="155" t="s">
        <v>244</v>
      </c>
      <c r="T40" s="157"/>
      <c r="U40" s="157"/>
      <c r="V40" s="10">
        <v>-3069</v>
      </c>
      <c r="W40" s="30">
        <v>-7529</v>
      </c>
      <c r="X40" s="30">
        <v>-7529</v>
      </c>
      <c r="AA40" s="42"/>
    </row>
    <row r="41" spans="1:27" ht="78.75" x14ac:dyDescent="0.25">
      <c r="A41" s="2">
        <v>32</v>
      </c>
      <c r="B41" s="8">
        <v>3.05</v>
      </c>
      <c r="C41" s="9" t="s">
        <v>38</v>
      </c>
      <c r="D41" s="88" t="s">
        <v>352</v>
      </c>
      <c r="E41" s="10">
        <v>6924</v>
      </c>
      <c r="F41" s="30">
        <v>0</v>
      </c>
      <c r="G41" s="10">
        <v>7008</v>
      </c>
      <c r="H41" s="30">
        <v>0</v>
      </c>
      <c r="I41" s="62">
        <v>5069</v>
      </c>
      <c r="J41" s="62"/>
      <c r="K41" s="154">
        <v>-5209.8130000000001</v>
      </c>
      <c r="L41" s="154">
        <v>0</v>
      </c>
      <c r="M41" s="154">
        <v>6923.5235487986392</v>
      </c>
      <c r="N41" s="157"/>
      <c r="O41" s="157"/>
      <c r="P41" s="157"/>
      <c r="Q41" s="157"/>
      <c r="R41" s="155" t="s">
        <v>244</v>
      </c>
      <c r="S41" s="155" t="s">
        <v>244</v>
      </c>
      <c r="T41" s="157"/>
      <c r="U41" s="157"/>
      <c r="V41" s="10">
        <v>6924</v>
      </c>
      <c r="W41" s="30">
        <v>0</v>
      </c>
      <c r="X41" s="30">
        <v>0</v>
      </c>
      <c r="AA41" s="42"/>
    </row>
    <row r="42" spans="1:27" ht="94.5" x14ac:dyDescent="0.25">
      <c r="A42" s="2">
        <v>33</v>
      </c>
      <c r="B42" s="8">
        <v>3.06</v>
      </c>
      <c r="C42" s="9" t="s">
        <v>39</v>
      </c>
      <c r="D42" s="88" t="s">
        <v>351</v>
      </c>
      <c r="E42" s="10">
        <v>63</v>
      </c>
      <c r="F42" s="30">
        <v>0</v>
      </c>
      <c r="G42" s="10">
        <v>115</v>
      </c>
      <c r="H42" s="30">
        <v>0</v>
      </c>
      <c r="I42" s="62">
        <v>63</v>
      </c>
      <c r="J42" s="62"/>
      <c r="K42" s="154">
        <v>-47.429230000000004</v>
      </c>
      <c r="L42" s="154">
        <v>0</v>
      </c>
      <c r="M42" s="154">
        <v>63.030552307038064</v>
      </c>
      <c r="N42" s="157"/>
      <c r="O42" s="157"/>
      <c r="P42" s="157"/>
      <c r="Q42" s="157"/>
      <c r="R42" s="155" t="s">
        <v>244</v>
      </c>
      <c r="S42" s="155" t="s">
        <v>244</v>
      </c>
      <c r="T42" s="157"/>
      <c r="U42" s="157"/>
      <c r="V42" s="10">
        <v>0</v>
      </c>
      <c r="W42" s="30">
        <v>0</v>
      </c>
      <c r="X42" s="30">
        <v>0</v>
      </c>
      <c r="AA42" s="42"/>
    </row>
    <row r="43" spans="1:27" ht="93" customHeight="1" x14ac:dyDescent="0.25">
      <c r="A43" s="2">
        <v>34</v>
      </c>
      <c r="B43" s="8">
        <v>3.07</v>
      </c>
      <c r="C43" s="9" t="s">
        <v>40</v>
      </c>
      <c r="D43" s="82" t="s">
        <v>163</v>
      </c>
      <c r="E43" s="10">
        <v>-5699</v>
      </c>
      <c r="F43" s="30">
        <v>0</v>
      </c>
      <c r="G43" s="10">
        <v>-5524</v>
      </c>
      <c r="H43" s="30">
        <v>0</v>
      </c>
      <c r="I43" s="62">
        <v>-5699</v>
      </c>
      <c r="J43" s="62"/>
      <c r="K43" s="154">
        <v>5255.6154483371865</v>
      </c>
      <c r="L43" s="154">
        <v>0</v>
      </c>
      <c r="M43" s="154">
        <v>-6984.3922075499486</v>
      </c>
      <c r="N43" s="157"/>
      <c r="O43" s="157"/>
      <c r="P43" s="157"/>
      <c r="Q43" s="157"/>
      <c r="R43" s="155" t="s">
        <v>244</v>
      </c>
      <c r="S43" s="155" t="s">
        <v>244</v>
      </c>
      <c r="T43" s="157"/>
      <c r="U43" s="157"/>
      <c r="V43" s="10">
        <v>-6984</v>
      </c>
      <c r="W43" s="30">
        <v>0</v>
      </c>
      <c r="X43" s="30">
        <v>0</v>
      </c>
      <c r="AA43" s="42"/>
    </row>
    <row r="44" spans="1:27" ht="78.75" x14ac:dyDescent="0.25">
      <c r="A44" s="2">
        <v>35</v>
      </c>
      <c r="B44" s="8">
        <v>3.08</v>
      </c>
      <c r="C44" s="9" t="s">
        <v>103</v>
      </c>
      <c r="D44" s="82" t="s">
        <v>348</v>
      </c>
      <c r="E44" s="10">
        <v>1222</v>
      </c>
      <c r="F44" s="30">
        <v>0</v>
      </c>
      <c r="G44" s="10">
        <v>1222</v>
      </c>
      <c r="H44" s="30">
        <v>0</v>
      </c>
      <c r="I44" s="62">
        <v>0</v>
      </c>
      <c r="J44" s="62"/>
      <c r="K44" s="154">
        <v>-919.32300000000009</v>
      </c>
      <c r="L44" s="154">
        <v>0</v>
      </c>
      <c r="M44" s="154">
        <v>1221.7241654263237</v>
      </c>
      <c r="N44" s="157"/>
      <c r="O44" s="157"/>
      <c r="P44" s="157"/>
      <c r="Q44" s="157"/>
      <c r="R44" s="155" t="s">
        <v>244</v>
      </c>
      <c r="S44" s="155" t="s">
        <v>244</v>
      </c>
      <c r="T44" s="157"/>
      <c r="U44" s="157"/>
      <c r="V44" s="10">
        <v>1222</v>
      </c>
      <c r="W44" s="30">
        <v>0</v>
      </c>
      <c r="X44" s="30">
        <v>0</v>
      </c>
      <c r="AA44" s="42"/>
    </row>
    <row r="45" spans="1:27" ht="78.75" x14ac:dyDescent="0.25">
      <c r="A45" s="2">
        <v>36</v>
      </c>
      <c r="B45" s="8">
        <v>3.09</v>
      </c>
      <c r="C45" s="9" t="s">
        <v>73</v>
      </c>
      <c r="D45" s="82" t="s">
        <v>188</v>
      </c>
      <c r="E45" s="10">
        <v>275</v>
      </c>
      <c r="F45" s="30">
        <v>0</v>
      </c>
      <c r="G45" s="10">
        <v>275</v>
      </c>
      <c r="H45" s="30">
        <v>0</v>
      </c>
      <c r="I45" s="62">
        <v>275</v>
      </c>
      <c r="J45" s="62"/>
      <c r="K45" s="154">
        <v>-206.98000000000002</v>
      </c>
      <c r="L45" s="154">
        <v>0</v>
      </c>
      <c r="M45" s="154">
        <v>275.06378907080585</v>
      </c>
      <c r="N45" s="157"/>
      <c r="O45" s="157"/>
      <c r="P45" s="157"/>
      <c r="Q45" s="157"/>
      <c r="R45" s="155" t="s">
        <v>244</v>
      </c>
      <c r="S45" s="155" t="s">
        <v>244</v>
      </c>
      <c r="T45" s="157"/>
      <c r="U45" s="157"/>
      <c r="V45" s="10">
        <v>275</v>
      </c>
      <c r="W45" s="30">
        <v>0</v>
      </c>
      <c r="X45" s="30">
        <v>0</v>
      </c>
      <c r="AA45" s="42"/>
    </row>
    <row r="46" spans="1:27" ht="47.25" x14ac:dyDescent="0.25">
      <c r="A46" s="2">
        <v>37</v>
      </c>
      <c r="B46" s="8">
        <v>3.1</v>
      </c>
      <c r="C46" s="9" t="s">
        <v>104</v>
      </c>
      <c r="D46" s="82" t="s">
        <v>160</v>
      </c>
      <c r="E46" s="10">
        <v>400</v>
      </c>
      <c r="F46" s="30">
        <v>0</v>
      </c>
      <c r="G46" s="10">
        <v>400</v>
      </c>
      <c r="H46" s="30">
        <v>0</v>
      </c>
      <c r="I46" s="62">
        <v>400</v>
      </c>
      <c r="J46" s="62"/>
      <c r="K46" s="154">
        <v>-300.99</v>
      </c>
      <c r="L46" s="154">
        <v>0</v>
      </c>
      <c r="M46" s="154">
        <v>399.99734212204976</v>
      </c>
      <c r="N46" s="157"/>
      <c r="O46" s="157"/>
      <c r="P46" s="157"/>
      <c r="Q46" s="157"/>
      <c r="R46" s="155" t="s">
        <v>244</v>
      </c>
      <c r="S46" s="155" t="s">
        <v>244</v>
      </c>
      <c r="T46" s="157"/>
      <c r="U46" s="157"/>
      <c r="V46" s="10">
        <v>400</v>
      </c>
      <c r="W46" s="30">
        <v>0</v>
      </c>
      <c r="X46" s="30">
        <v>0</v>
      </c>
      <c r="AA46" s="42"/>
    </row>
    <row r="47" spans="1:27" ht="94.5" x14ac:dyDescent="0.25">
      <c r="A47" s="2">
        <v>38</v>
      </c>
      <c r="B47" s="8">
        <v>3.11</v>
      </c>
      <c r="C47" s="9" t="s">
        <v>63</v>
      </c>
      <c r="D47" s="88" t="s">
        <v>141</v>
      </c>
      <c r="E47" s="10">
        <v>-194</v>
      </c>
      <c r="F47" s="30">
        <v>0</v>
      </c>
      <c r="G47" s="10">
        <v>-763</v>
      </c>
      <c r="H47" s="30">
        <v>0</v>
      </c>
      <c r="I47" s="62">
        <v>-194</v>
      </c>
      <c r="J47" s="62"/>
      <c r="K47" s="154">
        <v>575.12</v>
      </c>
      <c r="L47" s="154">
        <v>0</v>
      </c>
      <c r="M47" s="154">
        <v>-764.29938337231556</v>
      </c>
      <c r="N47" s="157"/>
      <c r="O47" s="157"/>
      <c r="P47" s="157"/>
      <c r="Q47" s="157"/>
      <c r="R47" s="155" t="s">
        <v>244</v>
      </c>
      <c r="S47" s="155" t="s">
        <v>244</v>
      </c>
      <c r="T47" s="157"/>
      <c r="U47" s="157"/>
      <c r="V47" s="10">
        <v>-194</v>
      </c>
      <c r="W47" s="30">
        <v>0</v>
      </c>
      <c r="X47" s="30">
        <v>0</v>
      </c>
      <c r="AA47" s="42"/>
    </row>
    <row r="48" spans="1:27" ht="136.5" customHeight="1" x14ac:dyDescent="0.25">
      <c r="A48" s="2">
        <v>39</v>
      </c>
      <c r="B48" s="8">
        <v>3.12</v>
      </c>
      <c r="C48" s="9" t="s">
        <v>57</v>
      </c>
      <c r="D48" s="82" t="s">
        <v>142</v>
      </c>
      <c r="E48" s="10">
        <v>5522</v>
      </c>
      <c r="F48" s="30">
        <v>0</v>
      </c>
      <c r="G48" s="10">
        <v>5522</v>
      </c>
      <c r="H48" s="30">
        <v>0</v>
      </c>
      <c r="I48" s="62">
        <v>5522</v>
      </c>
      <c r="J48" s="62"/>
      <c r="K48" s="154">
        <v>-4155.3999999999996</v>
      </c>
      <c r="L48" s="154">
        <v>0</v>
      </c>
      <c r="M48" s="154">
        <v>5522.2730172230486</v>
      </c>
      <c r="N48" s="157"/>
      <c r="O48" s="157"/>
      <c r="P48" s="157"/>
      <c r="Q48" s="157"/>
      <c r="R48" s="155" t="s">
        <v>244</v>
      </c>
      <c r="S48" s="155" t="s">
        <v>244</v>
      </c>
      <c r="T48" s="157"/>
      <c r="U48" s="157"/>
      <c r="V48" s="10">
        <v>5285</v>
      </c>
      <c r="W48" s="30">
        <v>0</v>
      </c>
      <c r="X48" s="30">
        <v>0</v>
      </c>
      <c r="AA48" s="42"/>
    </row>
    <row r="49" spans="1:27" ht="110.25" x14ac:dyDescent="0.25">
      <c r="A49" s="2">
        <v>40</v>
      </c>
      <c r="B49" s="8">
        <v>3.13</v>
      </c>
      <c r="C49" s="9" t="s">
        <v>53</v>
      </c>
      <c r="D49" s="88" t="s">
        <v>189</v>
      </c>
      <c r="E49" s="10">
        <v>107</v>
      </c>
      <c r="F49" s="30">
        <v>0</v>
      </c>
      <c r="G49" s="10">
        <v>107</v>
      </c>
      <c r="H49" s="30">
        <v>0</v>
      </c>
      <c r="I49" s="62">
        <v>107</v>
      </c>
      <c r="J49" s="62"/>
      <c r="K49" s="154">
        <v>-80.185000000000002</v>
      </c>
      <c r="L49" s="154">
        <v>0</v>
      </c>
      <c r="M49" s="154">
        <v>106.56097172017861</v>
      </c>
      <c r="N49" s="157"/>
      <c r="O49" s="157"/>
      <c r="P49" s="157"/>
      <c r="Q49" s="157"/>
      <c r="R49" s="155" t="s">
        <v>244</v>
      </c>
      <c r="S49" s="155" t="s">
        <v>244</v>
      </c>
      <c r="T49" s="157"/>
      <c r="U49" s="157"/>
      <c r="V49" s="10">
        <v>107</v>
      </c>
      <c r="W49" s="30">
        <v>0</v>
      </c>
      <c r="X49" s="30">
        <v>0</v>
      </c>
      <c r="AA49" s="42"/>
    </row>
    <row r="50" spans="1:27" ht="132.75" customHeight="1" x14ac:dyDescent="0.25">
      <c r="A50" s="2">
        <v>41</v>
      </c>
      <c r="B50" s="8">
        <v>3.14</v>
      </c>
      <c r="C50" s="9" t="s">
        <v>74</v>
      </c>
      <c r="D50" s="82" t="s">
        <v>347</v>
      </c>
      <c r="E50" s="10">
        <v>9319</v>
      </c>
      <c r="F50" s="30">
        <v>0</v>
      </c>
      <c r="G50" s="10">
        <v>9462</v>
      </c>
      <c r="H50" s="30">
        <v>0</v>
      </c>
      <c r="I50" s="62">
        <v>-190</v>
      </c>
      <c r="J50" s="62"/>
      <c r="K50" s="154">
        <v>-9.410955408384325E-4</v>
      </c>
      <c r="L50" s="154">
        <v>0</v>
      </c>
      <c r="M50" s="154">
        <v>1.2506585444498342E-3</v>
      </c>
      <c r="N50" s="157"/>
      <c r="O50" s="157"/>
      <c r="P50" s="157"/>
      <c r="Q50" s="157"/>
      <c r="R50" s="155" t="s">
        <v>244</v>
      </c>
      <c r="S50" s="155" t="s">
        <v>244</v>
      </c>
      <c r="T50" s="157"/>
      <c r="U50" s="157"/>
      <c r="V50" s="10">
        <v>3695</v>
      </c>
      <c r="W50" s="30">
        <v>0</v>
      </c>
      <c r="X50" s="30">
        <v>0</v>
      </c>
      <c r="AA50" s="42"/>
    </row>
    <row r="51" spans="1:27" ht="58.5" customHeight="1" x14ac:dyDescent="0.25">
      <c r="A51" s="2">
        <v>42</v>
      </c>
      <c r="B51" s="8">
        <v>3.15</v>
      </c>
      <c r="C51" s="9" t="s">
        <v>105</v>
      </c>
      <c r="D51" s="88" t="s">
        <v>143</v>
      </c>
      <c r="E51" s="10">
        <v>12238</v>
      </c>
      <c r="F51" s="30">
        <v>83421</v>
      </c>
      <c r="G51" s="10">
        <v>9990</v>
      </c>
      <c r="H51" s="30">
        <v>59143</v>
      </c>
      <c r="I51" s="62">
        <v>11762</v>
      </c>
      <c r="J51" s="62">
        <v>83421</v>
      </c>
      <c r="K51" s="154">
        <v>-2860.8231869129622</v>
      </c>
      <c r="L51" s="154">
        <v>83421.310559021265</v>
      </c>
      <c r="M51" s="154">
        <v>11595.446150345731</v>
      </c>
      <c r="N51" s="157"/>
      <c r="O51" s="157"/>
      <c r="P51" s="157"/>
      <c r="Q51" s="157"/>
      <c r="R51" s="155" t="s">
        <v>244</v>
      </c>
      <c r="S51" s="155" t="s">
        <v>244</v>
      </c>
      <c r="T51" s="157"/>
      <c r="U51" s="157"/>
      <c r="V51" s="10">
        <v>11407</v>
      </c>
      <c r="W51" s="30">
        <v>83421</v>
      </c>
      <c r="X51" s="30">
        <v>83421</v>
      </c>
      <c r="AA51" s="42"/>
    </row>
    <row r="52" spans="1:27" ht="63" x14ac:dyDescent="0.25">
      <c r="A52" s="2">
        <v>43</v>
      </c>
      <c r="B52" s="8">
        <v>3.16</v>
      </c>
      <c r="C52" s="9" t="s">
        <v>106</v>
      </c>
      <c r="D52" s="88" t="s">
        <v>190</v>
      </c>
      <c r="E52" s="10">
        <v>-788</v>
      </c>
      <c r="F52" s="30">
        <v>0</v>
      </c>
      <c r="G52" s="10">
        <v>-779</v>
      </c>
      <c r="H52" s="30">
        <v>0</v>
      </c>
      <c r="I52" s="62">
        <v>-788</v>
      </c>
      <c r="J52" s="62"/>
      <c r="K52" s="154">
        <v>592.73699999999997</v>
      </c>
      <c r="L52" s="154">
        <v>0</v>
      </c>
      <c r="M52" s="154">
        <v>-787.71130129704432</v>
      </c>
      <c r="N52" s="157"/>
      <c r="O52" s="157"/>
      <c r="P52" s="157"/>
      <c r="Q52" s="157"/>
      <c r="R52" s="155" t="s">
        <v>244</v>
      </c>
      <c r="S52" s="155" t="s">
        <v>244</v>
      </c>
      <c r="T52" s="157"/>
      <c r="U52" s="157"/>
      <c r="V52" s="10">
        <v>-788</v>
      </c>
      <c r="W52" s="30">
        <v>0</v>
      </c>
      <c r="X52" s="30">
        <v>0</v>
      </c>
      <c r="Y52" s="46"/>
      <c r="AA52" s="42"/>
    </row>
    <row r="53" spans="1:27" ht="224.25" customHeight="1" x14ac:dyDescent="0.25">
      <c r="A53" s="2">
        <v>44</v>
      </c>
      <c r="B53" s="8">
        <v>3.17</v>
      </c>
      <c r="C53" s="9" t="s">
        <v>353</v>
      </c>
      <c r="D53" s="88" t="s">
        <v>191</v>
      </c>
      <c r="E53" s="10">
        <v>11477</v>
      </c>
      <c r="F53" s="30">
        <v>70224</v>
      </c>
      <c r="G53" s="10">
        <v>13781</v>
      </c>
      <c r="H53" s="30">
        <v>94853</v>
      </c>
      <c r="I53" s="62">
        <v>11076</v>
      </c>
      <c r="J53" s="62">
        <v>70224</v>
      </c>
      <c r="K53" s="154">
        <v>-3292.1299926000002</v>
      </c>
      <c r="L53" s="154">
        <v>70224.200000000012</v>
      </c>
      <c r="M53" s="154">
        <v>10935.694307622796</v>
      </c>
      <c r="N53" s="157"/>
      <c r="O53" s="157"/>
      <c r="P53" s="157"/>
      <c r="Q53" s="157"/>
      <c r="R53" s="155" t="s">
        <v>244</v>
      </c>
      <c r="S53" s="155" t="s">
        <v>244</v>
      </c>
      <c r="T53" s="157"/>
      <c r="U53" s="157"/>
      <c r="V53" s="10">
        <v>10777</v>
      </c>
      <c r="W53" s="30">
        <v>70224</v>
      </c>
      <c r="X53" s="30">
        <v>70224</v>
      </c>
      <c r="AA53" s="42"/>
    </row>
    <row r="54" spans="1:27" ht="110.25" x14ac:dyDescent="0.25">
      <c r="A54" s="2">
        <v>45</v>
      </c>
      <c r="B54" s="8">
        <v>3.18</v>
      </c>
      <c r="C54" s="9" t="s">
        <v>107</v>
      </c>
      <c r="D54" s="88" t="s">
        <v>144</v>
      </c>
      <c r="E54" s="10">
        <v>4806</v>
      </c>
      <c r="F54" s="30">
        <v>0</v>
      </c>
      <c r="G54" s="10">
        <v>4806</v>
      </c>
      <c r="H54" s="30">
        <v>0</v>
      </c>
      <c r="I54" s="62">
        <v>4806</v>
      </c>
      <c r="J54" s="62"/>
      <c r="K54" s="154">
        <v>-3616.4619999999995</v>
      </c>
      <c r="L54" s="154">
        <v>0</v>
      </c>
      <c r="M54" s="154">
        <v>4806.0573038486064</v>
      </c>
      <c r="N54" s="157"/>
      <c r="O54" s="157"/>
      <c r="P54" s="157"/>
      <c r="Q54" s="157"/>
      <c r="R54" s="155" t="s">
        <v>244</v>
      </c>
      <c r="S54" s="155" t="s">
        <v>244</v>
      </c>
      <c r="T54" s="157"/>
      <c r="U54" s="157"/>
      <c r="V54" s="10">
        <v>4806</v>
      </c>
      <c r="W54" s="30">
        <v>0</v>
      </c>
      <c r="X54" s="30">
        <v>0</v>
      </c>
      <c r="Y54" s="46"/>
      <c r="AA54" s="42"/>
    </row>
    <row r="55" spans="1:27" ht="47.25" x14ac:dyDescent="0.25">
      <c r="A55" s="2">
        <v>46</v>
      </c>
      <c r="B55" s="8">
        <v>3.19</v>
      </c>
      <c r="C55" s="9" t="s">
        <v>108</v>
      </c>
      <c r="D55" s="88" t="s">
        <v>145</v>
      </c>
      <c r="E55" s="10">
        <v>591</v>
      </c>
      <c r="F55" s="30">
        <v>0</v>
      </c>
      <c r="G55" s="10">
        <v>591</v>
      </c>
      <c r="H55" s="30">
        <v>0</v>
      </c>
      <c r="I55" s="62">
        <v>591</v>
      </c>
      <c r="J55" s="62"/>
      <c r="K55" s="154">
        <v>-444.77</v>
      </c>
      <c r="L55" s="154">
        <v>0</v>
      </c>
      <c r="M55" s="154">
        <v>591.07218796512859</v>
      </c>
      <c r="N55" s="157"/>
      <c r="O55" s="157"/>
      <c r="P55" s="157"/>
      <c r="Q55" s="157"/>
      <c r="R55" s="155" t="s">
        <v>244</v>
      </c>
      <c r="S55" s="155" t="s">
        <v>244</v>
      </c>
      <c r="T55" s="157"/>
      <c r="U55" s="157"/>
      <c r="V55" s="10">
        <v>591</v>
      </c>
      <c r="W55" s="30">
        <v>0</v>
      </c>
      <c r="X55" s="30">
        <v>0</v>
      </c>
      <c r="AA55" s="42"/>
    </row>
    <row r="56" spans="1:27" ht="94.5" x14ac:dyDescent="0.25">
      <c r="A56" s="2">
        <v>47</v>
      </c>
      <c r="B56" s="8">
        <v>3.2</v>
      </c>
      <c r="C56" s="9" t="s">
        <v>109</v>
      </c>
      <c r="D56" s="88" t="s">
        <v>146</v>
      </c>
      <c r="E56" s="10">
        <v>498</v>
      </c>
      <c r="F56" s="30">
        <v>0</v>
      </c>
      <c r="G56" s="10">
        <v>498</v>
      </c>
      <c r="H56" s="30">
        <v>0</v>
      </c>
      <c r="I56" s="62">
        <v>498</v>
      </c>
      <c r="J56" s="62"/>
      <c r="K56" s="154">
        <v>241.91696000000013</v>
      </c>
      <c r="L56" s="154">
        <v>0</v>
      </c>
      <c r="M56" s="154">
        <v>-321.49287688709353</v>
      </c>
      <c r="N56" s="157"/>
      <c r="O56" s="157"/>
      <c r="P56" s="157"/>
      <c r="Q56" s="157"/>
      <c r="R56" s="155" t="s">
        <v>244</v>
      </c>
      <c r="S56" s="155" t="s">
        <v>244</v>
      </c>
      <c r="T56" s="157"/>
      <c r="U56" s="157"/>
      <c r="V56" s="10">
        <v>-321</v>
      </c>
      <c r="W56" s="30">
        <v>0</v>
      </c>
      <c r="X56" s="30">
        <v>0</v>
      </c>
      <c r="AA56" s="42"/>
    </row>
    <row r="57" spans="1:27" ht="94.5" x14ac:dyDescent="0.25">
      <c r="A57" s="2">
        <v>48</v>
      </c>
      <c r="B57" s="8">
        <v>3.21</v>
      </c>
      <c r="C57" s="9" t="s">
        <v>110</v>
      </c>
      <c r="D57" s="88" t="s">
        <v>192</v>
      </c>
      <c r="E57" s="10">
        <v>139</v>
      </c>
      <c r="F57" s="30">
        <v>0</v>
      </c>
      <c r="G57" s="10">
        <v>139</v>
      </c>
      <c r="H57" s="30">
        <v>0</v>
      </c>
      <c r="I57" s="62">
        <v>139</v>
      </c>
      <c r="J57" s="62"/>
      <c r="K57" s="154">
        <v>-104.28</v>
      </c>
      <c r="L57" s="154">
        <v>0</v>
      </c>
      <c r="M57" s="154">
        <v>138.58175632574952</v>
      </c>
      <c r="N57" s="157"/>
      <c r="O57" s="157"/>
      <c r="P57" s="157"/>
      <c r="Q57" s="157"/>
      <c r="R57" s="155" t="s">
        <v>244</v>
      </c>
      <c r="S57" s="155" t="s">
        <v>244</v>
      </c>
      <c r="T57" s="157"/>
      <c r="U57" s="157"/>
      <c r="V57" s="10">
        <v>139</v>
      </c>
      <c r="W57" s="30">
        <v>0</v>
      </c>
      <c r="X57" s="30">
        <v>0</v>
      </c>
      <c r="AA57" s="42"/>
    </row>
    <row r="58" spans="1:27" ht="63" x14ac:dyDescent="0.25">
      <c r="A58" s="2">
        <v>49</v>
      </c>
      <c r="B58" s="53">
        <v>3.2199999999999953</v>
      </c>
      <c r="C58" s="9" t="s">
        <v>111</v>
      </c>
      <c r="D58" s="90" t="s">
        <v>147</v>
      </c>
      <c r="E58" s="10">
        <v>-351</v>
      </c>
      <c r="F58" s="30">
        <v>0</v>
      </c>
      <c r="G58" s="10">
        <v>-351</v>
      </c>
      <c r="H58" s="30">
        <v>0</v>
      </c>
      <c r="I58" s="62">
        <v>-351</v>
      </c>
      <c r="J58" s="62"/>
      <c r="K58" s="154">
        <v>263.86</v>
      </c>
      <c r="L58" s="154">
        <v>0</v>
      </c>
      <c r="M58" s="154">
        <v>-350.65383797576015</v>
      </c>
      <c r="N58" s="157"/>
      <c r="O58" s="157"/>
      <c r="P58" s="157"/>
      <c r="Q58" s="157"/>
      <c r="R58" s="155" t="s">
        <v>244</v>
      </c>
      <c r="S58" s="155" t="s">
        <v>244</v>
      </c>
      <c r="T58" s="157"/>
      <c r="U58" s="157"/>
      <c r="V58" s="10">
        <v>-351</v>
      </c>
      <c r="W58" s="30">
        <v>0</v>
      </c>
      <c r="X58" s="30">
        <v>0</v>
      </c>
      <c r="AA58" s="42"/>
    </row>
    <row r="59" spans="1:27" ht="63" x14ac:dyDescent="0.25">
      <c r="A59" s="2">
        <v>50</v>
      </c>
      <c r="B59" s="53">
        <v>3.2299999999999951</v>
      </c>
      <c r="C59" s="9" t="s">
        <v>112</v>
      </c>
      <c r="D59" s="88" t="s">
        <v>193</v>
      </c>
      <c r="E59" s="10">
        <v>2267</v>
      </c>
      <c r="F59" s="30">
        <v>0</v>
      </c>
      <c r="G59" s="10">
        <v>2267</v>
      </c>
      <c r="H59" s="30">
        <v>0</v>
      </c>
      <c r="I59" s="62">
        <v>1456</v>
      </c>
      <c r="J59" s="62"/>
      <c r="K59" s="154">
        <v>-1705.6100000000001</v>
      </c>
      <c r="L59" s="154">
        <v>0</v>
      </c>
      <c r="M59" s="154">
        <v>2266.6516053582818</v>
      </c>
      <c r="N59" s="157"/>
      <c r="O59" s="157"/>
      <c r="P59" s="155" t="s">
        <v>316</v>
      </c>
      <c r="Q59" s="157"/>
      <c r="R59" s="155" t="s">
        <v>244</v>
      </c>
      <c r="S59" s="155" t="s">
        <v>244</v>
      </c>
      <c r="T59" s="157"/>
      <c r="U59" s="157"/>
      <c r="V59" s="10">
        <v>2267</v>
      </c>
      <c r="W59" s="30">
        <v>0</v>
      </c>
      <c r="X59" s="30">
        <v>0</v>
      </c>
      <c r="AA59" s="42"/>
    </row>
    <row r="60" spans="1:27" ht="44.25" customHeight="1" x14ac:dyDescent="0.25">
      <c r="A60" s="2">
        <v>51</v>
      </c>
      <c r="B60" s="53">
        <v>3.2399999999999949</v>
      </c>
      <c r="C60" s="9" t="s">
        <v>113</v>
      </c>
      <c r="D60" s="88" t="s">
        <v>194</v>
      </c>
      <c r="E60" s="10">
        <v>4258</v>
      </c>
      <c r="F60" s="30">
        <v>0</v>
      </c>
      <c r="G60" s="10">
        <v>4258</v>
      </c>
      <c r="H60" s="30">
        <v>0</v>
      </c>
      <c r="I60" s="62">
        <v>4258</v>
      </c>
      <c r="J60" s="62"/>
      <c r="K60" s="154">
        <v>-3204.24</v>
      </c>
      <c r="L60" s="154">
        <v>0</v>
      </c>
      <c r="M60" s="154">
        <v>4258.2394216457578</v>
      </c>
      <c r="N60" s="157"/>
      <c r="O60" s="157"/>
      <c r="P60" s="157"/>
      <c r="Q60" s="157"/>
      <c r="R60" s="155" t="s">
        <v>244</v>
      </c>
      <c r="S60" s="155" t="s">
        <v>244</v>
      </c>
      <c r="T60" s="157"/>
      <c r="U60" s="157"/>
      <c r="V60" s="10">
        <v>4258</v>
      </c>
      <c r="W60" s="30">
        <v>0</v>
      </c>
      <c r="X60" s="30">
        <v>0</v>
      </c>
      <c r="AA60" s="42"/>
    </row>
    <row r="61" spans="1:27" ht="220.5" x14ac:dyDescent="0.25">
      <c r="A61" s="2">
        <v>52</v>
      </c>
      <c r="B61" s="53">
        <v>4.01</v>
      </c>
      <c r="C61" s="9" t="s">
        <v>114</v>
      </c>
      <c r="D61" s="88" t="s">
        <v>148</v>
      </c>
      <c r="E61" s="10">
        <v>7941</v>
      </c>
      <c r="F61" s="30">
        <v>25761</v>
      </c>
      <c r="G61" s="10">
        <v>8775</v>
      </c>
      <c r="H61" s="30">
        <v>25530</v>
      </c>
      <c r="I61" s="62">
        <v>7793</v>
      </c>
      <c r="J61" s="62">
        <v>25761</v>
      </c>
      <c r="K61" s="154">
        <v>5.4179990684133372E-4</v>
      </c>
      <c r="L61" s="154">
        <v>0.10038908763090149</v>
      </c>
      <c r="M61" s="154">
        <v>8.6587722644253518E-3</v>
      </c>
      <c r="N61" s="157"/>
      <c r="O61" s="157"/>
      <c r="P61" s="157"/>
      <c r="Q61" s="157"/>
      <c r="R61" s="155" t="s">
        <v>244</v>
      </c>
      <c r="S61" s="155" t="s">
        <v>244</v>
      </c>
      <c r="T61" s="157"/>
      <c r="U61" s="157"/>
      <c r="V61" s="10">
        <v>7684</v>
      </c>
      <c r="W61" s="30">
        <v>25761</v>
      </c>
      <c r="X61" s="30">
        <v>25761</v>
      </c>
      <c r="AA61" s="42"/>
    </row>
    <row r="62" spans="1:27" ht="110.25" x14ac:dyDescent="0.25">
      <c r="A62" s="2">
        <v>53</v>
      </c>
      <c r="B62" s="53">
        <v>4.0199999999999996</v>
      </c>
      <c r="C62" s="9" t="s">
        <v>115</v>
      </c>
      <c r="D62" s="88" t="s">
        <v>149</v>
      </c>
      <c r="E62" s="10">
        <v>-7663</v>
      </c>
      <c r="F62" s="30">
        <v>0</v>
      </c>
      <c r="G62" s="10">
        <v>-6679</v>
      </c>
      <c r="H62" s="30">
        <v>0</v>
      </c>
      <c r="I62" s="62">
        <v>-7663</v>
      </c>
      <c r="J62" s="62"/>
      <c r="K62" s="154">
        <v>5766.0599000000002</v>
      </c>
      <c r="L62" s="154">
        <v>0</v>
      </c>
      <c r="M62" s="154">
        <v>-7662.7417339995745</v>
      </c>
      <c r="N62" s="157"/>
      <c r="O62" s="157"/>
      <c r="P62" s="157"/>
      <c r="Q62" s="157"/>
      <c r="R62" s="155" t="s">
        <v>244</v>
      </c>
      <c r="S62" s="155" t="s">
        <v>244</v>
      </c>
      <c r="T62" s="157"/>
      <c r="U62" s="157"/>
      <c r="V62" s="10">
        <v>-7663</v>
      </c>
      <c r="W62" s="30">
        <v>0</v>
      </c>
      <c r="X62" s="30">
        <v>0</v>
      </c>
      <c r="AA62" s="42"/>
    </row>
    <row r="63" spans="1:27" ht="63" x14ac:dyDescent="0.25">
      <c r="A63" s="2">
        <v>54</v>
      </c>
      <c r="B63" s="73" t="s">
        <v>339</v>
      </c>
      <c r="C63" s="9" t="s">
        <v>221</v>
      </c>
      <c r="D63" s="88" t="s">
        <v>334</v>
      </c>
      <c r="E63" s="10"/>
      <c r="F63" s="30"/>
      <c r="G63" s="10">
        <v>-40</v>
      </c>
      <c r="H63" s="30">
        <v>0</v>
      </c>
      <c r="I63" s="155"/>
      <c r="J63" s="155"/>
      <c r="K63" s="154"/>
      <c r="L63" s="154"/>
      <c r="M63" s="154"/>
      <c r="N63" s="157"/>
      <c r="O63" s="157"/>
      <c r="P63" s="157"/>
      <c r="Q63" s="157"/>
      <c r="R63" s="11"/>
      <c r="S63" s="11"/>
      <c r="T63" s="157"/>
      <c r="U63" s="157"/>
      <c r="V63" s="10">
        <v>-201</v>
      </c>
      <c r="W63" s="30"/>
      <c r="X63" s="150"/>
      <c r="AA63" s="42"/>
    </row>
    <row r="64" spans="1:27" ht="47.25" x14ac:dyDescent="0.25">
      <c r="A64" s="2">
        <v>55</v>
      </c>
      <c r="B64" s="73" t="s">
        <v>337</v>
      </c>
      <c r="C64" s="9" t="s">
        <v>222</v>
      </c>
      <c r="D64" s="88" t="s">
        <v>335</v>
      </c>
      <c r="E64" s="10"/>
      <c r="F64" s="30"/>
      <c r="G64" s="10">
        <v>-626</v>
      </c>
      <c r="H64" s="30">
        <v>0</v>
      </c>
      <c r="I64" s="155"/>
      <c r="J64" s="155"/>
      <c r="K64" s="154">
        <v>1659.3103731890535</v>
      </c>
      <c r="L64" s="154">
        <v>0</v>
      </c>
      <c r="M64" s="154">
        <v>-2205.1222267555995</v>
      </c>
      <c r="N64" s="157"/>
      <c r="O64" s="157"/>
      <c r="P64" s="157"/>
      <c r="Q64" s="157"/>
      <c r="R64" s="155"/>
      <c r="S64" s="155"/>
      <c r="T64" s="157"/>
      <c r="U64" s="157"/>
      <c r="V64" s="10">
        <v>-2791</v>
      </c>
      <c r="W64" s="30"/>
      <c r="X64" s="150"/>
      <c r="AA64" s="42"/>
    </row>
    <row r="65" spans="1:27" ht="47.25" x14ac:dyDescent="0.25">
      <c r="A65" s="2">
        <v>56</v>
      </c>
      <c r="B65" s="73" t="s">
        <v>340</v>
      </c>
      <c r="C65" s="9" t="s">
        <v>223</v>
      </c>
      <c r="D65" s="88" t="s">
        <v>349</v>
      </c>
      <c r="E65" s="10"/>
      <c r="F65" s="30"/>
      <c r="G65" s="10"/>
      <c r="H65" s="30"/>
      <c r="I65" s="155"/>
      <c r="J65" s="155"/>
      <c r="K65" s="155"/>
      <c r="L65" s="155"/>
      <c r="M65" s="155"/>
      <c r="N65" s="157"/>
      <c r="O65" s="157"/>
      <c r="P65" s="157"/>
      <c r="Q65" s="157"/>
      <c r="R65" s="155"/>
      <c r="S65" s="155"/>
      <c r="T65" s="157"/>
      <c r="U65" s="157"/>
      <c r="V65" s="10">
        <v>-252</v>
      </c>
      <c r="W65" s="30"/>
      <c r="X65" s="150"/>
      <c r="AA65" s="42"/>
    </row>
    <row r="66" spans="1:27" x14ac:dyDescent="0.25">
      <c r="A66" s="2">
        <v>57</v>
      </c>
      <c r="B66" s="8"/>
      <c r="C66" s="9"/>
      <c r="D66" s="13" t="s">
        <v>42</v>
      </c>
      <c r="E66" s="10">
        <v>-1</v>
      </c>
      <c r="F66" s="30"/>
      <c r="G66" s="10">
        <v>-2</v>
      </c>
      <c r="H66" s="30"/>
      <c r="I66" s="132">
        <v>1</v>
      </c>
      <c r="J66" s="131"/>
      <c r="K66" s="155"/>
      <c r="L66" s="155"/>
      <c r="M66" s="155"/>
      <c r="N66" s="52"/>
      <c r="O66" s="52"/>
      <c r="P66" s="52"/>
      <c r="Q66" s="52"/>
      <c r="R66" s="131" t="s">
        <v>244</v>
      </c>
      <c r="S66" s="131" t="s">
        <v>244</v>
      </c>
      <c r="T66" s="52"/>
      <c r="U66" s="52"/>
      <c r="V66" s="10"/>
      <c r="W66" s="10"/>
      <c r="AA66" s="42"/>
    </row>
    <row r="67" spans="1:27" ht="11.25" customHeight="1" x14ac:dyDescent="0.25">
      <c r="A67" s="2"/>
      <c r="B67" s="8"/>
      <c r="C67" s="9"/>
      <c r="D67" s="13"/>
      <c r="E67" s="10"/>
      <c r="F67" s="30"/>
      <c r="G67" s="10"/>
      <c r="H67" s="30"/>
      <c r="I67" s="131"/>
      <c r="J67" s="131"/>
      <c r="K67" s="155"/>
      <c r="L67" s="155"/>
      <c r="M67" s="155"/>
      <c r="N67" s="52"/>
      <c r="O67" s="52"/>
      <c r="P67" s="52"/>
      <c r="Q67" s="52"/>
      <c r="R67" s="131"/>
      <c r="S67" s="131"/>
      <c r="T67" s="52"/>
      <c r="U67" s="52"/>
      <c r="V67" s="10"/>
      <c r="W67" s="12"/>
      <c r="AA67" s="42"/>
    </row>
    <row r="68" spans="1:27" x14ac:dyDescent="0.25">
      <c r="A68" s="2">
        <f>1+A66</f>
        <v>58</v>
      </c>
      <c r="B68" s="8"/>
      <c r="C68" s="191" t="s">
        <v>93</v>
      </c>
      <c r="D68" s="191"/>
      <c r="E68" s="12">
        <f>SUM(E5:E66)</f>
        <v>77067.242778545609</v>
      </c>
      <c r="F68" s="31">
        <f>SUM(F5:F66)</f>
        <v>2309817</v>
      </c>
      <c r="G68" s="12">
        <f>SUM(G5:G66)</f>
        <v>42892</v>
      </c>
      <c r="H68" s="31">
        <f>SUM(H5:H66)</f>
        <v>2313816</v>
      </c>
      <c r="I68" s="62">
        <f>SUM(I11:I67)</f>
        <v>52815</v>
      </c>
      <c r="J68" s="62">
        <f>SUM(J11:J67)</f>
        <v>2309817</v>
      </c>
      <c r="K68" s="62">
        <f>SUM(K11:K67)</f>
        <v>172750.47618225898</v>
      </c>
      <c r="L68" s="62">
        <f>SUM(L11:L67)</f>
        <v>2255242.4968905966</v>
      </c>
      <c r="M68" s="62">
        <f>SUM(M11:M67)</f>
        <v>-18880.14120089569</v>
      </c>
      <c r="N68" s="52"/>
      <c r="O68" s="52"/>
      <c r="P68" s="52"/>
      <c r="Q68" s="52"/>
      <c r="R68" s="131"/>
      <c r="S68" s="131"/>
      <c r="T68" s="52"/>
      <c r="U68" s="52"/>
      <c r="V68" s="12">
        <f>SUM(V11:V65)</f>
        <v>-1685</v>
      </c>
      <c r="W68" s="12">
        <f>SUM(W8:W67)</f>
        <v>2309817</v>
      </c>
      <c r="AA68" s="42"/>
    </row>
    <row r="69" spans="1:27" x14ac:dyDescent="0.25">
      <c r="A69" s="2">
        <f t="shared" ref="A69:A132" si="0">1+A68</f>
        <v>59</v>
      </c>
      <c r="B69" s="8"/>
      <c r="C69" s="9"/>
      <c r="D69" s="13"/>
      <c r="E69" s="10"/>
      <c r="F69" s="30"/>
      <c r="G69" s="10"/>
      <c r="H69" s="30"/>
      <c r="I69" s="131"/>
      <c r="J69" s="131"/>
      <c r="K69" s="131"/>
      <c r="L69" s="131"/>
      <c r="M69" s="131"/>
      <c r="N69" s="52"/>
      <c r="O69" s="52"/>
      <c r="P69" s="52"/>
      <c r="Q69" s="52"/>
      <c r="R69" s="131"/>
      <c r="S69" s="131"/>
      <c r="T69" s="52"/>
      <c r="U69" s="52"/>
      <c r="V69" s="10"/>
      <c r="W69" s="10"/>
      <c r="AA69" s="42"/>
    </row>
    <row r="70" spans="1:27" ht="47.25" x14ac:dyDescent="0.25">
      <c r="A70" s="2">
        <f t="shared" si="0"/>
        <v>60</v>
      </c>
      <c r="B70" s="8" t="s">
        <v>117</v>
      </c>
      <c r="C70" s="9" t="s">
        <v>118</v>
      </c>
      <c r="D70" s="89" t="s">
        <v>150</v>
      </c>
      <c r="E70" s="10">
        <v>59512</v>
      </c>
      <c r="F70" s="30">
        <v>0</v>
      </c>
      <c r="G70" s="10">
        <v>54191</v>
      </c>
      <c r="H70" s="30">
        <v>0</v>
      </c>
      <c r="I70" s="155" t="s">
        <v>248</v>
      </c>
      <c r="J70" s="155"/>
      <c r="K70" s="154">
        <v>-41647.030737296001</v>
      </c>
      <c r="L70" s="156">
        <v>0</v>
      </c>
      <c r="M70" s="156">
        <v>55346.362344907495</v>
      </c>
      <c r="N70" s="157"/>
      <c r="O70" s="157"/>
      <c r="P70" s="157"/>
      <c r="Q70" s="157"/>
      <c r="R70" s="155" t="s">
        <v>244</v>
      </c>
      <c r="S70" s="155" t="s">
        <v>244</v>
      </c>
      <c r="T70" s="157"/>
      <c r="U70" s="157"/>
      <c r="V70" s="10">
        <v>59512</v>
      </c>
      <c r="W70" s="30">
        <v>0</v>
      </c>
      <c r="AA70" s="42"/>
    </row>
    <row r="71" spans="1:27" ht="173.25" x14ac:dyDescent="0.25">
      <c r="A71" s="2">
        <f t="shared" si="0"/>
        <v>61</v>
      </c>
      <c r="B71" s="8">
        <v>5.01</v>
      </c>
      <c r="C71" s="9" t="s">
        <v>72</v>
      </c>
      <c r="D71" s="89" t="s">
        <v>151</v>
      </c>
      <c r="E71" s="10">
        <v>-611</v>
      </c>
      <c r="F71" s="30">
        <v>-2992</v>
      </c>
      <c r="G71" s="10">
        <v>-611</v>
      </c>
      <c r="H71" s="30">
        <v>-2992</v>
      </c>
      <c r="I71" s="155" t="s">
        <v>249</v>
      </c>
      <c r="J71" s="155"/>
      <c r="K71" s="154">
        <v>231.712176</v>
      </c>
      <c r="L71" s="156">
        <v>-2992</v>
      </c>
      <c r="M71" s="156">
        <v>-587.45717627046565</v>
      </c>
      <c r="N71" s="157"/>
      <c r="O71" s="157"/>
      <c r="P71" s="157"/>
      <c r="Q71" s="157"/>
      <c r="R71" s="155" t="s">
        <v>244</v>
      </c>
      <c r="S71" s="155" t="s">
        <v>244</v>
      </c>
      <c r="T71" s="157"/>
      <c r="U71" s="157"/>
      <c r="V71" s="10">
        <v>-581</v>
      </c>
      <c r="W71" s="30">
        <v>-2992</v>
      </c>
      <c r="AA71" s="42"/>
    </row>
    <row r="72" spans="1:27" ht="173.25" x14ac:dyDescent="0.25">
      <c r="A72" s="2">
        <f t="shared" si="0"/>
        <v>62</v>
      </c>
      <c r="B72" s="8">
        <v>5.0199999999999996</v>
      </c>
      <c r="C72" s="9" t="s">
        <v>38</v>
      </c>
      <c r="D72" s="89" t="s">
        <v>350</v>
      </c>
      <c r="E72" s="10">
        <v>2774</v>
      </c>
      <c r="F72" s="30">
        <v>0</v>
      </c>
      <c r="G72" s="10">
        <v>2206</v>
      </c>
      <c r="H72" s="30">
        <v>0</v>
      </c>
      <c r="I72" s="155" t="s">
        <v>249</v>
      </c>
      <c r="J72" s="155"/>
      <c r="K72" s="154">
        <v>-2087.1800000000003</v>
      </c>
      <c r="L72" s="156">
        <v>0</v>
      </c>
      <c r="M72" s="156">
        <v>2773.7348500956837</v>
      </c>
      <c r="N72" s="157"/>
      <c r="O72" s="157"/>
      <c r="P72" s="157"/>
      <c r="Q72" s="157"/>
      <c r="R72" s="155" t="s">
        <v>244</v>
      </c>
      <c r="S72" s="155" t="s">
        <v>244</v>
      </c>
      <c r="T72" s="157"/>
      <c r="U72" s="157"/>
      <c r="V72" s="10">
        <v>2774</v>
      </c>
      <c r="W72" s="30">
        <v>0</v>
      </c>
      <c r="AA72" s="42"/>
    </row>
    <row r="73" spans="1:27" ht="78.75" x14ac:dyDescent="0.25">
      <c r="A73" s="2">
        <f t="shared" si="0"/>
        <v>63</v>
      </c>
      <c r="B73" s="8">
        <v>5.0299999999999994</v>
      </c>
      <c r="C73" s="9" t="s">
        <v>40</v>
      </c>
      <c r="D73" s="89" t="s">
        <v>152</v>
      </c>
      <c r="E73" s="10">
        <v>487</v>
      </c>
      <c r="F73" s="30">
        <v>0</v>
      </c>
      <c r="G73" s="10">
        <v>172</v>
      </c>
      <c r="H73" s="30">
        <v>0</v>
      </c>
      <c r="I73" s="155" t="s">
        <v>249</v>
      </c>
      <c r="J73" s="155"/>
      <c r="K73" s="154">
        <v>-126.78785830289348</v>
      </c>
      <c r="L73" s="156">
        <v>0</v>
      </c>
      <c r="M73" s="156">
        <v>168.49332647099391</v>
      </c>
      <c r="N73" s="157"/>
      <c r="O73" s="157"/>
      <c r="P73" s="157"/>
      <c r="Q73" s="157"/>
      <c r="R73" s="155" t="s">
        <v>244</v>
      </c>
      <c r="S73" s="155" t="s">
        <v>244</v>
      </c>
      <c r="T73" s="157"/>
      <c r="U73" s="157"/>
      <c r="V73" s="10">
        <v>168</v>
      </c>
      <c r="W73" s="30">
        <v>0</v>
      </c>
      <c r="AA73" s="42"/>
    </row>
    <row r="74" spans="1:27" ht="94.5" x14ac:dyDescent="0.25">
      <c r="A74" s="2">
        <f t="shared" si="0"/>
        <v>64</v>
      </c>
      <c r="B74" s="8">
        <v>5.0399999999999991</v>
      </c>
      <c r="C74" s="9" t="s">
        <v>63</v>
      </c>
      <c r="D74" s="89" t="s">
        <v>153</v>
      </c>
      <c r="E74" s="10">
        <v>784</v>
      </c>
      <c r="F74" s="30">
        <v>0</v>
      </c>
      <c r="G74" s="10">
        <v>742</v>
      </c>
      <c r="H74" s="30">
        <v>0</v>
      </c>
      <c r="I74" s="155" t="s">
        <v>249</v>
      </c>
      <c r="J74" s="155"/>
      <c r="K74" s="154">
        <v>-558.53</v>
      </c>
      <c r="L74" s="156">
        <v>0</v>
      </c>
      <c r="M74" s="156">
        <v>742.25228577503708</v>
      </c>
      <c r="N74" s="157"/>
      <c r="O74" s="157"/>
      <c r="P74" s="157"/>
      <c r="Q74" s="157"/>
      <c r="R74" s="62" t="s">
        <v>244</v>
      </c>
      <c r="S74" s="62" t="s">
        <v>244</v>
      </c>
      <c r="T74" s="157"/>
      <c r="U74" s="157"/>
      <c r="V74" s="10">
        <v>784</v>
      </c>
      <c r="W74" s="30">
        <v>0</v>
      </c>
      <c r="AA74" s="42"/>
    </row>
    <row r="75" spans="1:27" ht="63" x14ac:dyDescent="0.25">
      <c r="A75" s="2">
        <f t="shared" si="0"/>
        <v>65</v>
      </c>
      <c r="B75" s="8">
        <v>5.0499999999999989</v>
      </c>
      <c r="C75" s="9" t="s">
        <v>108</v>
      </c>
      <c r="D75" s="89" t="s">
        <v>154</v>
      </c>
      <c r="E75" s="10">
        <v>-217</v>
      </c>
      <c r="F75" s="30">
        <v>0</v>
      </c>
      <c r="G75" s="10">
        <v>-217</v>
      </c>
      <c r="H75" s="30">
        <v>0</v>
      </c>
      <c r="I75" s="155" t="s">
        <v>249</v>
      </c>
      <c r="J75" s="155"/>
      <c r="K75" s="154">
        <v>163.53</v>
      </c>
      <c r="L75" s="156">
        <v>0</v>
      </c>
      <c r="M75" s="156">
        <v>-217.32139060174356</v>
      </c>
      <c r="N75" s="157"/>
      <c r="O75" s="157"/>
      <c r="P75" s="157"/>
      <c r="Q75" s="157"/>
      <c r="R75" s="62" t="s">
        <v>244</v>
      </c>
      <c r="S75" s="62" t="s">
        <v>244</v>
      </c>
      <c r="T75" s="157"/>
      <c r="U75" s="157"/>
      <c r="V75" s="10">
        <v>-217</v>
      </c>
      <c r="W75" s="30">
        <v>0</v>
      </c>
      <c r="AA75" s="42"/>
    </row>
    <row r="76" spans="1:27" ht="110.25" x14ac:dyDescent="0.25">
      <c r="A76" s="2">
        <f t="shared" si="0"/>
        <v>66</v>
      </c>
      <c r="B76" s="8">
        <v>5.0599999999999987</v>
      </c>
      <c r="C76" s="9" t="s">
        <v>74</v>
      </c>
      <c r="D76" s="89" t="s">
        <v>347</v>
      </c>
      <c r="E76" s="10">
        <v>3727</v>
      </c>
      <c r="F76" s="30">
        <v>0</v>
      </c>
      <c r="G76" s="10">
        <v>1633</v>
      </c>
      <c r="H76" s="30">
        <v>0</v>
      </c>
      <c r="I76" s="155" t="s">
        <v>249</v>
      </c>
      <c r="J76" s="155"/>
      <c r="K76" s="154">
        <v>-1023.1886993718692</v>
      </c>
      <c r="L76" s="156">
        <v>0</v>
      </c>
      <c r="M76" s="156">
        <v>1359.7553414999325</v>
      </c>
      <c r="N76" s="157"/>
      <c r="O76" s="157"/>
      <c r="P76" s="157"/>
      <c r="Q76" s="157"/>
      <c r="R76" s="62" t="s">
        <v>244</v>
      </c>
      <c r="S76" s="62" t="s">
        <v>244</v>
      </c>
      <c r="T76" s="157"/>
      <c r="U76" s="157"/>
      <c r="V76" s="62">
        <v>1478</v>
      </c>
      <c r="W76" s="30">
        <v>0</v>
      </c>
      <c r="X76" s="46"/>
      <c r="Y76" s="46"/>
      <c r="AA76" s="42"/>
    </row>
    <row r="77" spans="1:27" ht="220.5" x14ac:dyDescent="0.25">
      <c r="A77" s="2">
        <f t="shared" si="0"/>
        <v>67</v>
      </c>
      <c r="B77" s="8">
        <v>5.0699999999999985</v>
      </c>
      <c r="C77" s="9" t="s">
        <v>119</v>
      </c>
      <c r="D77" s="89" t="s">
        <v>155</v>
      </c>
      <c r="E77" s="10">
        <v>12724</v>
      </c>
      <c r="F77" s="30">
        <v>93236</v>
      </c>
      <c r="G77" s="10">
        <v>12802</v>
      </c>
      <c r="H77" s="30">
        <v>92640</v>
      </c>
      <c r="I77" s="155" t="s">
        <v>249</v>
      </c>
      <c r="J77" s="155"/>
      <c r="K77" s="154">
        <v>-3699.4074391592694</v>
      </c>
      <c r="L77" s="156">
        <v>84197.250480031696</v>
      </c>
      <c r="M77" s="156">
        <v>12782.365176357507</v>
      </c>
      <c r="N77" s="157"/>
      <c r="O77" s="157"/>
      <c r="P77" s="157"/>
      <c r="Q77" s="157"/>
      <c r="R77" s="155" t="s">
        <v>244</v>
      </c>
      <c r="S77" s="155" t="s">
        <v>244</v>
      </c>
      <c r="T77" s="157"/>
      <c r="U77" s="157"/>
      <c r="V77" s="10">
        <v>11794</v>
      </c>
      <c r="W77" s="30">
        <v>93236</v>
      </c>
      <c r="AA77" s="42"/>
    </row>
    <row r="78" spans="1:27" ht="94.5" x14ac:dyDescent="0.25">
      <c r="A78" s="2">
        <f t="shared" si="0"/>
        <v>68</v>
      </c>
      <c r="B78" s="8">
        <v>5.08</v>
      </c>
      <c r="C78" s="9" t="s">
        <v>120</v>
      </c>
      <c r="D78" s="89" t="s">
        <v>156</v>
      </c>
      <c r="E78" s="10">
        <v>-4036</v>
      </c>
      <c r="F78" s="30">
        <v>0</v>
      </c>
      <c r="G78" s="10">
        <v>-4442</v>
      </c>
      <c r="H78" s="30">
        <v>0</v>
      </c>
      <c r="I78" s="155" t="s">
        <v>249</v>
      </c>
      <c r="J78" s="155"/>
      <c r="K78" s="154">
        <v>3037.0230700000002</v>
      </c>
      <c r="L78" s="156">
        <v>0</v>
      </c>
      <c r="M78" s="156">
        <v>-4036.0183260684671</v>
      </c>
      <c r="N78" s="157"/>
      <c r="O78" s="157"/>
      <c r="P78" s="157"/>
      <c r="Q78" s="157"/>
      <c r="R78" s="155" t="s">
        <v>244</v>
      </c>
      <c r="S78" s="155" t="s">
        <v>244</v>
      </c>
      <c r="T78" s="157"/>
      <c r="U78" s="157"/>
      <c r="V78" s="10">
        <v>-4036</v>
      </c>
      <c r="W78" s="30">
        <v>0</v>
      </c>
      <c r="AA78" s="42"/>
    </row>
    <row r="79" spans="1:27" ht="63" x14ac:dyDescent="0.25">
      <c r="A79" s="2">
        <f t="shared" si="0"/>
        <v>69</v>
      </c>
      <c r="B79" s="8">
        <v>5.09</v>
      </c>
      <c r="C79" s="9" t="s">
        <v>121</v>
      </c>
      <c r="D79" s="89" t="s">
        <v>157</v>
      </c>
      <c r="E79" s="10">
        <v>1019</v>
      </c>
      <c r="F79" s="30"/>
      <c r="G79" s="10">
        <v>1019</v>
      </c>
      <c r="H79" s="30">
        <v>0</v>
      </c>
      <c r="I79" s="155" t="s">
        <v>249</v>
      </c>
      <c r="J79" s="155"/>
      <c r="K79" s="154">
        <v>-767</v>
      </c>
      <c r="L79" s="156">
        <v>0</v>
      </c>
      <c r="M79" s="156">
        <v>1019.2961939187752</v>
      </c>
      <c r="N79" s="157"/>
      <c r="O79" s="157"/>
      <c r="P79" s="157"/>
      <c r="Q79" s="157"/>
      <c r="R79" s="155" t="s">
        <v>244</v>
      </c>
      <c r="S79" s="155" t="s">
        <v>244</v>
      </c>
      <c r="T79" s="157"/>
      <c r="U79" s="157"/>
      <c r="V79" s="10">
        <v>1019</v>
      </c>
      <c r="W79" s="30"/>
      <c r="AA79" s="42"/>
    </row>
    <row r="80" spans="1:27" ht="78.75" x14ac:dyDescent="0.25">
      <c r="A80" s="2">
        <f t="shared" si="0"/>
        <v>70</v>
      </c>
      <c r="B80" s="8">
        <v>5.0999999999999996</v>
      </c>
      <c r="C80" s="9" t="s">
        <v>110</v>
      </c>
      <c r="D80" s="71" t="s">
        <v>158</v>
      </c>
      <c r="E80" s="10">
        <v>38</v>
      </c>
      <c r="F80" s="30">
        <v>0</v>
      </c>
      <c r="G80" s="10">
        <v>38</v>
      </c>
      <c r="H80" s="30">
        <v>0</v>
      </c>
      <c r="I80" s="155" t="s">
        <v>249</v>
      </c>
      <c r="J80" s="155"/>
      <c r="K80" s="154">
        <v>-28.44</v>
      </c>
      <c r="L80" s="156">
        <v>0</v>
      </c>
      <c r="M80" s="156">
        <v>37.795024452477143</v>
      </c>
      <c r="N80" s="157"/>
      <c r="O80" s="157"/>
      <c r="P80" s="157"/>
      <c r="Q80" s="157"/>
      <c r="R80" s="155" t="s">
        <v>244</v>
      </c>
      <c r="S80" s="155" t="s">
        <v>244</v>
      </c>
      <c r="T80" s="157"/>
      <c r="U80" s="157"/>
      <c r="V80" s="10">
        <v>38</v>
      </c>
      <c r="W80" s="30">
        <v>0</v>
      </c>
      <c r="AA80" s="42"/>
    </row>
    <row r="81" spans="1:27" ht="110.25" x14ac:dyDescent="0.25">
      <c r="A81" s="2">
        <f t="shared" si="0"/>
        <v>71</v>
      </c>
      <c r="B81" s="8">
        <v>5.1099999999999977</v>
      </c>
      <c r="C81" s="9" t="s">
        <v>122</v>
      </c>
      <c r="D81" s="89" t="s">
        <v>159</v>
      </c>
      <c r="E81" s="10">
        <v>1744</v>
      </c>
      <c r="F81" s="30">
        <v>0</v>
      </c>
      <c r="G81" s="10">
        <v>1744</v>
      </c>
      <c r="H81" s="30">
        <v>0</v>
      </c>
      <c r="I81" s="155" t="s">
        <v>249</v>
      </c>
      <c r="J81" s="155"/>
      <c r="K81" s="154">
        <v>-1312.19</v>
      </c>
      <c r="L81" s="156">
        <v>0</v>
      </c>
      <c r="M81" s="156">
        <v>1743.8204337656814</v>
      </c>
      <c r="N81" s="157"/>
      <c r="O81" s="157"/>
      <c r="P81" s="157"/>
      <c r="Q81" s="157"/>
      <c r="R81" s="155" t="s">
        <v>244</v>
      </c>
      <c r="S81" s="155" t="s">
        <v>244</v>
      </c>
      <c r="T81" s="157"/>
      <c r="U81" s="157"/>
      <c r="V81" s="10">
        <v>1744</v>
      </c>
      <c r="W81" s="30">
        <v>0</v>
      </c>
      <c r="AA81" s="42"/>
    </row>
    <row r="82" spans="1:27" ht="63" x14ac:dyDescent="0.25">
      <c r="A82" s="2">
        <f t="shared" si="0"/>
        <v>72</v>
      </c>
      <c r="B82" s="8">
        <v>5.1199999999999974</v>
      </c>
      <c r="C82" s="9" t="s">
        <v>112</v>
      </c>
      <c r="D82" s="89" t="s">
        <v>195</v>
      </c>
      <c r="E82" s="10">
        <v>185</v>
      </c>
      <c r="F82" s="30">
        <v>0</v>
      </c>
      <c r="G82" s="10">
        <v>185</v>
      </c>
      <c r="H82" s="30">
        <v>0</v>
      </c>
      <c r="I82" s="155" t="s">
        <v>249</v>
      </c>
      <c r="J82" s="155"/>
      <c r="K82" s="154">
        <v>-139.04</v>
      </c>
      <c r="L82" s="156">
        <v>0</v>
      </c>
      <c r="M82" s="156">
        <v>184.77567510099934</v>
      </c>
      <c r="N82" s="157"/>
      <c r="O82" s="157"/>
      <c r="P82" s="157"/>
      <c r="Q82" s="157"/>
      <c r="R82" s="155" t="s">
        <v>244</v>
      </c>
      <c r="S82" s="155" t="s">
        <v>244</v>
      </c>
      <c r="T82" s="157"/>
      <c r="U82" s="157"/>
      <c r="V82" s="10">
        <v>185</v>
      </c>
      <c r="W82" s="30">
        <v>0</v>
      </c>
      <c r="AA82" s="42"/>
    </row>
    <row r="83" spans="1:27" ht="47.25" x14ac:dyDescent="0.25">
      <c r="A83" s="2">
        <v>73</v>
      </c>
      <c r="B83" s="160" t="s">
        <v>338</v>
      </c>
      <c r="C83" s="9" t="s">
        <v>222</v>
      </c>
      <c r="D83" s="88" t="s">
        <v>336</v>
      </c>
      <c r="E83" s="10"/>
      <c r="F83" s="30"/>
      <c r="G83" s="10">
        <v>-198</v>
      </c>
      <c r="H83" s="30">
        <v>0</v>
      </c>
      <c r="I83" s="155"/>
      <c r="J83" s="155"/>
      <c r="K83" s="154">
        <v>215.34609764826891</v>
      </c>
      <c r="L83" s="156">
        <v>0</v>
      </c>
      <c r="M83" s="156">
        <v>-286.18182230526912</v>
      </c>
      <c r="N83" s="157"/>
      <c r="O83" s="157"/>
      <c r="P83" s="157"/>
      <c r="Q83" s="157"/>
      <c r="R83" s="155"/>
      <c r="S83" s="155"/>
      <c r="T83" s="157"/>
      <c r="U83" s="157"/>
      <c r="V83" s="10">
        <v>-362</v>
      </c>
      <c r="W83" s="30">
        <v>0</v>
      </c>
      <c r="AA83" s="42"/>
    </row>
    <row r="84" spans="1:27" ht="31.5" x14ac:dyDescent="0.25">
      <c r="A84" s="2">
        <v>74</v>
      </c>
      <c r="B84" s="160" t="s">
        <v>341</v>
      </c>
      <c r="C84" s="9" t="s">
        <v>264</v>
      </c>
      <c r="D84" s="89" t="s">
        <v>342</v>
      </c>
      <c r="E84" s="151"/>
      <c r="F84" s="152"/>
      <c r="G84" s="151"/>
      <c r="H84" s="152"/>
      <c r="I84" s="155"/>
      <c r="J84" s="155"/>
      <c r="K84" s="154">
        <v>976.63187061548558</v>
      </c>
      <c r="L84" s="156">
        <v>-6607.6038552</v>
      </c>
      <c r="M84" s="156">
        <v>-1915.1956485701221</v>
      </c>
      <c r="N84" s="157"/>
      <c r="O84" s="157"/>
      <c r="P84" s="157"/>
      <c r="Q84" s="157"/>
      <c r="R84" s="155"/>
      <c r="S84" s="155"/>
      <c r="T84" s="157"/>
      <c r="U84" s="157"/>
      <c r="V84" s="10"/>
      <c r="W84" s="30"/>
      <c r="AA84" s="42"/>
    </row>
    <row r="85" spans="1:27" ht="20.25" customHeight="1" thickBot="1" x14ac:dyDescent="0.3">
      <c r="A85" s="2">
        <v>75</v>
      </c>
      <c r="B85" s="8"/>
      <c r="C85" s="9"/>
      <c r="D85" s="97" t="s">
        <v>42</v>
      </c>
      <c r="E85" s="86">
        <v>0</v>
      </c>
      <c r="F85" s="87">
        <v>0</v>
      </c>
      <c r="G85" s="86">
        <v>0</v>
      </c>
      <c r="H85" s="87">
        <v>-1</v>
      </c>
      <c r="I85" s="131"/>
      <c r="J85" s="131"/>
      <c r="K85" s="131"/>
      <c r="L85" s="131"/>
      <c r="M85" s="131"/>
      <c r="N85" s="52"/>
      <c r="O85" s="52"/>
      <c r="P85" s="52"/>
      <c r="Q85" s="52"/>
      <c r="R85" s="131"/>
      <c r="S85" s="131"/>
      <c r="T85" s="52"/>
      <c r="U85" s="52"/>
      <c r="V85" s="10"/>
      <c r="W85" s="12"/>
      <c r="AA85" s="42"/>
    </row>
    <row r="86" spans="1:27" ht="27.75" customHeight="1" thickBot="1" x14ac:dyDescent="0.3">
      <c r="A86" s="2">
        <f t="shared" si="0"/>
        <v>76</v>
      </c>
      <c r="B86" s="8"/>
      <c r="C86" s="191" t="s">
        <v>94</v>
      </c>
      <c r="D86" s="191"/>
      <c r="E86" s="37">
        <f>SUM(E68:E85)</f>
        <v>155197.24277854559</v>
      </c>
      <c r="F86" s="37">
        <f>SUM(F68:F85)</f>
        <v>2400061</v>
      </c>
      <c r="G86" s="37">
        <f>SUM(G68:G85)</f>
        <v>112156</v>
      </c>
      <c r="H86" s="37">
        <f>SUM(H68:H85)</f>
        <v>2403463</v>
      </c>
      <c r="I86" s="131" t="s">
        <v>249</v>
      </c>
      <c r="J86" s="131"/>
      <c r="K86" s="137">
        <f>SUM(K68:K84)</f>
        <v>125985.9246623927</v>
      </c>
      <c r="L86" s="137">
        <f>SUM(L68:L84)</f>
        <v>2329840.1435154281</v>
      </c>
      <c r="M86" s="137">
        <f>SUM(M68:M84)</f>
        <v>50236.335087632826</v>
      </c>
      <c r="N86" s="52"/>
      <c r="O86" s="52"/>
      <c r="P86" s="52"/>
      <c r="Q86" s="52"/>
      <c r="R86" s="131" t="s">
        <v>244</v>
      </c>
      <c r="S86" s="131" t="s">
        <v>244</v>
      </c>
      <c r="T86" s="52"/>
      <c r="U86" s="52"/>
      <c r="V86" s="127">
        <f>SUM(V68:V83)</f>
        <v>72615</v>
      </c>
      <c r="W86" s="127">
        <f>W68+90244</f>
        <v>2400061</v>
      </c>
      <c r="AA86" s="42"/>
    </row>
    <row r="87" spans="1:27" s="36" customFormat="1" ht="34.5" customHeight="1" thickBot="1" x14ac:dyDescent="0.3">
      <c r="A87" s="35"/>
      <c r="B87" s="161" t="s">
        <v>91</v>
      </c>
      <c r="C87" s="194" t="s">
        <v>95</v>
      </c>
      <c r="D87" s="195"/>
      <c r="E87" s="39">
        <f>E86-E68</f>
        <v>78129.999999999985</v>
      </c>
      <c r="F87" s="65">
        <f>F86-F68</f>
        <v>90244</v>
      </c>
      <c r="G87" s="39">
        <f>G86-G68</f>
        <v>69264</v>
      </c>
      <c r="H87" s="65">
        <f>H86-H68</f>
        <v>89647</v>
      </c>
      <c r="I87" s="145" t="s">
        <v>249</v>
      </c>
      <c r="J87" s="145"/>
      <c r="K87" s="138">
        <f>K86-K68</f>
        <v>-46764.551519866276</v>
      </c>
      <c r="L87" s="138">
        <f>L86-L68</f>
        <v>74597.646624831483</v>
      </c>
      <c r="M87" s="139">
        <f>M86-M68</f>
        <v>69116.476288528516</v>
      </c>
      <c r="N87" s="68"/>
      <c r="O87" s="68"/>
      <c r="P87" s="68"/>
      <c r="Q87" s="68"/>
      <c r="R87" s="131" t="s">
        <v>244</v>
      </c>
      <c r="S87" s="131" t="s">
        <v>244</v>
      </c>
      <c r="T87" s="68"/>
      <c r="U87" s="68"/>
      <c r="V87" s="69">
        <f>V86-V68</f>
        <v>74300</v>
      </c>
      <c r="W87" s="69">
        <f>W86-W68</f>
        <v>90244</v>
      </c>
      <c r="AA87" s="43"/>
    </row>
    <row r="88" spans="1:27" ht="26.25" customHeight="1" x14ac:dyDescent="0.25">
      <c r="A88" s="2">
        <f>1+A86</f>
        <v>77</v>
      </c>
      <c r="B88" s="8"/>
      <c r="C88" s="13"/>
      <c r="D88" s="13"/>
      <c r="E88" s="38"/>
      <c r="F88" s="66"/>
      <c r="G88" s="38"/>
      <c r="H88" s="66"/>
      <c r="I88" s="131"/>
      <c r="J88" s="131"/>
      <c r="K88" s="131"/>
      <c r="L88" s="131"/>
      <c r="M88" s="131"/>
      <c r="N88" s="52"/>
      <c r="O88" s="52"/>
      <c r="P88" s="52"/>
      <c r="Q88" s="52"/>
      <c r="R88" s="131"/>
      <c r="S88" s="131"/>
      <c r="T88" s="52"/>
      <c r="U88" s="52"/>
      <c r="V88" s="12"/>
      <c r="W88" s="12"/>
      <c r="AA88" s="42"/>
    </row>
    <row r="89" spans="1:27" x14ac:dyDescent="0.25">
      <c r="A89" s="2">
        <f t="shared" si="0"/>
        <v>78</v>
      </c>
      <c r="B89" s="8"/>
      <c r="C89" s="14" t="s">
        <v>16</v>
      </c>
      <c r="D89" s="14"/>
      <c r="E89" s="166" t="s">
        <v>51</v>
      </c>
      <c r="F89" s="167"/>
      <c r="G89" s="166"/>
      <c r="H89" s="167"/>
      <c r="I89" s="176" t="s">
        <v>1</v>
      </c>
      <c r="J89" s="176"/>
      <c r="K89" s="73"/>
      <c r="L89" s="131"/>
      <c r="M89" s="131"/>
      <c r="N89" s="52"/>
      <c r="O89" s="52"/>
      <c r="P89" s="52"/>
      <c r="Q89" s="52"/>
      <c r="R89" s="131"/>
      <c r="S89" s="131"/>
      <c r="T89" s="52"/>
      <c r="U89" s="52"/>
      <c r="V89" s="166"/>
      <c r="W89" s="166"/>
      <c r="AA89" s="42"/>
    </row>
    <row r="90" spans="1:27" ht="41.25" customHeight="1" x14ac:dyDescent="0.25">
      <c r="A90" s="2">
        <f t="shared" si="0"/>
        <v>79</v>
      </c>
      <c r="B90" s="8"/>
      <c r="C90" s="15" t="s">
        <v>11</v>
      </c>
      <c r="D90" s="11"/>
      <c r="E90" s="168">
        <v>0.104</v>
      </c>
      <c r="F90" s="169"/>
      <c r="G90" s="168"/>
      <c r="H90" s="169"/>
      <c r="I90" s="141">
        <v>9.5000000000000001E-2</v>
      </c>
      <c r="J90" s="131"/>
      <c r="K90" s="172">
        <v>9.2499999999999999E-2</v>
      </c>
      <c r="L90" s="173"/>
      <c r="M90" s="131"/>
      <c r="N90" s="52"/>
      <c r="O90" s="52"/>
      <c r="P90" s="52"/>
      <c r="Q90" s="52"/>
      <c r="R90" s="172">
        <v>9.6199999999999994E-2</v>
      </c>
      <c r="S90" s="173"/>
      <c r="T90" s="52"/>
      <c r="U90" s="52"/>
      <c r="V90" s="79"/>
      <c r="W90" s="79"/>
      <c r="AA90" s="42"/>
    </row>
    <row r="91" spans="1:27" x14ac:dyDescent="0.25">
      <c r="A91" s="2">
        <f t="shared" si="0"/>
        <v>80</v>
      </c>
      <c r="B91" s="8"/>
      <c r="C91" s="15" t="s">
        <v>12</v>
      </c>
      <c r="D91" s="11"/>
      <c r="E91" s="168">
        <v>4.99E-2</v>
      </c>
      <c r="F91" s="169"/>
      <c r="G91" s="168"/>
      <c r="H91" s="169"/>
      <c r="I91" s="131" t="s">
        <v>250</v>
      </c>
      <c r="J91" s="131"/>
      <c r="K91" s="172">
        <v>4.99E-2</v>
      </c>
      <c r="L91" s="173"/>
      <c r="M91" s="131"/>
      <c r="N91" s="52"/>
      <c r="O91" s="52"/>
      <c r="P91" s="52"/>
      <c r="Q91" s="52"/>
      <c r="R91" s="131" t="s">
        <v>244</v>
      </c>
      <c r="S91" s="131" t="s">
        <v>244</v>
      </c>
      <c r="T91" s="52"/>
      <c r="U91" s="52"/>
      <c r="V91" s="79"/>
      <c r="W91" s="79"/>
      <c r="AA91" s="42"/>
    </row>
    <row r="92" spans="1:27" ht="31.5" x14ac:dyDescent="0.25">
      <c r="A92" s="2">
        <f t="shared" si="0"/>
        <v>81</v>
      </c>
      <c r="B92" s="8"/>
      <c r="C92" s="15" t="s">
        <v>13</v>
      </c>
      <c r="D92" s="11"/>
      <c r="E92" s="192" t="s">
        <v>75</v>
      </c>
      <c r="F92" s="193"/>
      <c r="G92" s="192"/>
      <c r="H92" s="193"/>
      <c r="I92" s="131" t="s">
        <v>251</v>
      </c>
      <c r="J92" s="131"/>
      <c r="K92" s="177" t="s">
        <v>75</v>
      </c>
      <c r="L92" s="173"/>
      <c r="M92" s="131"/>
      <c r="N92" s="52"/>
      <c r="O92" s="52"/>
      <c r="P92" s="52"/>
      <c r="Q92" s="52"/>
      <c r="R92" s="131" t="s">
        <v>244</v>
      </c>
      <c r="S92" s="131" t="s">
        <v>244</v>
      </c>
      <c r="T92" s="52"/>
      <c r="U92" s="52"/>
      <c r="V92" s="11"/>
      <c r="W92" s="11"/>
      <c r="AA92" s="42"/>
    </row>
    <row r="93" spans="1:27" x14ac:dyDescent="0.25">
      <c r="A93" s="2">
        <f t="shared" si="0"/>
        <v>82</v>
      </c>
      <c r="B93" s="8"/>
      <c r="C93" s="15" t="s">
        <v>19</v>
      </c>
      <c r="D93" s="11"/>
      <c r="E93" s="201">
        <v>7.6100000000000001E-2</v>
      </c>
      <c r="F93" s="193"/>
      <c r="G93" s="201"/>
      <c r="H93" s="193"/>
      <c r="I93" s="142">
        <v>7.1800000000000003E-2</v>
      </c>
      <c r="J93" s="131"/>
      <c r="K93" s="172">
        <v>7.0559999999999998E-2</v>
      </c>
      <c r="L93" s="173"/>
      <c r="M93" s="131"/>
      <c r="N93" s="52"/>
      <c r="O93" s="52"/>
      <c r="P93" s="52"/>
      <c r="Q93" s="52"/>
      <c r="R93" s="131" t="s">
        <v>244</v>
      </c>
      <c r="S93" s="131" t="s">
        <v>244</v>
      </c>
      <c r="T93" s="52"/>
      <c r="U93" s="52"/>
      <c r="V93" s="80">
        <v>6.8599999999999994E-2</v>
      </c>
      <c r="W93" s="80"/>
      <c r="AA93" s="42"/>
    </row>
    <row r="94" spans="1:27" x14ac:dyDescent="0.25">
      <c r="A94" s="2">
        <f t="shared" si="0"/>
        <v>83</v>
      </c>
      <c r="B94" s="8"/>
      <c r="C94" s="15"/>
      <c r="D94" s="15"/>
      <c r="E94" s="2"/>
      <c r="F94" s="34"/>
      <c r="G94" s="2"/>
      <c r="H94" s="34"/>
      <c r="I94" s="131"/>
      <c r="J94" s="131"/>
      <c r="K94" s="131"/>
      <c r="L94" s="131"/>
      <c r="M94" s="131"/>
      <c r="N94" s="52"/>
      <c r="O94" s="52"/>
      <c r="P94" s="52"/>
      <c r="Q94" s="52"/>
      <c r="R94" s="52"/>
      <c r="S94" s="52"/>
      <c r="T94" s="52"/>
      <c r="U94" s="52"/>
      <c r="V94" s="2"/>
      <c r="W94" s="2"/>
      <c r="AA94" s="42"/>
    </row>
    <row r="95" spans="1:27" ht="195" customHeight="1" x14ac:dyDescent="0.25">
      <c r="A95" s="2">
        <f t="shared" si="0"/>
        <v>84</v>
      </c>
      <c r="B95" s="8"/>
      <c r="C95" s="14" t="s">
        <v>14</v>
      </c>
      <c r="D95" s="14"/>
      <c r="E95" s="11"/>
      <c r="F95" s="110"/>
      <c r="G95" s="164" t="s">
        <v>310</v>
      </c>
      <c r="H95" s="165"/>
      <c r="I95" s="11"/>
      <c r="J95" s="131"/>
      <c r="K95" s="178" t="s">
        <v>289</v>
      </c>
      <c r="L95" s="179"/>
      <c r="M95" s="131"/>
      <c r="N95" s="52"/>
      <c r="O95" s="52"/>
      <c r="P95" s="52"/>
      <c r="Q95" s="52"/>
      <c r="R95" s="52"/>
      <c r="S95" s="52"/>
      <c r="T95" s="52"/>
      <c r="U95" s="52"/>
      <c r="V95" s="166"/>
      <c r="W95" s="166"/>
      <c r="AA95" s="42"/>
    </row>
    <row r="96" spans="1:27" x14ac:dyDescent="0.25">
      <c r="A96" s="2">
        <f t="shared" si="0"/>
        <v>85</v>
      </c>
      <c r="B96" s="8"/>
      <c r="C96" s="14" t="s">
        <v>43</v>
      </c>
      <c r="D96" s="14"/>
      <c r="E96" s="53"/>
      <c r="F96" s="109"/>
      <c r="G96" s="53"/>
      <c r="H96" s="109"/>
      <c r="I96" s="131"/>
      <c r="J96" s="131"/>
      <c r="K96" s="131"/>
      <c r="L96" s="131"/>
      <c r="M96" s="131"/>
      <c r="N96" s="52"/>
      <c r="O96" s="52"/>
      <c r="P96" s="52"/>
      <c r="Q96" s="52"/>
      <c r="R96" s="52"/>
      <c r="S96" s="52"/>
      <c r="T96" s="52"/>
      <c r="U96" s="52"/>
      <c r="V96" s="2"/>
      <c r="W96" s="2"/>
      <c r="AA96" s="42"/>
    </row>
    <row r="97" spans="1:27" ht="283.5" customHeight="1" x14ac:dyDescent="0.25">
      <c r="A97" s="2">
        <f t="shared" si="0"/>
        <v>86</v>
      </c>
      <c r="B97" s="8"/>
      <c r="C97" s="15" t="s">
        <v>70</v>
      </c>
      <c r="D97" s="189" t="s">
        <v>215</v>
      </c>
      <c r="E97" s="190"/>
      <c r="F97" s="109"/>
      <c r="G97" s="180" t="s">
        <v>313</v>
      </c>
      <c r="H97" s="181"/>
      <c r="I97" s="131"/>
      <c r="J97" s="131"/>
      <c r="K97" s="174" t="s">
        <v>290</v>
      </c>
      <c r="L97" s="175"/>
      <c r="M97" s="131"/>
      <c r="N97" s="52"/>
      <c r="O97" s="52"/>
      <c r="P97" s="52"/>
      <c r="Q97" s="52"/>
      <c r="R97" s="174" t="s">
        <v>245</v>
      </c>
      <c r="S97" s="175"/>
      <c r="T97" s="52"/>
      <c r="U97" s="52"/>
      <c r="V97" s="73" t="s">
        <v>224</v>
      </c>
      <c r="W97" s="2"/>
      <c r="X97" s="47"/>
      <c r="Y97" s="47"/>
      <c r="AA97" s="42"/>
    </row>
    <row r="98" spans="1:27" ht="31.5" x14ac:dyDescent="0.25">
      <c r="A98" s="2">
        <f t="shared" si="0"/>
        <v>87</v>
      </c>
      <c r="B98" s="8"/>
      <c r="C98" s="122" t="s">
        <v>197</v>
      </c>
      <c r="D98" s="170" t="s">
        <v>196</v>
      </c>
      <c r="E98" s="171"/>
      <c r="F98" s="109"/>
      <c r="G98" s="164" t="s">
        <v>311</v>
      </c>
      <c r="H98" s="165"/>
      <c r="I98" s="135" t="s">
        <v>252</v>
      </c>
      <c r="J98" s="131"/>
      <c r="K98" s="131"/>
      <c r="L98" s="131"/>
      <c r="M98" s="131"/>
      <c r="N98" s="131" t="s">
        <v>238</v>
      </c>
      <c r="O98" s="52"/>
      <c r="P98" s="131" t="s">
        <v>317</v>
      </c>
      <c r="Q98" s="52"/>
      <c r="R98" s="131" t="s">
        <v>244</v>
      </c>
      <c r="S98" s="131" t="s">
        <v>244</v>
      </c>
      <c r="T98" s="52"/>
      <c r="U98" s="52"/>
      <c r="V98" s="53" t="s">
        <v>225</v>
      </c>
      <c r="W98" s="2"/>
      <c r="AA98" s="42"/>
    </row>
    <row r="99" spans="1:27" ht="47.25" x14ac:dyDescent="0.25">
      <c r="A99" s="2">
        <f t="shared" si="0"/>
        <v>88</v>
      </c>
      <c r="B99" s="8"/>
      <c r="C99" s="122" t="s">
        <v>200</v>
      </c>
      <c r="D99" s="170" t="s">
        <v>198</v>
      </c>
      <c r="E99" s="171"/>
      <c r="F99" s="109"/>
      <c r="G99" s="109"/>
      <c r="H99" s="109"/>
      <c r="I99" s="140"/>
      <c r="J99" s="140"/>
      <c r="K99" s="140"/>
      <c r="L99" s="140"/>
      <c r="M99" s="140"/>
      <c r="N99" s="70"/>
      <c r="O99" s="70"/>
      <c r="P99" s="70"/>
      <c r="Q99" s="70"/>
      <c r="R99" s="131" t="s">
        <v>244</v>
      </c>
      <c r="S99" s="131" t="s">
        <v>244</v>
      </c>
      <c r="T99" s="70"/>
      <c r="U99" s="70"/>
      <c r="V99" s="126" t="s">
        <v>229</v>
      </c>
      <c r="W99" s="2"/>
      <c r="AA99" s="42"/>
    </row>
    <row r="100" spans="1:27" ht="31.5" x14ac:dyDescent="0.25">
      <c r="A100" s="2">
        <f t="shared" si="0"/>
        <v>89</v>
      </c>
      <c r="B100" s="8"/>
      <c r="C100" s="122" t="s">
        <v>199</v>
      </c>
      <c r="D100" s="170" t="s">
        <v>216</v>
      </c>
      <c r="E100" s="171"/>
      <c r="F100" s="109"/>
      <c r="G100" s="109"/>
      <c r="H100" s="109"/>
      <c r="I100" s="140"/>
      <c r="J100" s="140"/>
      <c r="K100" s="140"/>
      <c r="L100" s="140"/>
      <c r="M100" s="140"/>
      <c r="N100" s="70"/>
      <c r="O100" s="70"/>
      <c r="P100" s="70"/>
      <c r="Q100" s="70"/>
      <c r="R100" s="131" t="s">
        <v>244</v>
      </c>
      <c r="S100" s="131" t="s">
        <v>244</v>
      </c>
      <c r="T100" s="70"/>
      <c r="U100" s="70"/>
      <c r="V100" s="53" t="s">
        <v>230</v>
      </c>
      <c r="W100" s="2"/>
      <c r="AA100" s="42"/>
    </row>
    <row r="101" spans="1:27" ht="31.5" x14ac:dyDescent="0.25">
      <c r="A101" s="2">
        <f t="shared" si="0"/>
        <v>90</v>
      </c>
      <c r="B101" s="8"/>
      <c r="C101" s="122" t="s">
        <v>201</v>
      </c>
      <c r="D101" s="170" t="s">
        <v>202</v>
      </c>
      <c r="E101" s="171"/>
      <c r="F101" s="109"/>
      <c r="G101" s="109"/>
      <c r="H101" s="109"/>
      <c r="I101" s="140"/>
      <c r="J101" s="140"/>
      <c r="K101" s="140"/>
      <c r="L101" s="140"/>
      <c r="M101" s="140"/>
      <c r="N101" s="70"/>
      <c r="O101" s="70"/>
      <c r="P101" s="70"/>
      <c r="Q101" s="70"/>
      <c r="R101" s="131" t="s">
        <v>244</v>
      </c>
      <c r="S101" s="131" t="s">
        <v>244</v>
      </c>
      <c r="T101" s="70"/>
      <c r="U101" s="70"/>
      <c r="V101" s="53" t="s">
        <v>230</v>
      </c>
      <c r="W101" s="2"/>
      <c r="AA101" s="42"/>
    </row>
    <row r="102" spans="1:27" x14ac:dyDescent="0.25">
      <c r="A102" s="2">
        <f t="shared" si="0"/>
        <v>91</v>
      </c>
      <c r="B102" s="8"/>
      <c r="C102" s="122" t="s">
        <v>203</v>
      </c>
      <c r="D102" s="170" t="s">
        <v>206</v>
      </c>
      <c r="E102" s="171"/>
      <c r="F102" s="109"/>
      <c r="G102" s="109"/>
      <c r="H102" s="109"/>
      <c r="I102" s="140"/>
      <c r="J102" s="140"/>
      <c r="K102" s="140"/>
      <c r="L102" s="140"/>
      <c r="M102" s="140"/>
      <c r="N102" s="70"/>
      <c r="O102" s="70"/>
      <c r="P102" s="70"/>
      <c r="Q102" s="70"/>
      <c r="R102" s="131" t="s">
        <v>244</v>
      </c>
      <c r="S102" s="131" t="s">
        <v>244</v>
      </c>
      <c r="T102" s="70"/>
      <c r="U102" s="70"/>
      <c r="V102" s="53" t="s">
        <v>230</v>
      </c>
      <c r="W102" s="2"/>
      <c r="AA102" s="42"/>
    </row>
    <row r="103" spans="1:27" x14ac:dyDescent="0.25">
      <c r="A103" s="2">
        <f t="shared" si="0"/>
        <v>92</v>
      </c>
      <c r="B103" s="8"/>
      <c r="C103" s="122" t="s">
        <v>83</v>
      </c>
      <c r="D103" s="170" t="s">
        <v>207</v>
      </c>
      <c r="E103" s="171"/>
      <c r="F103" s="109"/>
      <c r="G103" s="180" t="s">
        <v>312</v>
      </c>
      <c r="H103" s="181"/>
      <c r="I103" s="140"/>
      <c r="J103" s="140"/>
      <c r="K103" s="174" t="s">
        <v>291</v>
      </c>
      <c r="L103" s="175"/>
      <c r="M103" s="140"/>
      <c r="N103" s="70"/>
      <c r="O103" s="70"/>
      <c r="P103" s="70"/>
      <c r="Q103" s="70"/>
      <c r="R103" s="131" t="s">
        <v>244</v>
      </c>
      <c r="S103" s="131" t="s">
        <v>244</v>
      </c>
      <c r="T103" s="70"/>
      <c r="U103" s="70"/>
      <c r="V103" s="53" t="s">
        <v>230</v>
      </c>
      <c r="W103" s="2"/>
      <c r="AA103" s="42"/>
    </row>
    <row r="104" spans="1:27" ht="31.5" x14ac:dyDescent="0.25">
      <c r="A104" s="2">
        <f t="shared" si="0"/>
        <v>93</v>
      </c>
      <c r="B104" s="8"/>
      <c r="C104" s="122" t="s">
        <v>84</v>
      </c>
      <c r="D104" s="170" t="s">
        <v>207</v>
      </c>
      <c r="E104" s="171"/>
      <c r="F104" s="109"/>
      <c r="G104" s="109"/>
      <c r="H104" s="109"/>
      <c r="I104" s="140"/>
      <c r="J104" s="140"/>
      <c r="K104" s="140"/>
      <c r="L104" s="140"/>
      <c r="M104" s="140"/>
      <c r="N104" s="70"/>
      <c r="O104" s="70"/>
      <c r="P104" s="70"/>
      <c r="Q104" s="70"/>
      <c r="R104" s="131" t="s">
        <v>244</v>
      </c>
      <c r="S104" s="131" t="s">
        <v>244</v>
      </c>
      <c r="T104" s="70"/>
      <c r="U104" s="70"/>
      <c r="V104" s="53" t="s">
        <v>230</v>
      </c>
      <c r="W104" s="2"/>
      <c r="AA104" s="42"/>
    </row>
    <row r="105" spans="1:27" ht="31.5" x14ac:dyDescent="0.25">
      <c r="A105" s="2">
        <f t="shared" si="0"/>
        <v>94</v>
      </c>
      <c r="B105" s="8"/>
      <c r="C105" s="122" t="s">
        <v>204</v>
      </c>
      <c r="D105" s="170" t="s">
        <v>205</v>
      </c>
      <c r="E105" s="171"/>
      <c r="F105" s="109"/>
      <c r="G105" s="109"/>
      <c r="H105" s="109"/>
      <c r="I105" s="140"/>
      <c r="J105" s="140"/>
      <c r="K105" s="140"/>
      <c r="L105" s="140"/>
      <c r="M105" s="140"/>
      <c r="N105" s="70"/>
      <c r="O105" s="70"/>
      <c r="P105" s="70"/>
      <c r="Q105" s="70"/>
      <c r="R105" s="131" t="s">
        <v>244</v>
      </c>
      <c r="S105" s="131" t="s">
        <v>244</v>
      </c>
      <c r="T105" s="70"/>
      <c r="U105" s="70"/>
      <c r="V105" s="53" t="s">
        <v>230</v>
      </c>
      <c r="W105" s="2"/>
      <c r="AA105" s="42"/>
    </row>
    <row r="106" spans="1:27" ht="31.5" x14ac:dyDescent="0.25">
      <c r="A106" s="2">
        <f t="shared" si="0"/>
        <v>95</v>
      </c>
      <c r="B106" s="8"/>
      <c r="C106" s="122" t="s">
        <v>85</v>
      </c>
      <c r="D106" s="170" t="s">
        <v>86</v>
      </c>
      <c r="E106" s="171"/>
      <c r="F106" s="109"/>
      <c r="G106" s="109"/>
      <c r="H106" s="109"/>
      <c r="I106" s="140"/>
      <c r="J106" s="140"/>
      <c r="K106" s="140"/>
      <c r="L106" s="140"/>
      <c r="M106" s="140"/>
      <c r="N106" s="70"/>
      <c r="O106" s="70"/>
      <c r="P106" s="70"/>
      <c r="Q106" s="70"/>
      <c r="R106" s="131" t="s">
        <v>244</v>
      </c>
      <c r="S106" s="131" t="s">
        <v>244</v>
      </c>
      <c r="T106" s="70"/>
      <c r="U106" s="70"/>
      <c r="V106" s="53" t="s">
        <v>230</v>
      </c>
      <c r="W106" s="2"/>
      <c r="AA106" s="42"/>
    </row>
    <row r="107" spans="1:27" x14ac:dyDescent="0.25">
      <c r="A107" s="2">
        <f t="shared" si="0"/>
        <v>96</v>
      </c>
      <c r="B107" s="8"/>
      <c r="C107" s="84"/>
      <c r="D107" s="11"/>
      <c r="E107" s="188"/>
      <c r="F107" s="180"/>
      <c r="G107" s="188"/>
      <c r="H107" s="180"/>
      <c r="I107" s="131"/>
      <c r="J107" s="131"/>
      <c r="K107" s="131"/>
      <c r="L107" s="131"/>
      <c r="M107" s="131"/>
      <c r="N107" s="52"/>
      <c r="O107" s="52"/>
      <c r="P107" s="52"/>
      <c r="Q107" s="52"/>
      <c r="R107" s="131" t="s">
        <v>244</v>
      </c>
      <c r="S107" s="131" t="s">
        <v>244</v>
      </c>
      <c r="T107" s="52"/>
      <c r="U107" s="52"/>
      <c r="V107" s="188"/>
      <c r="W107" s="188"/>
      <c r="AA107" s="42"/>
    </row>
    <row r="108" spans="1:27" ht="29.25" customHeight="1" x14ac:dyDescent="0.25">
      <c r="A108" s="2">
        <f t="shared" si="0"/>
        <v>97</v>
      </c>
      <c r="B108" s="8"/>
      <c r="C108" s="14" t="s">
        <v>3</v>
      </c>
      <c r="D108" s="71"/>
      <c r="E108" s="71"/>
      <c r="F108" s="105"/>
      <c r="G108" s="71"/>
      <c r="H108" s="105"/>
      <c r="I108" s="131"/>
      <c r="J108" s="131"/>
      <c r="K108" s="131"/>
      <c r="L108" s="131"/>
      <c r="M108" s="131"/>
      <c r="N108" s="52"/>
      <c r="O108" s="52"/>
      <c r="P108" s="52"/>
      <c r="Q108" s="52"/>
      <c r="R108" s="131" t="s">
        <v>244</v>
      </c>
      <c r="S108" s="131" t="s">
        <v>244</v>
      </c>
      <c r="T108" s="52"/>
      <c r="U108" s="52"/>
      <c r="V108" s="166"/>
      <c r="W108" s="167"/>
    </row>
    <row r="109" spans="1:27" s="159" customFormat="1" ht="78.75" x14ac:dyDescent="0.25">
      <c r="A109" s="84"/>
      <c r="B109" s="162"/>
      <c r="C109" s="84" t="s">
        <v>261</v>
      </c>
      <c r="D109" s="84"/>
      <c r="E109" s="84"/>
      <c r="F109" s="84"/>
      <c r="G109" s="84"/>
      <c r="H109" s="84"/>
      <c r="I109" s="131" t="s">
        <v>253</v>
      </c>
      <c r="J109" s="84"/>
      <c r="K109" s="84"/>
      <c r="L109" s="84"/>
      <c r="M109" s="84"/>
      <c r="N109" s="84"/>
      <c r="O109" s="84"/>
      <c r="P109" s="84"/>
      <c r="Q109" s="84"/>
      <c r="R109" s="84"/>
      <c r="S109" s="84"/>
      <c r="T109" s="84"/>
      <c r="U109" s="84"/>
      <c r="V109" s="84"/>
      <c r="W109" s="22"/>
    </row>
    <row r="110" spans="1:27" ht="110.25" x14ac:dyDescent="0.25">
      <c r="A110" s="2">
        <f>1+A108</f>
        <v>98</v>
      </c>
      <c r="B110" s="160"/>
      <c r="C110" s="84" t="s">
        <v>241</v>
      </c>
      <c r="D110" s="71" t="s">
        <v>242</v>
      </c>
      <c r="E110" s="52"/>
      <c r="F110" s="81"/>
      <c r="G110" s="52"/>
      <c r="H110" s="81"/>
      <c r="I110" s="131"/>
      <c r="J110" s="131"/>
      <c r="K110" s="131"/>
      <c r="L110" s="131"/>
      <c r="M110" s="131"/>
      <c r="N110" s="52"/>
      <c r="O110" s="52"/>
      <c r="P110" s="52"/>
      <c r="Q110" s="52"/>
      <c r="R110" s="131" t="s">
        <v>244</v>
      </c>
      <c r="S110" s="131" t="s">
        <v>244</v>
      </c>
      <c r="T110" s="52"/>
      <c r="U110" s="52"/>
      <c r="V110" s="53"/>
      <c r="W110" s="34"/>
      <c r="X110" s="46"/>
      <c r="Y110" s="46"/>
    </row>
    <row r="111" spans="1:27" ht="78.75" x14ac:dyDescent="0.25">
      <c r="A111" s="2">
        <f t="shared" si="0"/>
        <v>99</v>
      </c>
      <c r="B111" s="8"/>
      <c r="C111" s="118" t="s">
        <v>68</v>
      </c>
      <c r="D111" s="118" t="s">
        <v>165</v>
      </c>
      <c r="E111" s="106"/>
      <c r="F111" s="107"/>
      <c r="G111" s="106"/>
      <c r="H111" s="107"/>
      <c r="I111" s="131" t="s">
        <v>254</v>
      </c>
      <c r="J111" s="131"/>
      <c r="K111" s="131"/>
      <c r="L111" s="131"/>
      <c r="M111" s="131"/>
      <c r="N111" s="52"/>
      <c r="O111" s="52"/>
      <c r="P111" s="52"/>
      <c r="Q111" s="52"/>
      <c r="R111" s="131" t="s">
        <v>244</v>
      </c>
      <c r="S111" s="131" t="s">
        <v>244</v>
      </c>
      <c r="T111" s="52"/>
      <c r="U111" s="52"/>
      <c r="V111" s="59" t="s">
        <v>229</v>
      </c>
      <c r="W111" s="58"/>
      <c r="X111" s="46"/>
      <c r="Y111" s="46"/>
      <c r="AA111" s="42"/>
    </row>
    <row r="112" spans="1:27" ht="110.25" x14ac:dyDescent="0.25">
      <c r="A112" s="2">
        <f t="shared" si="0"/>
        <v>100</v>
      </c>
      <c r="B112" s="8"/>
      <c r="C112" s="118" t="s">
        <v>76</v>
      </c>
      <c r="D112" s="118" t="s">
        <v>292</v>
      </c>
      <c r="E112" s="106"/>
      <c r="F112" s="107"/>
      <c r="G112" s="106"/>
      <c r="H112" s="107"/>
      <c r="I112" s="131" t="s">
        <v>254</v>
      </c>
      <c r="J112" s="131"/>
      <c r="K112" s="174" t="s">
        <v>266</v>
      </c>
      <c r="L112" s="175"/>
      <c r="M112" s="131"/>
      <c r="N112" s="52"/>
      <c r="O112" s="52"/>
      <c r="P112" s="52"/>
      <c r="Q112" s="52"/>
      <c r="R112" s="131" t="s">
        <v>244</v>
      </c>
      <c r="S112" s="131" t="s">
        <v>244</v>
      </c>
      <c r="T112" s="52"/>
      <c r="U112" s="52"/>
      <c r="V112" s="59" t="s">
        <v>230</v>
      </c>
      <c r="W112" s="58"/>
      <c r="X112" s="46"/>
      <c r="Y112" s="46"/>
      <c r="AA112" s="42"/>
    </row>
    <row r="113" spans="1:27" ht="257.25" customHeight="1" x14ac:dyDescent="0.25">
      <c r="A113" s="2">
        <f t="shared" si="0"/>
        <v>101</v>
      </c>
      <c r="B113" s="8"/>
      <c r="C113" s="13" t="s">
        <v>77</v>
      </c>
      <c r="D113" s="13" t="s">
        <v>293</v>
      </c>
      <c r="E113" s="60"/>
      <c r="F113" s="108"/>
      <c r="G113" s="60"/>
      <c r="H113" s="108"/>
      <c r="I113" s="131" t="s">
        <v>255</v>
      </c>
      <c r="J113" s="131"/>
      <c r="K113" s="174" t="s">
        <v>267</v>
      </c>
      <c r="L113" s="175"/>
      <c r="M113" s="131"/>
      <c r="N113" s="52"/>
      <c r="O113" s="52"/>
      <c r="P113" s="52"/>
      <c r="Q113" s="52"/>
      <c r="R113" s="131" t="s">
        <v>244</v>
      </c>
      <c r="S113" s="131" t="s">
        <v>244</v>
      </c>
      <c r="T113" s="52"/>
      <c r="U113" s="52"/>
      <c r="V113" s="13" t="s">
        <v>226</v>
      </c>
      <c r="W113" s="60"/>
      <c r="X113" s="46"/>
      <c r="Y113" s="46"/>
      <c r="AA113" s="42"/>
    </row>
    <row r="114" spans="1:27" ht="283.5" x14ac:dyDescent="0.25">
      <c r="A114" s="2">
        <f t="shared" si="0"/>
        <v>102</v>
      </c>
      <c r="B114" s="8"/>
      <c r="C114" s="13" t="s">
        <v>178</v>
      </c>
      <c r="D114" s="13" t="s">
        <v>294</v>
      </c>
      <c r="E114" s="60"/>
      <c r="F114" s="108"/>
      <c r="G114" s="60"/>
      <c r="H114" s="108"/>
      <c r="I114" s="131" t="s">
        <v>295</v>
      </c>
      <c r="J114" s="131"/>
      <c r="K114" s="174" t="s">
        <v>268</v>
      </c>
      <c r="L114" s="175"/>
      <c r="M114" s="131"/>
      <c r="N114" s="52"/>
      <c r="O114" s="52"/>
      <c r="P114" s="52"/>
      <c r="Q114" s="52"/>
      <c r="R114" s="131" t="s">
        <v>244</v>
      </c>
      <c r="S114" s="131" t="s">
        <v>244</v>
      </c>
      <c r="T114" s="52"/>
      <c r="U114" s="52"/>
      <c r="V114" s="13" t="s">
        <v>227</v>
      </c>
      <c r="W114" s="60"/>
      <c r="X114" s="46"/>
      <c r="Y114" s="46"/>
      <c r="AA114" s="42"/>
    </row>
    <row r="115" spans="1:27" ht="72" customHeight="1" x14ac:dyDescent="0.25">
      <c r="A115" s="2">
        <f t="shared" si="0"/>
        <v>103</v>
      </c>
      <c r="B115" s="8"/>
      <c r="C115" s="13" t="s">
        <v>296</v>
      </c>
      <c r="D115" s="13" t="s">
        <v>297</v>
      </c>
      <c r="E115" s="60"/>
      <c r="F115" s="108"/>
      <c r="G115" s="60"/>
      <c r="H115" s="108"/>
      <c r="I115" s="131" t="s">
        <v>256</v>
      </c>
      <c r="J115" s="131"/>
      <c r="K115" s="174" t="s">
        <v>269</v>
      </c>
      <c r="L115" s="175"/>
      <c r="M115" s="131"/>
      <c r="N115" s="131" t="s">
        <v>228</v>
      </c>
      <c r="O115" s="52"/>
      <c r="P115" s="52"/>
      <c r="Q115" s="52"/>
      <c r="R115" s="131" t="s">
        <v>244</v>
      </c>
      <c r="S115" s="131" t="s">
        <v>244</v>
      </c>
      <c r="T115" s="52"/>
      <c r="U115" s="52"/>
      <c r="V115" s="13" t="s">
        <v>228</v>
      </c>
      <c r="W115" s="60"/>
      <c r="X115" s="46"/>
      <c r="Y115" s="46"/>
      <c r="AA115" s="42"/>
    </row>
    <row r="116" spans="1:27" ht="85.5" customHeight="1" x14ac:dyDescent="0.25">
      <c r="A116" s="2">
        <f t="shared" si="0"/>
        <v>104</v>
      </c>
      <c r="B116" s="8"/>
      <c r="C116" s="13" t="s">
        <v>208</v>
      </c>
      <c r="D116" s="13" t="s">
        <v>209</v>
      </c>
      <c r="E116" s="60"/>
      <c r="F116" s="108"/>
      <c r="G116" s="60"/>
      <c r="H116" s="108"/>
      <c r="I116" s="131" t="s">
        <v>257</v>
      </c>
      <c r="J116" s="131"/>
      <c r="K116" s="131"/>
      <c r="L116" s="131"/>
      <c r="M116" s="131"/>
      <c r="N116" s="52"/>
      <c r="O116" s="52"/>
      <c r="P116" s="131" t="s">
        <v>318</v>
      </c>
      <c r="Q116" s="52"/>
      <c r="R116" s="131" t="s">
        <v>244</v>
      </c>
      <c r="S116" s="131" t="s">
        <v>244</v>
      </c>
      <c r="T116" s="52"/>
      <c r="U116" s="52"/>
      <c r="V116" s="13" t="s">
        <v>230</v>
      </c>
      <c r="W116" s="60"/>
      <c r="X116" s="46"/>
      <c r="Y116" s="46"/>
      <c r="AA116" s="42"/>
    </row>
    <row r="117" spans="1:27" ht="85.5" customHeight="1" x14ac:dyDescent="0.25">
      <c r="A117" s="2">
        <f t="shared" si="0"/>
        <v>105</v>
      </c>
      <c r="B117" s="8"/>
      <c r="C117" s="13" t="s">
        <v>35</v>
      </c>
      <c r="D117" s="13" t="s">
        <v>278</v>
      </c>
      <c r="E117" s="60"/>
      <c r="F117" s="108"/>
      <c r="G117" s="60"/>
      <c r="H117" s="108"/>
      <c r="I117" s="131"/>
      <c r="J117" s="131"/>
      <c r="K117" s="143"/>
      <c r="L117" s="144"/>
      <c r="M117" s="131"/>
      <c r="N117" s="52"/>
      <c r="O117" s="52"/>
      <c r="P117" s="52"/>
      <c r="Q117" s="52"/>
      <c r="R117" s="131"/>
      <c r="S117" s="131"/>
      <c r="T117" s="52"/>
      <c r="U117" s="52"/>
      <c r="V117" s="13"/>
      <c r="W117" s="60"/>
      <c r="X117" s="46"/>
      <c r="Y117" s="46"/>
      <c r="AA117" s="42"/>
    </row>
    <row r="118" spans="1:27" ht="373.5" customHeight="1" x14ac:dyDescent="0.25">
      <c r="A118" s="2">
        <f t="shared" si="0"/>
        <v>106</v>
      </c>
      <c r="B118" s="8"/>
      <c r="C118" s="71" t="s">
        <v>78</v>
      </c>
      <c r="D118" s="71" t="s">
        <v>166</v>
      </c>
      <c r="E118" s="50"/>
      <c r="F118" s="64"/>
      <c r="G118" s="50"/>
      <c r="H118" s="64"/>
      <c r="I118" s="131" t="s">
        <v>258</v>
      </c>
      <c r="J118" s="131"/>
      <c r="K118" s="178" t="s">
        <v>270</v>
      </c>
      <c r="L118" s="202"/>
      <c r="M118" s="131"/>
      <c r="N118" s="52"/>
      <c r="O118" s="52"/>
      <c r="P118" s="52"/>
      <c r="Q118" s="52"/>
      <c r="R118" s="131" t="s">
        <v>244</v>
      </c>
      <c r="S118" s="131" t="s">
        <v>244</v>
      </c>
      <c r="T118" s="52"/>
      <c r="U118" s="52"/>
      <c r="V118" s="11" t="s">
        <v>230</v>
      </c>
      <c r="W118" s="11"/>
      <c r="X118" s="46"/>
      <c r="Y118" s="46"/>
      <c r="AA118" s="42"/>
    </row>
    <row r="119" spans="1:27" ht="47.25" x14ac:dyDescent="0.25">
      <c r="A119" s="2">
        <f t="shared" si="0"/>
        <v>107</v>
      </c>
      <c r="B119" s="8"/>
      <c r="C119" s="71" t="s">
        <v>172</v>
      </c>
      <c r="D119" s="71" t="s">
        <v>173</v>
      </c>
      <c r="E119" s="50"/>
      <c r="F119" s="64"/>
      <c r="G119" s="50"/>
      <c r="H119" s="64"/>
      <c r="I119" s="131"/>
      <c r="J119" s="131"/>
      <c r="K119" s="52"/>
      <c r="L119" s="52"/>
      <c r="M119" s="52"/>
      <c r="N119" s="52"/>
      <c r="O119" s="52"/>
      <c r="P119" s="52"/>
      <c r="Q119" s="52"/>
      <c r="R119" s="131" t="s">
        <v>244</v>
      </c>
      <c r="S119" s="131" t="s">
        <v>244</v>
      </c>
      <c r="T119" s="52"/>
      <c r="U119" s="52"/>
      <c r="V119" s="11" t="s">
        <v>230</v>
      </c>
      <c r="W119" s="11"/>
      <c r="X119" s="46"/>
      <c r="Y119" s="46"/>
      <c r="AA119" s="42"/>
    </row>
    <row r="120" spans="1:27" ht="31.5" x14ac:dyDescent="0.25">
      <c r="A120" s="2">
        <f t="shared" si="0"/>
        <v>108</v>
      </c>
      <c r="B120" s="8"/>
      <c r="C120" s="71" t="s">
        <v>174</v>
      </c>
      <c r="D120" s="71" t="s">
        <v>176</v>
      </c>
      <c r="E120" s="50"/>
      <c r="F120" s="64"/>
      <c r="G120" s="50"/>
      <c r="H120" s="64"/>
      <c r="I120" s="131"/>
      <c r="J120" s="131"/>
      <c r="K120" s="52"/>
      <c r="L120" s="52"/>
      <c r="M120" s="52"/>
      <c r="N120" s="52"/>
      <c r="O120" s="52"/>
      <c r="P120" s="52"/>
      <c r="Q120" s="52"/>
      <c r="R120" s="131" t="s">
        <v>244</v>
      </c>
      <c r="S120" s="131" t="s">
        <v>244</v>
      </c>
      <c r="T120" s="52"/>
      <c r="U120" s="52"/>
      <c r="V120" s="11" t="s">
        <v>230</v>
      </c>
      <c r="W120" s="11"/>
      <c r="X120" s="46"/>
      <c r="Y120" s="46"/>
      <c r="AA120" s="42"/>
    </row>
    <row r="121" spans="1:27" ht="63" customHeight="1" x14ac:dyDescent="0.25">
      <c r="A121" s="2">
        <f t="shared" si="0"/>
        <v>109</v>
      </c>
      <c r="B121" s="8"/>
      <c r="C121" s="71" t="s">
        <v>175</v>
      </c>
      <c r="D121" s="71" t="s">
        <v>177</v>
      </c>
      <c r="E121" s="50"/>
      <c r="F121" s="64"/>
      <c r="G121" s="180" t="s">
        <v>281</v>
      </c>
      <c r="H121" s="181"/>
      <c r="I121" s="131" t="s">
        <v>259</v>
      </c>
      <c r="J121" s="131"/>
      <c r="K121" s="52"/>
      <c r="L121" s="52"/>
      <c r="M121" s="52"/>
      <c r="N121" s="52"/>
      <c r="O121" s="52"/>
      <c r="P121" s="52"/>
      <c r="Q121" s="52"/>
      <c r="R121" s="131" t="s">
        <v>244</v>
      </c>
      <c r="S121" s="131" t="s">
        <v>244</v>
      </c>
      <c r="T121" s="52"/>
      <c r="U121" s="52"/>
      <c r="V121" s="11" t="s">
        <v>230</v>
      </c>
      <c r="W121" s="11"/>
      <c r="X121" s="46"/>
      <c r="Y121" s="46"/>
      <c r="AA121" s="42"/>
    </row>
    <row r="122" spans="1:27" ht="78.75" x14ac:dyDescent="0.25">
      <c r="A122" s="2">
        <f t="shared" si="0"/>
        <v>110</v>
      </c>
      <c r="B122" s="8"/>
      <c r="C122" s="71" t="s">
        <v>298</v>
      </c>
      <c r="D122" s="71" t="s">
        <v>181</v>
      </c>
      <c r="E122" s="50"/>
      <c r="F122" s="64"/>
      <c r="G122" s="180" t="s">
        <v>282</v>
      </c>
      <c r="H122" s="181"/>
      <c r="I122" s="131"/>
      <c r="J122" s="131"/>
      <c r="K122" s="52"/>
      <c r="L122" s="52"/>
      <c r="M122" s="52"/>
      <c r="N122" s="52"/>
      <c r="O122" s="52"/>
      <c r="P122" s="52"/>
      <c r="Q122" s="52"/>
      <c r="R122" s="131" t="s">
        <v>244</v>
      </c>
      <c r="S122" s="131" t="s">
        <v>244</v>
      </c>
      <c r="T122" s="52"/>
      <c r="U122" s="52"/>
      <c r="V122" s="11" t="s">
        <v>230</v>
      </c>
      <c r="W122" s="11"/>
      <c r="X122" s="46"/>
      <c r="Y122" s="46"/>
      <c r="AA122" s="42"/>
    </row>
    <row r="123" spans="1:27" ht="31.5" x14ac:dyDescent="0.25">
      <c r="A123" s="2">
        <f t="shared" si="0"/>
        <v>111</v>
      </c>
      <c r="B123" s="8"/>
      <c r="C123" s="71" t="s">
        <v>299</v>
      </c>
      <c r="D123" s="71" t="s">
        <v>182</v>
      </c>
      <c r="E123" s="50"/>
      <c r="F123" s="64"/>
      <c r="G123" s="130"/>
      <c r="H123" s="146"/>
      <c r="I123" s="131"/>
      <c r="J123" s="131"/>
      <c r="K123" s="52"/>
      <c r="L123" s="52"/>
      <c r="M123" s="52"/>
      <c r="N123" s="52"/>
      <c r="O123" s="52"/>
      <c r="P123" s="52"/>
      <c r="Q123" s="52"/>
      <c r="R123" s="131" t="s">
        <v>244</v>
      </c>
      <c r="S123" s="131" t="s">
        <v>244</v>
      </c>
      <c r="T123" s="52"/>
      <c r="U123" s="52"/>
      <c r="V123" s="11" t="s">
        <v>230</v>
      </c>
      <c r="W123" s="11"/>
      <c r="X123" s="46"/>
      <c r="Y123" s="46"/>
      <c r="AA123" s="42"/>
    </row>
    <row r="124" spans="1:27" ht="94.5" x14ac:dyDescent="0.25">
      <c r="A124" s="2">
        <f t="shared" si="0"/>
        <v>112</v>
      </c>
      <c r="B124" s="8"/>
      <c r="C124" s="71" t="s">
        <v>179</v>
      </c>
      <c r="D124" s="71" t="s">
        <v>180</v>
      </c>
      <c r="E124" s="50"/>
      <c r="F124" s="64"/>
      <c r="G124" s="130"/>
      <c r="H124" s="146"/>
      <c r="I124" s="131" t="s">
        <v>260</v>
      </c>
      <c r="J124" s="131"/>
      <c r="K124" s="52"/>
      <c r="L124" s="52"/>
      <c r="M124" s="52"/>
      <c r="N124" s="52"/>
      <c r="O124" s="52"/>
      <c r="P124" s="52"/>
      <c r="Q124" s="52"/>
      <c r="R124" s="131" t="s">
        <v>244</v>
      </c>
      <c r="S124" s="131" t="s">
        <v>244</v>
      </c>
      <c r="T124" s="52"/>
      <c r="U124" s="52"/>
      <c r="V124" s="11" t="s">
        <v>230</v>
      </c>
      <c r="W124" s="11"/>
      <c r="X124" s="46"/>
      <c r="Y124" s="46"/>
      <c r="AA124" s="42"/>
    </row>
    <row r="125" spans="1:27" ht="31.5" x14ac:dyDescent="0.25">
      <c r="A125" s="2">
        <f t="shared" si="0"/>
        <v>113</v>
      </c>
      <c r="B125" s="8"/>
      <c r="C125" s="71" t="s">
        <v>300</v>
      </c>
      <c r="D125" s="71" t="s">
        <v>183</v>
      </c>
      <c r="E125" s="50"/>
      <c r="F125" s="64"/>
      <c r="G125" s="130"/>
      <c r="H125" s="146"/>
      <c r="I125" s="131"/>
      <c r="J125" s="131"/>
      <c r="K125" s="52"/>
      <c r="L125" s="52"/>
      <c r="M125" s="52"/>
      <c r="N125" s="52"/>
      <c r="O125" s="52"/>
      <c r="P125" s="52"/>
      <c r="Q125" s="52"/>
      <c r="R125" s="131" t="s">
        <v>244</v>
      </c>
      <c r="S125" s="131" t="s">
        <v>244</v>
      </c>
      <c r="T125" s="52"/>
      <c r="U125" s="52"/>
      <c r="V125" s="11" t="s">
        <v>230</v>
      </c>
      <c r="W125" s="11"/>
      <c r="X125" s="46"/>
      <c r="Y125" s="46"/>
      <c r="AA125" s="42"/>
    </row>
    <row r="126" spans="1:27" ht="31.5" x14ac:dyDescent="0.25">
      <c r="A126" s="2">
        <f t="shared" si="0"/>
        <v>114</v>
      </c>
      <c r="B126" s="8"/>
      <c r="C126" s="71" t="s">
        <v>79</v>
      </c>
      <c r="D126" s="71" t="s">
        <v>167</v>
      </c>
      <c r="E126" s="50"/>
      <c r="F126" s="64"/>
      <c r="G126" s="130"/>
      <c r="H126" s="146"/>
      <c r="I126" s="131"/>
      <c r="J126" s="131"/>
      <c r="K126" s="52"/>
      <c r="L126" s="52"/>
      <c r="M126" s="52"/>
      <c r="N126" s="52"/>
      <c r="O126" s="52"/>
      <c r="P126" s="52"/>
      <c r="Q126" s="52"/>
      <c r="R126" s="131" t="s">
        <v>244</v>
      </c>
      <c r="S126" s="131" t="s">
        <v>244</v>
      </c>
      <c r="T126" s="52"/>
      <c r="U126" s="52"/>
      <c r="V126" s="11" t="s">
        <v>230</v>
      </c>
      <c r="W126" s="11"/>
      <c r="X126" s="46"/>
      <c r="Y126" s="46"/>
      <c r="AA126" s="42"/>
    </row>
    <row r="127" spans="1:27" ht="199.5" customHeight="1" x14ac:dyDescent="0.25">
      <c r="A127" s="2">
        <f t="shared" si="0"/>
        <v>115</v>
      </c>
      <c r="B127" s="8"/>
      <c r="C127" s="71" t="s">
        <v>80</v>
      </c>
      <c r="D127" s="71" t="s">
        <v>168</v>
      </c>
      <c r="E127" s="50"/>
      <c r="F127" s="64"/>
      <c r="G127" s="180" t="s">
        <v>301</v>
      </c>
      <c r="H127" s="181"/>
      <c r="I127" s="130" t="s">
        <v>302</v>
      </c>
      <c r="J127" s="130"/>
      <c r="K127" s="50"/>
      <c r="L127" s="50"/>
      <c r="M127" s="50"/>
      <c r="N127" s="130" t="s">
        <v>303</v>
      </c>
      <c r="O127" s="50"/>
      <c r="P127" s="164" t="s">
        <v>319</v>
      </c>
      <c r="Q127" s="165"/>
      <c r="R127" s="131" t="s">
        <v>244</v>
      </c>
      <c r="S127" s="131" t="s">
        <v>244</v>
      </c>
      <c r="T127" s="50"/>
      <c r="U127" s="50"/>
      <c r="V127" s="11" t="s">
        <v>230</v>
      </c>
      <c r="W127" s="11"/>
      <c r="X127" s="46"/>
      <c r="Y127" s="46"/>
      <c r="AA127" s="42"/>
    </row>
    <row r="128" spans="1:27" ht="222" customHeight="1" x14ac:dyDescent="0.25">
      <c r="A128" s="2">
        <f t="shared" si="0"/>
        <v>116</v>
      </c>
      <c r="B128" s="8"/>
      <c r="C128" s="119" t="s">
        <v>81</v>
      </c>
      <c r="D128" s="119" t="s">
        <v>169</v>
      </c>
      <c r="E128" s="50"/>
      <c r="F128" s="64"/>
      <c r="G128" s="180" t="s">
        <v>304</v>
      </c>
      <c r="H128" s="181"/>
      <c r="I128" s="130"/>
      <c r="J128" s="130"/>
      <c r="K128" s="50"/>
      <c r="L128" s="50"/>
      <c r="M128" s="50"/>
      <c r="N128" s="164" t="s">
        <v>239</v>
      </c>
      <c r="O128" s="165"/>
      <c r="P128" s="164" t="s">
        <v>320</v>
      </c>
      <c r="Q128" s="165"/>
      <c r="R128" s="131" t="s">
        <v>244</v>
      </c>
      <c r="S128" s="131" t="s">
        <v>244</v>
      </c>
      <c r="T128" s="50"/>
      <c r="U128" s="50"/>
      <c r="V128" s="11" t="s">
        <v>230</v>
      </c>
      <c r="W128" s="11"/>
      <c r="X128" s="46"/>
      <c r="Y128" s="46"/>
      <c r="AA128" s="42"/>
    </row>
    <row r="129" spans="1:27" ht="41.25" customHeight="1" x14ac:dyDescent="0.25">
      <c r="A129" s="2">
        <f t="shared" si="0"/>
        <v>117</v>
      </c>
      <c r="B129" s="8"/>
      <c r="C129" s="119" t="s">
        <v>271</v>
      </c>
      <c r="D129" s="119" t="s">
        <v>272</v>
      </c>
      <c r="E129" s="50"/>
      <c r="F129" s="64"/>
      <c r="G129" s="130"/>
      <c r="H129" s="146"/>
      <c r="I129" s="130"/>
      <c r="J129" s="130"/>
      <c r="K129" s="164" t="s">
        <v>275</v>
      </c>
      <c r="L129" s="165"/>
      <c r="M129" s="50"/>
      <c r="N129" s="130"/>
      <c r="O129" s="50"/>
      <c r="P129" s="50"/>
      <c r="Q129" s="50"/>
      <c r="R129" s="131"/>
      <c r="S129" s="131"/>
      <c r="T129" s="50"/>
      <c r="U129" s="50"/>
      <c r="V129" s="11"/>
      <c r="W129" s="11"/>
      <c r="X129" s="46"/>
      <c r="Y129" s="46"/>
      <c r="AA129" s="42"/>
    </row>
    <row r="130" spans="1:27" ht="82.5" customHeight="1" x14ac:dyDescent="0.25">
      <c r="A130" s="2">
        <f t="shared" si="0"/>
        <v>118</v>
      </c>
      <c r="B130" s="8"/>
      <c r="C130" s="119" t="s">
        <v>273</v>
      </c>
      <c r="D130" s="119" t="s">
        <v>274</v>
      </c>
      <c r="E130" s="50"/>
      <c r="F130" s="64"/>
      <c r="G130" s="180" t="s">
        <v>283</v>
      </c>
      <c r="H130" s="181"/>
      <c r="I130" s="130"/>
      <c r="J130" s="130"/>
      <c r="K130" s="164" t="s">
        <v>276</v>
      </c>
      <c r="L130" s="165"/>
      <c r="M130" s="50"/>
      <c r="N130" s="130"/>
      <c r="O130" s="50"/>
      <c r="P130" s="50"/>
      <c r="Q130" s="50"/>
      <c r="R130" s="131"/>
      <c r="S130" s="131"/>
      <c r="T130" s="50"/>
      <c r="U130" s="50"/>
      <c r="V130" s="11"/>
      <c r="W130" s="11"/>
      <c r="X130" s="46"/>
      <c r="Y130" s="46"/>
      <c r="AA130" s="42"/>
    </row>
    <row r="131" spans="1:27" ht="409.5" customHeight="1" x14ac:dyDescent="0.25">
      <c r="A131" s="2">
        <f t="shared" si="0"/>
        <v>119</v>
      </c>
      <c r="B131" s="8"/>
      <c r="C131" s="119" t="s">
        <v>170</v>
      </c>
      <c r="D131" s="119" t="s">
        <v>171</v>
      </c>
      <c r="E131" s="50"/>
      <c r="F131" s="64"/>
      <c r="G131" s="164" t="s">
        <v>305</v>
      </c>
      <c r="H131" s="165"/>
      <c r="I131" s="130" t="s">
        <v>284</v>
      </c>
      <c r="J131" s="130"/>
      <c r="K131" s="50"/>
      <c r="L131" s="50"/>
      <c r="M131" s="50"/>
      <c r="N131" s="164" t="s">
        <v>240</v>
      </c>
      <c r="O131" s="165"/>
      <c r="P131" s="164" t="s">
        <v>321</v>
      </c>
      <c r="Q131" s="165"/>
      <c r="R131" s="131" t="s">
        <v>244</v>
      </c>
      <c r="S131" s="131" t="s">
        <v>244</v>
      </c>
      <c r="T131" s="50"/>
      <c r="U131" s="50"/>
      <c r="V131" s="11" t="s">
        <v>230</v>
      </c>
      <c r="W131" s="11"/>
      <c r="X131" s="46"/>
      <c r="Y131" s="46"/>
      <c r="AA131" s="42"/>
    </row>
    <row r="132" spans="1:27" ht="276" customHeight="1" x14ac:dyDescent="0.25">
      <c r="A132" s="2">
        <f t="shared" si="0"/>
        <v>120</v>
      </c>
      <c r="B132" s="8"/>
      <c r="C132" s="119" t="s">
        <v>232</v>
      </c>
      <c r="D132" s="119"/>
      <c r="E132" s="50"/>
      <c r="F132" s="64"/>
      <c r="G132" s="164" t="s">
        <v>285</v>
      </c>
      <c r="H132" s="165"/>
      <c r="I132" s="130"/>
      <c r="J132" s="130"/>
      <c r="K132" s="50"/>
      <c r="L132" s="50"/>
      <c r="M132" s="50"/>
      <c r="N132" s="164" t="s">
        <v>233</v>
      </c>
      <c r="O132" s="165"/>
      <c r="P132" s="164" t="s">
        <v>322</v>
      </c>
      <c r="Q132" s="165"/>
      <c r="R132" s="130"/>
      <c r="S132" s="130"/>
      <c r="T132" s="50"/>
      <c r="U132" s="50"/>
      <c r="V132" s="11"/>
      <c r="W132" s="11"/>
      <c r="X132" s="46"/>
      <c r="Y132" s="46"/>
      <c r="AA132" s="42"/>
    </row>
    <row r="133" spans="1:27" ht="409.5" customHeight="1" x14ac:dyDescent="0.25">
      <c r="A133" s="2">
        <f t="shared" ref="A133" si="1">1+A132</f>
        <v>121</v>
      </c>
      <c r="B133" s="8"/>
      <c r="C133" s="119" t="s">
        <v>234</v>
      </c>
      <c r="D133" s="119"/>
      <c r="E133" s="50"/>
      <c r="F133" s="64"/>
      <c r="G133" s="164" t="s">
        <v>286</v>
      </c>
      <c r="H133" s="165"/>
      <c r="I133" s="130"/>
      <c r="J133" s="130"/>
      <c r="K133" s="50"/>
      <c r="L133" s="50"/>
      <c r="M133" s="50"/>
      <c r="N133" s="164" t="s">
        <v>235</v>
      </c>
      <c r="O133" s="165"/>
      <c r="P133" s="164" t="s">
        <v>323</v>
      </c>
      <c r="Q133" s="165"/>
      <c r="R133" s="130"/>
      <c r="S133" s="130"/>
      <c r="T133" s="50"/>
      <c r="U133" s="50"/>
      <c r="V133" s="11"/>
      <c r="W133" s="11"/>
      <c r="X133" s="46"/>
      <c r="Y133" s="46"/>
      <c r="AA133" s="42"/>
    </row>
    <row r="134" spans="1:27" ht="268.5" customHeight="1" x14ac:dyDescent="0.25">
      <c r="A134" s="2">
        <f>1+A133</f>
        <v>122</v>
      </c>
      <c r="B134" s="8"/>
      <c r="C134" s="119" t="s">
        <v>236</v>
      </c>
      <c r="D134" s="119"/>
      <c r="E134" s="50"/>
      <c r="F134" s="64"/>
      <c r="G134" s="164" t="s">
        <v>287</v>
      </c>
      <c r="H134" s="165"/>
      <c r="I134" s="130"/>
      <c r="J134" s="130"/>
      <c r="K134" s="50"/>
      <c r="L134" s="50"/>
      <c r="M134" s="50"/>
      <c r="N134" s="164" t="s">
        <v>237</v>
      </c>
      <c r="O134" s="165"/>
      <c r="P134" s="164" t="s">
        <v>330</v>
      </c>
      <c r="Q134" s="165"/>
      <c r="R134" s="130"/>
      <c r="S134" s="130"/>
      <c r="T134" s="50"/>
      <c r="U134" s="50"/>
      <c r="V134" s="11"/>
      <c r="W134" s="11"/>
      <c r="X134" s="46"/>
      <c r="Y134" s="46"/>
      <c r="AA134" s="42"/>
    </row>
    <row r="135" spans="1:27" ht="103.5" customHeight="1" x14ac:dyDescent="0.25">
      <c r="A135" s="2">
        <f>1+A134</f>
        <v>123</v>
      </c>
      <c r="B135" s="8"/>
      <c r="C135" s="119" t="s">
        <v>324</v>
      </c>
      <c r="D135" s="119" t="s">
        <v>325</v>
      </c>
      <c r="E135" s="50"/>
      <c r="F135" s="64"/>
      <c r="G135" s="149"/>
      <c r="H135" s="148"/>
      <c r="I135" s="130"/>
      <c r="J135" s="130"/>
      <c r="K135" s="50"/>
      <c r="L135" s="50"/>
      <c r="M135" s="50"/>
      <c r="N135" s="130"/>
      <c r="O135" s="50"/>
      <c r="P135" s="147" t="s">
        <v>331</v>
      </c>
      <c r="Q135" s="50"/>
      <c r="R135" s="130"/>
      <c r="S135" s="130"/>
      <c r="T135" s="50"/>
      <c r="U135" s="50"/>
      <c r="V135" s="11"/>
      <c r="W135" s="11"/>
      <c r="X135" s="46"/>
      <c r="Y135" s="46"/>
      <c r="AA135" s="42"/>
    </row>
    <row r="136" spans="1:27" ht="71.25" customHeight="1" x14ac:dyDescent="0.25">
      <c r="A136" s="2">
        <f>1+A135</f>
        <v>124</v>
      </c>
      <c r="B136" s="8"/>
      <c r="C136" s="149" t="s">
        <v>326</v>
      </c>
      <c r="D136" s="119" t="s">
        <v>327</v>
      </c>
      <c r="E136" s="50"/>
      <c r="F136" s="64"/>
      <c r="G136" s="149"/>
      <c r="H136" s="148"/>
      <c r="I136" s="130"/>
      <c r="J136" s="130"/>
      <c r="K136" s="50"/>
      <c r="L136" s="50"/>
      <c r="M136" s="50"/>
      <c r="N136" s="130"/>
      <c r="O136" s="50"/>
      <c r="P136" s="147" t="s">
        <v>332</v>
      </c>
      <c r="Q136" s="50"/>
      <c r="R136" s="130"/>
      <c r="S136" s="130"/>
      <c r="T136" s="50"/>
      <c r="U136" s="50"/>
      <c r="V136" s="11"/>
      <c r="W136" s="11"/>
      <c r="X136" s="46"/>
      <c r="Y136" s="46"/>
      <c r="AA136" s="42"/>
    </row>
    <row r="137" spans="1:27" ht="54" customHeight="1" x14ac:dyDescent="0.25">
      <c r="A137" s="2">
        <f>1+A136</f>
        <v>125</v>
      </c>
      <c r="B137" s="8"/>
      <c r="C137" s="1" t="s">
        <v>328</v>
      </c>
      <c r="D137" s="119" t="s">
        <v>329</v>
      </c>
      <c r="E137" s="50"/>
      <c r="F137" s="64"/>
      <c r="G137" s="149"/>
      <c r="H137" s="148"/>
      <c r="I137" s="130"/>
      <c r="J137" s="130"/>
      <c r="K137" s="50"/>
      <c r="L137" s="50"/>
      <c r="M137" s="50"/>
      <c r="N137" s="130"/>
      <c r="O137" s="50"/>
      <c r="P137" s="147" t="s">
        <v>333</v>
      </c>
      <c r="Q137" s="50"/>
      <c r="R137" s="130"/>
      <c r="S137" s="130"/>
      <c r="T137" s="50"/>
      <c r="U137" s="50"/>
      <c r="V137" s="11"/>
      <c r="W137" s="11"/>
      <c r="X137" s="46"/>
      <c r="Y137" s="46"/>
      <c r="AA137" s="42"/>
    </row>
    <row r="138" spans="1:27" x14ac:dyDescent="0.25">
      <c r="A138" s="5"/>
      <c r="C138" s="129"/>
      <c r="D138" s="129"/>
      <c r="E138" s="95"/>
      <c r="F138" s="95"/>
      <c r="G138" s="95"/>
      <c r="H138" s="95"/>
      <c r="I138" s="95"/>
      <c r="J138" s="95"/>
      <c r="K138" s="95"/>
      <c r="L138" s="95"/>
      <c r="M138" s="95"/>
      <c r="N138" s="95"/>
      <c r="O138" s="95"/>
      <c r="P138" s="95"/>
      <c r="Q138" s="95"/>
      <c r="R138" s="95"/>
      <c r="S138" s="95"/>
      <c r="T138" s="95"/>
      <c r="U138" s="95"/>
      <c r="X138" s="46"/>
      <c r="Y138" s="46"/>
    </row>
    <row r="139" spans="1:27" x14ac:dyDescent="0.25">
      <c r="I139" s="1"/>
      <c r="J139" s="1"/>
      <c r="K139" s="1"/>
    </row>
    <row r="140" spans="1:27" x14ac:dyDescent="0.25">
      <c r="I140" s="1"/>
      <c r="J140" s="1"/>
      <c r="K140" s="1"/>
    </row>
    <row r="141" spans="1:27" x14ac:dyDescent="0.25">
      <c r="I141" s="1"/>
      <c r="J141" s="1"/>
      <c r="K141" s="1"/>
    </row>
    <row r="142" spans="1:27" x14ac:dyDescent="0.25">
      <c r="I142" s="1"/>
      <c r="J142" s="1"/>
      <c r="K142" s="1"/>
    </row>
    <row r="143" spans="1:27" x14ac:dyDescent="0.25">
      <c r="I143" s="1"/>
      <c r="J143" s="1"/>
      <c r="K143" s="1"/>
    </row>
    <row r="144" spans="1:27" x14ac:dyDescent="0.25">
      <c r="I144" s="1"/>
      <c r="J144" s="1"/>
      <c r="K144" s="1"/>
    </row>
  </sheetData>
  <mergeCells count="93">
    <mergeCell ref="P134:Q134"/>
    <mergeCell ref="P127:Q127"/>
    <mergeCell ref="P128:Q128"/>
    <mergeCell ref="P131:Q131"/>
    <mergeCell ref="P132:Q132"/>
    <mergeCell ref="P133:Q133"/>
    <mergeCell ref="G133:H133"/>
    <mergeCell ref="G121:H121"/>
    <mergeCell ref="G122:H122"/>
    <mergeCell ref="G127:H127"/>
    <mergeCell ref="G128:H128"/>
    <mergeCell ref="G130:H130"/>
    <mergeCell ref="E7:F7"/>
    <mergeCell ref="I7:J7"/>
    <mergeCell ref="T7:U7"/>
    <mergeCell ref="G131:H131"/>
    <mergeCell ref="G132:H132"/>
    <mergeCell ref="G7:H7"/>
    <mergeCell ref="G92:H92"/>
    <mergeCell ref="G93:H93"/>
    <mergeCell ref="G95:H95"/>
    <mergeCell ref="K129:L129"/>
    <mergeCell ref="K130:L130"/>
    <mergeCell ref="K112:L112"/>
    <mergeCell ref="K113:L113"/>
    <mergeCell ref="K114:L114"/>
    <mergeCell ref="K115:L115"/>
    <mergeCell ref="K118:L118"/>
    <mergeCell ref="G134:H134"/>
    <mergeCell ref="A1:W1"/>
    <mergeCell ref="A2:W2"/>
    <mergeCell ref="A3:W3"/>
    <mergeCell ref="R5:S5"/>
    <mergeCell ref="I5:J5"/>
    <mergeCell ref="T5:U5"/>
    <mergeCell ref="A4:W4"/>
    <mergeCell ref="V5:W5"/>
    <mergeCell ref="N5:O5"/>
    <mergeCell ref="P5:Q5"/>
    <mergeCell ref="E5:F5"/>
    <mergeCell ref="G5:H5"/>
    <mergeCell ref="E93:F93"/>
    <mergeCell ref="A10:F10"/>
    <mergeCell ref="C68:D68"/>
    <mergeCell ref="C86:D86"/>
    <mergeCell ref="E92:F92"/>
    <mergeCell ref="E91:F91"/>
    <mergeCell ref="E90:F90"/>
    <mergeCell ref="E89:F89"/>
    <mergeCell ref="C87:D87"/>
    <mergeCell ref="V108:W108"/>
    <mergeCell ref="V107:W107"/>
    <mergeCell ref="V95:W95"/>
    <mergeCell ref="D98:E98"/>
    <mergeCell ref="D99:E99"/>
    <mergeCell ref="D101:E101"/>
    <mergeCell ref="D103:E103"/>
    <mergeCell ref="D104:E104"/>
    <mergeCell ref="D106:E106"/>
    <mergeCell ref="E107:F107"/>
    <mergeCell ref="D105:E105"/>
    <mergeCell ref="D97:E97"/>
    <mergeCell ref="G107:H107"/>
    <mergeCell ref="D102:E102"/>
    <mergeCell ref="K103:L103"/>
    <mergeCell ref="G103:H103"/>
    <mergeCell ref="X5:AA5"/>
    <mergeCell ref="R7:S7"/>
    <mergeCell ref="V7:W7"/>
    <mergeCell ref="N7:O7"/>
    <mergeCell ref="K5:M5"/>
    <mergeCell ref="P7:Q7"/>
    <mergeCell ref="V89:W89"/>
    <mergeCell ref="G89:H89"/>
    <mergeCell ref="G90:H90"/>
    <mergeCell ref="G91:H91"/>
    <mergeCell ref="D100:E100"/>
    <mergeCell ref="R90:S90"/>
    <mergeCell ref="R97:S97"/>
    <mergeCell ref="I89:J89"/>
    <mergeCell ref="K90:L90"/>
    <mergeCell ref="K91:L91"/>
    <mergeCell ref="K92:L92"/>
    <mergeCell ref="K93:L93"/>
    <mergeCell ref="K95:L95"/>
    <mergeCell ref="K97:L97"/>
    <mergeCell ref="G97:H97"/>
    <mergeCell ref="G98:H98"/>
    <mergeCell ref="N128:O128"/>
    <mergeCell ref="N131:O131"/>
    <mergeCell ref="N132:O132"/>
    <mergeCell ref="N133:O133"/>
    <mergeCell ref="N134:O134"/>
  </mergeCells>
  <phoneticPr fontId="16" type="noConversion"/>
  <printOptions horizontalCentered="1"/>
  <pageMargins left="0.28999999999999998" right="0.18" top="0.56000000000000005" bottom="0.43" header="0.23" footer="0.42"/>
  <pageSetup paperSize="5" scale="49" fitToHeight="37" orientation="landscape" r:id="rId1"/>
  <headerFooter>
    <oddFooter>&amp;C&amp;16UE-220053 et al Joint Issues List (September 2022)&amp;R&amp;16&amp;A Page &amp;P of &amp;N</oddFooter>
  </headerFooter>
  <rowBreaks count="13" manualBreakCount="13">
    <brk id="25" max="22" man="1"/>
    <brk id="32" max="19" man="1"/>
    <brk id="43" max="19" man="1"/>
    <brk id="50" max="19" man="1"/>
    <brk id="60" max="19" man="1"/>
    <brk id="72" max="22" man="1"/>
    <brk id="77" max="22" man="1"/>
    <brk id="88" max="22" man="1"/>
    <brk id="97" max="22" man="1"/>
    <brk id="111" max="22" man="1"/>
    <brk id="117" max="22" man="1"/>
    <brk id="127" max="22" man="1"/>
    <brk id="132" max="21" man="1"/>
  </rowBreaks>
  <colBreaks count="1" manualBreakCount="1">
    <brk id="13" max="1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2"/>
  <sheetViews>
    <sheetView view="pageBreakPreview" topLeftCell="C84" zoomScale="70" zoomScaleNormal="100" zoomScaleSheetLayoutView="70" workbookViewId="0">
      <selection activeCell="D63" sqref="D63"/>
    </sheetView>
    <sheetView workbookViewId="1">
      <selection sqref="A1:W1"/>
    </sheetView>
  </sheetViews>
  <sheetFormatPr defaultColWidth="9.28515625" defaultRowHeight="15.75" x14ac:dyDescent="0.25"/>
  <cols>
    <col min="1" max="1" width="18.85546875" style="1" customWidth="1"/>
    <col min="2" max="2" width="11" style="33" customWidth="1"/>
    <col min="3" max="3" width="29.7109375" style="25" customWidth="1"/>
    <col min="4" max="4" width="59.85546875" style="1" customWidth="1"/>
    <col min="5" max="8" width="16.140625" style="32" customWidth="1"/>
    <col min="9" max="13" width="13.85546875" style="1" customWidth="1"/>
    <col min="14" max="17" width="14.42578125" style="1" customWidth="1"/>
    <col min="18" max="19" width="18.85546875" style="1" customWidth="1"/>
    <col min="20" max="20" width="34.42578125" style="1" customWidth="1"/>
    <col min="21" max="21" width="8.28515625" style="1" customWidth="1"/>
    <col min="22" max="22" width="16.7109375" style="1" customWidth="1"/>
    <col min="23" max="23" width="21.5703125" style="1" customWidth="1"/>
    <col min="24" max="25" width="9.28515625" style="1" hidden="1" customWidth="1"/>
    <col min="26" max="26" width="14.28515625" style="1" hidden="1" customWidth="1"/>
    <col min="27" max="16384" width="9.28515625" style="1"/>
  </cols>
  <sheetData>
    <row r="1" spans="1:26" ht="15.75" customHeight="1" x14ac:dyDescent="0.25">
      <c r="A1" s="167" t="s">
        <v>92</v>
      </c>
      <c r="B1" s="222"/>
      <c r="C1" s="222"/>
      <c r="D1" s="222"/>
      <c r="E1" s="222"/>
      <c r="F1" s="222"/>
      <c r="G1" s="222"/>
      <c r="H1" s="222"/>
      <c r="I1" s="222"/>
      <c r="J1" s="222"/>
      <c r="K1" s="222"/>
      <c r="L1" s="222"/>
      <c r="M1" s="222"/>
      <c r="N1" s="222"/>
      <c r="O1" s="222"/>
      <c r="P1" s="222"/>
      <c r="Q1" s="222"/>
      <c r="R1" s="222"/>
      <c r="S1" s="222"/>
      <c r="T1" s="222"/>
      <c r="U1" s="222"/>
      <c r="V1" s="222"/>
      <c r="W1" s="219"/>
    </row>
    <row r="2" spans="1:26" x14ac:dyDescent="0.25">
      <c r="A2" s="223" t="s">
        <v>44</v>
      </c>
      <c r="B2" s="223"/>
      <c r="C2" s="223"/>
      <c r="D2" s="223"/>
      <c r="E2" s="223"/>
      <c r="F2" s="223"/>
      <c r="G2" s="223"/>
      <c r="H2" s="223"/>
      <c r="I2" s="223"/>
      <c r="J2" s="223"/>
      <c r="K2" s="223"/>
      <c r="L2" s="223"/>
      <c r="M2" s="223"/>
      <c r="N2" s="223"/>
      <c r="O2" s="223"/>
      <c r="P2" s="223"/>
      <c r="Q2" s="223"/>
      <c r="R2" s="223"/>
      <c r="S2" s="223"/>
      <c r="T2" s="223"/>
      <c r="U2" s="223"/>
      <c r="V2" s="223"/>
      <c r="W2" s="223"/>
    </row>
    <row r="3" spans="1:26" ht="15.75" customHeight="1" x14ac:dyDescent="0.25">
      <c r="A3" s="196" t="s">
        <v>345</v>
      </c>
      <c r="B3" s="196"/>
      <c r="C3" s="196"/>
      <c r="D3" s="196"/>
      <c r="E3" s="196"/>
      <c r="F3" s="196"/>
      <c r="G3" s="196"/>
      <c r="H3" s="196"/>
      <c r="I3" s="196"/>
      <c r="J3" s="196"/>
      <c r="K3" s="196"/>
      <c r="L3" s="196"/>
      <c r="M3" s="196"/>
      <c r="N3" s="196"/>
      <c r="O3" s="196"/>
      <c r="P3" s="196"/>
      <c r="Q3" s="196"/>
      <c r="R3" s="196"/>
      <c r="S3" s="196"/>
      <c r="T3" s="196"/>
      <c r="U3" s="196"/>
      <c r="V3" s="196"/>
      <c r="W3" s="196"/>
    </row>
    <row r="4" spans="1:26" x14ac:dyDescent="0.25">
      <c r="A4" s="45"/>
      <c r="B4" s="45"/>
      <c r="C4" s="45"/>
      <c r="D4" s="45"/>
      <c r="E4" s="45"/>
      <c r="F4" s="45"/>
      <c r="G4" s="45"/>
      <c r="H4" s="45"/>
      <c r="I4" s="45"/>
      <c r="J4" s="45"/>
      <c r="K4" s="45"/>
      <c r="L4" s="45"/>
      <c r="M4" s="45"/>
      <c r="N4" s="45"/>
      <c r="O4" s="45"/>
      <c r="P4" s="45"/>
      <c r="Q4" s="45"/>
      <c r="R4" s="45"/>
      <c r="S4" s="45"/>
      <c r="T4" s="45"/>
      <c r="U4" s="45"/>
      <c r="V4" s="45"/>
      <c r="W4" s="45"/>
    </row>
    <row r="5" spans="1:26" s="5" customFormat="1" ht="71.25" customHeight="1" x14ac:dyDescent="0.25">
      <c r="A5" s="2"/>
      <c r="B5" s="3" t="s">
        <v>45</v>
      </c>
      <c r="C5" s="4" t="s">
        <v>0</v>
      </c>
      <c r="D5" s="34" t="s">
        <v>24</v>
      </c>
      <c r="E5" s="185" t="s">
        <v>17</v>
      </c>
      <c r="F5" s="187"/>
      <c r="G5" s="224" t="s">
        <v>186</v>
      </c>
      <c r="H5" s="225"/>
      <c r="I5" s="224" t="s">
        <v>1</v>
      </c>
      <c r="J5" s="225"/>
      <c r="K5" s="185" t="s">
        <v>60</v>
      </c>
      <c r="L5" s="186"/>
      <c r="M5" s="187"/>
      <c r="N5" s="224" t="s">
        <v>2</v>
      </c>
      <c r="O5" s="225"/>
      <c r="P5" s="224" t="s">
        <v>71</v>
      </c>
      <c r="Q5" s="225"/>
      <c r="R5" s="224" t="s">
        <v>217</v>
      </c>
      <c r="S5" s="225"/>
      <c r="T5" s="224" t="s">
        <v>218</v>
      </c>
      <c r="U5" s="225"/>
      <c r="V5" s="224" t="s">
        <v>220</v>
      </c>
      <c r="W5" s="226"/>
      <c r="X5" s="48"/>
      <c r="Y5" s="48"/>
      <c r="Z5" s="49"/>
    </row>
    <row r="6" spans="1:26" s="5" customFormat="1" x14ac:dyDescent="0.25">
      <c r="A6" s="2"/>
      <c r="B6" s="3" t="s">
        <v>20</v>
      </c>
      <c r="C6" s="4"/>
      <c r="D6" s="34"/>
      <c r="E6" s="2" t="s">
        <v>21</v>
      </c>
      <c r="F6" s="2" t="s">
        <v>22</v>
      </c>
      <c r="G6" s="2" t="s">
        <v>21</v>
      </c>
      <c r="H6" s="2" t="s">
        <v>22</v>
      </c>
      <c r="I6" s="54" t="s">
        <v>21</v>
      </c>
      <c r="J6" s="2" t="s">
        <v>22</v>
      </c>
      <c r="K6" s="2" t="s">
        <v>263</v>
      </c>
      <c r="L6" s="2" t="s">
        <v>21</v>
      </c>
      <c r="M6" s="2" t="s">
        <v>22</v>
      </c>
      <c r="N6" s="2" t="s">
        <v>21</v>
      </c>
      <c r="O6" s="2" t="s">
        <v>22</v>
      </c>
      <c r="P6" s="2" t="s">
        <v>21</v>
      </c>
      <c r="Q6" s="2" t="s">
        <v>22</v>
      </c>
      <c r="R6" s="2" t="s">
        <v>21</v>
      </c>
      <c r="S6" s="2" t="s">
        <v>22</v>
      </c>
      <c r="T6" s="2" t="s">
        <v>21</v>
      </c>
      <c r="U6" s="2" t="s">
        <v>22</v>
      </c>
      <c r="V6" s="2" t="s">
        <v>21</v>
      </c>
      <c r="W6" s="34" t="s">
        <v>22</v>
      </c>
      <c r="Z6" s="41"/>
    </row>
    <row r="7" spans="1:26" s="5" customFormat="1" x14ac:dyDescent="0.25">
      <c r="A7" s="2"/>
      <c r="B7" s="3"/>
      <c r="C7" s="4"/>
      <c r="D7" s="34"/>
      <c r="E7" s="28" t="s">
        <v>30</v>
      </c>
      <c r="F7" s="28"/>
      <c r="G7" s="28" t="s">
        <v>30</v>
      </c>
      <c r="H7" s="28"/>
      <c r="I7" s="75" t="s">
        <v>30</v>
      </c>
      <c r="J7" s="76"/>
      <c r="K7" s="75" t="s">
        <v>30</v>
      </c>
      <c r="M7" s="76"/>
      <c r="N7" s="75" t="s">
        <v>30</v>
      </c>
      <c r="O7" s="76"/>
      <c r="P7" s="75" t="s">
        <v>30</v>
      </c>
      <c r="Q7" s="76"/>
      <c r="R7" s="75" t="s">
        <v>30</v>
      </c>
      <c r="S7" s="76"/>
      <c r="T7" s="75" t="s">
        <v>30</v>
      </c>
      <c r="U7" s="76"/>
      <c r="V7" s="75" t="s">
        <v>30</v>
      </c>
      <c r="W7" s="77"/>
      <c r="Z7" s="41"/>
    </row>
    <row r="8" spans="1:26" s="5" customFormat="1" x14ac:dyDescent="0.25">
      <c r="A8" s="17"/>
      <c r="B8" s="18"/>
      <c r="C8" s="18"/>
      <c r="D8" s="51"/>
      <c r="E8" s="51"/>
      <c r="F8" s="51"/>
      <c r="G8" s="51"/>
      <c r="H8" s="51"/>
      <c r="I8" s="50"/>
      <c r="J8" s="50"/>
      <c r="K8" s="50"/>
      <c r="L8" s="50"/>
      <c r="M8" s="50"/>
      <c r="N8" s="50"/>
      <c r="O8" s="50"/>
      <c r="P8" s="50"/>
      <c r="Q8" s="50"/>
      <c r="R8" s="50"/>
      <c r="S8" s="50"/>
      <c r="T8" s="50"/>
      <c r="U8" s="50"/>
      <c r="V8" s="28"/>
      <c r="W8" s="28"/>
      <c r="Z8" s="41"/>
    </row>
    <row r="9" spans="1:26" s="5" customFormat="1" x14ac:dyDescent="0.25">
      <c r="A9" s="19"/>
      <c r="B9" s="20"/>
      <c r="C9" s="20"/>
      <c r="D9" s="20"/>
      <c r="E9" s="7"/>
      <c r="F9" s="19"/>
      <c r="G9" s="7"/>
      <c r="H9" s="19"/>
      <c r="I9" s="7"/>
      <c r="J9" s="7"/>
      <c r="K9" s="7"/>
      <c r="L9" s="7"/>
      <c r="M9" s="7"/>
      <c r="N9" s="7"/>
      <c r="O9" s="7"/>
      <c r="P9" s="7"/>
      <c r="Q9" s="7"/>
      <c r="R9" s="7"/>
      <c r="S9" s="7"/>
      <c r="T9" s="7"/>
      <c r="U9" s="7"/>
      <c r="V9" s="7"/>
      <c r="W9" s="7"/>
      <c r="Z9" s="41"/>
    </row>
    <row r="10" spans="1:26" s="5" customFormat="1" ht="18.75" x14ac:dyDescent="0.25">
      <c r="A10" s="44" t="s">
        <v>55</v>
      </c>
      <c r="B10" s="74"/>
      <c r="C10" s="74"/>
      <c r="D10" s="74"/>
      <c r="E10" s="74"/>
      <c r="F10" s="74"/>
      <c r="G10" s="74"/>
      <c r="H10" s="74"/>
      <c r="I10" s="61"/>
      <c r="J10" s="61"/>
      <c r="K10" s="61"/>
      <c r="L10" s="61"/>
      <c r="M10" s="61"/>
      <c r="N10" s="61"/>
      <c r="O10" s="61"/>
      <c r="P10" s="61"/>
      <c r="Q10" s="61"/>
      <c r="R10" s="61"/>
      <c r="S10" s="61"/>
      <c r="T10" s="61"/>
      <c r="U10" s="61"/>
      <c r="V10" s="61"/>
      <c r="W10" s="61"/>
      <c r="Z10" s="41"/>
    </row>
    <row r="11" spans="1:26" ht="63.75" customHeight="1" x14ac:dyDescent="0.25">
      <c r="A11" s="2">
        <f>1</f>
        <v>1</v>
      </c>
      <c r="B11" s="8">
        <v>1</v>
      </c>
      <c r="C11" s="84" t="s">
        <v>31</v>
      </c>
      <c r="D11" s="82" t="s">
        <v>96</v>
      </c>
      <c r="E11" s="10">
        <v>5583</v>
      </c>
      <c r="F11" s="30">
        <v>533429</v>
      </c>
      <c r="G11" s="10">
        <v>5583</v>
      </c>
      <c r="H11" s="30">
        <v>533429</v>
      </c>
      <c r="I11" s="62">
        <v>2535</v>
      </c>
      <c r="J11" s="62">
        <v>533429</v>
      </c>
      <c r="K11" s="155">
        <v>36392</v>
      </c>
      <c r="L11" s="155">
        <v>533429</v>
      </c>
      <c r="M11" s="155">
        <v>1685</v>
      </c>
      <c r="N11" s="157"/>
      <c r="O11" s="157"/>
      <c r="P11" s="157"/>
      <c r="Q11" s="157"/>
      <c r="R11" s="157" t="s">
        <v>244</v>
      </c>
      <c r="S11" s="157" t="s">
        <v>244</v>
      </c>
      <c r="T11" s="157"/>
      <c r="U11" s="157"/>
      <c r="V11" s="10">
        <v>267</v>
      </c>
      <c r="W11" s="30">
        <v>533429</v>
      </c>
      <c r="Z11" s="42"/>
    </row>
    <row r="12" spans="1:26" ht="81" customHeight="1" x14ac:dyDescent="0.25">
      <c r="A12" s="2">
        <f t="shared" ref="A12:A34" si="0">1+A11</f>
        <v>2</v>
      </c>
      <c r="B12" s="21">
        <v>1.01</v>
      </c>
      <c r="C12" s="84" t="s">
        <v>4</v>
      </c>
      <c r="D12" s="82" t="s">
        <v>82</v>
      </c>
      <c r="E12" s="10">
        <v>-21</v>
      </c>
      <c r="F12" s="30">
        <v>-224</v>
      </c>
      <c r="G12" s="10">
        <v>53</v>
      </c>
      <c r="H12" s="30">
        <v>565</v>
      </c>
      <c r="I12" s="62">
        <v>-20</v>
      </c>
      <c r="J12" s="62">
        <v>-224</v>
      </c>
      <c r="K12" s="155">
        <v>-1.208928</v>
      </c>
      <c r="L12" s="155">
        <v>-224</v>
      </c>
      <c r="M12" s="155">
        <v>-19.405422713642082</v>
      </c>
      <c r="N12" s="157"/>
      <c r="O12" s="157"/>
      <c r="P12" s="157"/>
      <c r="Q12" s="157"/>
      <c r="R12" s="157" t="s">
        <v>244</v>
      </c>
      <c r="S12" s="157" t="s">
        <v>244</v>
      </c>
      <c r="T12" s="157"/>
      <c r="U12" s="157"/>
      <c r="V12" s="10">
        <v>-19</v>
      </c>
      <c r="W12" s="30">
        <v>-224</v>
      </c>
      <c r="Z12" s="42"/>
    </row>
    <row r="13" spans="1:26" ht="45.75" customHeight="1" x14ac:dyDescent="0.25">
      <c r="A13" s="2">
        <f t="shared" si="0"/>
        <v>3</v>
      </c>
      <c r="B13" s="21">
        <v>1.02</v>
      </c>
      <c r="C13" s="84" t="s">
        <v>18</v>
      </c>
      <c r="D13" s="91" t="s">
        <v>46</v>
      </c>
      <c r="E13" s="10">
        <v>0</v>
      </c>
      <c r="F13" s="30">
        <v>0</v>
      </c>
      <c r="G13" s="10">
        <v>0</v>
      </c>
      <c r="H13" s="30">
        <v>0</v>
      </c>
      <c r="I13" s="62">
        <v>0</v>
      </c>
      <c r="J13" s="62"/>
      <c r="K13" s="155">
        <v>0</v>
      </c>
      <c r="L13" s="155">
        <v>0</v>
      </c>
      <c r="M13" s="155">
        <v>0</v>
      </c>
      <c r="N13" s="157"/>
      <c r="O13" s="157"/>
      <c r="P13" s="157"/>
      <c r="Q13" s="157"/>
      <c r="R13" s="157" t="s">
        <v>244</v>
      </c>
      <c r="S13" s="157" t="s">
        <v>244</v>
      </c>
      <c r="T13" s="157"/>
      <c r="U13" s="157"/>
      <c r="V13" s="10">
        <v>0</v>
      </c>
      <c r="W13" s="30">
        <v>0</v>
      </c>
      <c r="Z13" s="42"/>
    </row>
    <row r="14" spans="1:26" ht="55.5" customHeight="1" x14ac:dyDescent="0.25">
      <c r="A14" s="2">
        <f t="shared" si="0"/>
        <v>4</v>
      </c>
      <c r="B14" s="21">
        <v>1.03</v>
      </c>
      <c r="C14" s="84" t="s">
        <v>5</v>
      </c>
      <c r="D14" s="82" t="s">
        <v>126</v>
      </c>
      <c r="E14" s="10">
        <v>-61</v>
      </c>
      <c r="F14" s="30">
        <v>-648</v>
      </c>
      <c r="G14" s="10">
        <v>-61</v>
      </c>
      <c r="H14" s="30">
        <v>-648</v>
      </c>
      <c r="I14" s="62">
        <v>-57</v>
      </c>
      <c r="J14" s="62">
        <v>-648</v>
      </c>
      <c r="K14" s="155">
        <v>-22.8824082269232</v>
      </c>
      <c r="L14" s="155">
        <v>-4239.8384708028898</v>
      </c>
      <c r="M14" s="155">
        <v>-367.30293644416037</v>
      </c>
      <c r="N14" s="157"/>
      <c r="O14" s="157"/>
      <c r="P14" s="157"/>
      <c r="Q14" s="157"/>
      <c r="R14" s="157" t="s">
        <v>244</v>
      </c>
      <c r="S14" s="157" t="s">
        <v>244</v>
      </c>
      <c r="T14" s="157"/>
      <c r="U14" s="157"/>
      <c r="V14" s="10">
        <v>-54</v>
      </c>
      <c r="W14" s="30">
        <v>-648</v>
      </c>
      <c r="Z14" s="42"/>
    </row>
    <row r="15" spans="1:26" ht="31.5" x14ac:dyDescent="0.25">
      <c r="A15" s="2">
        <f>1+A14</f>
        <v>5</v>
      </c>
      <c r="B15" s="21">
        <v>2.0099999999999998</v>
      </c>
      <c r="C15" s="84" t="s">
        <v>32</v>
      </c>
      <c r="D15" s="91" t="s">
        <v>25</v>
      </c>
      <c r="E15" s="10">
        <v>-44</v>
      </c>
      <c r="F15" s="30">
        <v>0</v>
      </c>
      <c r="G15" s="10">
        <v>-44</v>
      </c>
      <c r="H15" s="30">
        <v>0</v>
      </c>
      <c r="I15" s="62">
        <v>-44</v>
      </c>
      <c r="J15" s="62"/>
      <c r="K15" s="155">
        <v>33.18</v>
      </c>
      <c r="L15" s="155">
        <v>0</v>
      </c>
      <c r="M15" s="155">
        <v>-44.084294272629073</v>
      </c>
      <c r="N15" s="157"/>
      <c r="O15" s="157"/>
      <c r="P15" s="157"/>
      <c r="Q15" s="157"/>
      <c r="R15" s="157" t="s">
        <v>244</v>
      </c>
      <c r="S15" s="157" t="s">
        <v>244</v>
      </c>
      <c r="T15" s="157"/>
      <c r="U15" s="157"/>
      <c r="V15" s="10">
        <v>-44</v>
      </c>
      <c r="W15" s="30"/>
      <c r="Z15" s="42"/>
    </row>
    <row r="16" spans="1:26" ht="48" customHeight="1" x14ac:dyDescent="0.25">
      <c r="A16" s="2">
        <f t="shared" si="0"/>
        <v>6</v>
      </c>
      <c r="B16" s="21">
        <v>2.0199999999999996</v>
      </c>
      <c r="C16" s="84" t="s">
        <v>33</v>
      </c>
      <c r="D16" s="92" t="s">
        <v>161</v>
      </c>
      <c r="E16" s="10">
        <v>302</v>
      </c>
      <c r="F16" s="30">
        <v>0</v>
      </c>
      <c r="G16" s="10">
        <v>302</v>
      </c>
      <c r="H16" s="30">
        <v>0</v>
      </c>
      <c r="I16" s="62">
        <v>302</v>
      </c>
      <c r="J16" s="62"/>
      <c r="K16" s="155">
        <v>-227.52</v>
      </c>
      <c r="L16" s="155">
        <v>0</v>
      </c>
      <c r="M16" s="155">
        <v>302.29230358374224</v>
      </c>
      <c r="N16" s="157"/>
      <c r="O16" s="157"/>
      <c r="P16" s="157"/>
      <c r="Q16" s="157"/>
      <c r="R16" s="157" t="s">
        <v>244</v>
      </c>
      <c r="S16" s="157" t="s">
        <v>244</v>
      </c>
      <c r="T16" s="157"/>
      <c r="U16" s="157"/>
      <c r="V16" s="10">
        <v>302</v>
      </c>
      <c r="W16" s="30"/>
      <c r="Z16" s="42"/>
    </row>
    <row r="17" spans="1:26" ht="63" x14ac:dyDescent="0.25">
      <c r="A17" s="2">
        <f t="shared" si="0"/>
        <v>7</v>
      </c>
      <c r="B17" s="21">
        <v>2.0299999999999994</v>
      </c>
      <c r="C17" s="84" t="s">
        <v>47</v>
      </c>
      <c r="D17" s="82" t="s">
        <v>288</v>
      </c>
      <c r="E17" s="10">
        <v>973</v>
      </c>
      <c r="F17" s="30">
        <v>0</v>
      </c>
      <c r="G17" s="10">
        <v>973</v>
      </c>
      <c r="H17" s="30">
        <v>0</v>
      </c>
      <c r="I17" s="62">
        <v>973</v>
      </c>
      <c r="J17" s="62"/>
      <c r="K17" s="155">
        <v>-732.33</v>
      </c>
      <c r="L17" s="155">
        <v>0</v>
      </c>
      <c r="M17" s="155">
        <v>973.00335216017027</v>
      </c>
      <c r="N17" s="157"/>
      <c r="O17" s="157"/>
      <c r="P17" s="157"/>
      <c r="Q17" s="157"/>
      <c r="R17" s="157" t="s">
        <v>244</v>
      </c>
      <c r="S17" s="157" t="s">
        <v>244</v>
      </c>
      <c r="T17" s="157"/>
      <c r="U17" s="157"/>
      <c r="V17" s="10">
        <v>973</v>
      </c>
      <c r="W17" s="30"/>
      <c r="Z17" s="42"/>
    </row>
    <row r="18" spans="1:26" ht="66.75" customHeight="1" x14ac:dyDescent="0.25">
      <c r="A18" s="2">
        <f t="shared" si="0"/>
        <v>8</v>
      </c>
      <c r="B18" s="21">
        <v>2.0399999999999991</v>
      </c>
      <c r="C18" s="84" t="s">
        <v>6</v>
      </c>
      <c r="D18" s="82" t="s">
        <v>129</v>
      </c>
      <c r="E18" s="10">
        <v>418</v>
      </c>
      <c r="F18" s="30">
        <v>0</v>
      </c>
      <c r="G18" s="10">
        <v>418</v>
      </c>
      <c r="H18" s="30">
        <v>0</v>
      </c>
      <c r="I18" s="62">
        <v>418</v>
      </c>
      <c r="J18" s="62"/>
      <c r="K18" s="155">
        <v>-314.42</v>
      </c>
      <c r="L18" s="155">
        <v>0</v>
      </c>
      <c r="M18" s="155">
        <v>417.75116953586598</v>
      </c>
      <c r="N18" s="157"/>
      <c r="O18" s="157"/>
      <c r="P18" s="157"/>
      <c r="Q18" s="157"/>
      <c r="R18" s="157" t="s">
        <v>244</v>
      </c>
      <c r="S18" s="157" t="s">
        <v>244</v>
      </c>
      <c r="T18" s="157"/>
      <c r="U18" s="157"/>
      <c r="V18" s="10">
        <v>418</v>
      </c>
      <c r="W18" s="30"/>
      <c r="Z18" s="42"/>
    </row>
    <row r="19" spans="1:26" ht="51.75" customHeight="1" x14ac:dyDescent="0.25">
      <c r="A19" s="2">
        <f t="shared" si="0"/>
        <v>9</v>
      </c>
      <c r="B19" s="21">
        <v>2.0499999999999989</v>
      </c>
      <c r="C19" s="84" t="s">
        <v>7</v>
      </c>
      <c r="D19" s="82" t="s">
        <v>29</v>
      </c>
      <c r="E19" s="10">
        <v>-19</v>
      </c>
      <c r="F19" s="30">
        <v>0</v>
      </c>
      <c r="G19" s="10">
        <v>-19</v>
      </c>
      <c r="H19" s="30">
        <v>0</v>
      </c>
      <c r="I19" s="62">
        <v>-19</v>
      </c>
      <c r="J19" s="62"/>
      <c r="K19" s="155">
        <v>14.22</v>
      </c>
      <c r="L19" s="155">
        <v>0</v>
      </c>
      <c r="M19" s="155">
        <v>-18.89326897398389</v>
      </c>
      <c r="N19" s="157"/>
      <c r="O19" s="157"/>
      <c r="P19" s="157"/>
      <c r="Q19" s="157"/>
      <c r="R19" s="157" t="s">
        <v>244</v>
      </c>
      <c r="S19" s="157" t="s">
        <v>244</v>
      </c>
      <c r="T19" s="157"/>
      <c r="U19" s="157"/>
      <c r="V19" s="10">
        <v>-19</v>
      </c>
      <c r="W19" s="30"/>
      <c r="Z19" s="42"/>
    </row>
    <row r="20" spans="1:26" ht="50.25" customHeight="1" x14ac:dyDescent="0.25">
      <c r="A20" s="2">
        <f t="shared" si="0"/>
        <v>10</v>
      </c>
      <c r="B20" s="21">
        <v>2.0599999999999987</v>
      </c>
      <c r="C20" s="84" t="s">
        <v>48</v>
      </c>
      <c r="D20" s="82" t="s">
        <v>61</v>
      </c>
      <c r="E20" s="10">
        <v>-134</v>
      </c>
      <c r="F20" s="30">
        <v>0</v>
      </c>
      <c r="G20" s="10">
        <v>-134</v>
      </c>
      <c r="H20" s="30">
        <v>0</v>
      </c>
      <c r="I20" s="10">
        <v>-134</v>
      </c>
      <c r="J20" s="10"/>
      <c r="K20" s="158">
        <v>1024.08025</v>
      </c>
      <c r="L20" s="158">
        <v>0</v>
      </c>
      <c r="M20" s="158">
        <v>-1360.634572024941</v>
      </c>
      <c r="N20" s="127"/>
      <c r="O20" s="127"/>
      <c r="P20" s="127"/>
      <c r="Q20" s="127"/>
      <c r="R20" s="157" t="s">
        <v>244</v>
      </c>
      <c r="S20" s="157" t="s">
        <v>244</v>
      </c>
      <c r="T20" s="127"/>
      <c r="U20" s="127"/>
      <c r="V20" s="10">
        <v>-134</v>
      </c>
      <c r="W20" s="30"/>
      <c r="Z20" s="42"/>
    </row>
    <row r="21" spans="1:26" ht="55.5" customHeight="1" x14ac:dyDescent="0.25">
      <c r="A21" s="2">
        <f t="shared" si="0"/>
        <v>11</v>
      </c>
      <c r="B21" s="21">
        <v>2.0699999999999985</v>
      </c>
      <c r="C21" s="9" t="s">
        <v>56</v>
      </c>
      <c r="D21" s="82" t="s">
        <v>59</v>
      </c>
      <c r="E21" s="10">
        <v>-10</v>
      </c>
      <c r="F21" s="30">
        <v>0</v>
      </c>
      <c r="G21" s="10">
        <v>-10</v>
      </c>
      <c r="H21" s="30">
        <v>0</v>
      </c>
      <c r="I21" s="10">
        <v>-10</v>
      </c>
      <c r="J21" s="10"/>
      <c r="K21" s="158">
        <v>7.9</v>
      </c>
      <c r="L21" s="158">
        <v>0</v>
      </c>
      <c r="M21" s="158">
        <v>-10.496260541102162</v>
      </c>
      <c r="N21" s="127"/>
      <c r="O21" s="127"/>
      <c r="P21" s="127"/>
      <c r="Q21" s="127"/>
      <c r="R21" s="157" t="s">
        <v>244</v>
      </c>
      <c r="S21" s="157" t="s">
        <v>244</v>
      </c>
      <c r="T21" s="127"/>
      <c r="U21" s="127"/>
      <c r="V21" s="10">
        <v>-10</v>
      </c>
      <c r="W21" s="30"/>
      <c r="Z21" s="42"/>
    </row>
    <row r="22" spans="1:26" ht="39" customHeight="1" x14ac:dyDescent="0.25">
      <c r="A22" s="2">
        <f t="shared" si="0"/>
        <v>12</v>
      </c>
      <c r="B22" s="21">
        <v>2.0799999999999983</v>
      </c>
      <c r="C22" s="84" t="s">
        <v>9</v>
      </c>
      <c r="D22" s="91" t="s">
        <v>26</v>
      </c>
      <c r="E22" s="10">
        <v>-4</v>
      </c>
      <c r="F22" s="30">
        <v>0</v>
      </c>
      <c r="G22" s="10">
        <v>-4</v>
      </c>
      <c r="H22" s="30">
        <v>0</v>
      </c>
      <c r="I22" s="10">
        <v>-4</v>
      </c>
      <c r="J22" s="10"/>
      <c r="K22" s="158">
        <v>3.16</v>
      </c>
      <c r="L22" s="158">
        <v>0</v>
      </c>
      <c r="M22" s="158">
        <v>-4.1985042164408641</v>
      </c>
      <c r="N22" s="127"/>
      <c r="O22" s="127"/>
      <c r="P22" s="127"/>
      <c r="Q22" s="127"/>
      <c r="R22" s="157" t="s">
        <v>244</v>
      </c>
      <c r="S22" s="157" t="s">
        <v>244</v>
      </c>
      <c r="T22" s="127"/>
      <c r="U22" s="127"/>
      <c r="V22" s="10">
        <v>-4</v>
      </c>
      <c r="W22" s="30"/>
      <c r="Z22" s="42"/>
    </row>
    <row r="23" spans="1:26" ht="36" customHeight="1" x14ac:dyDescent="0.25">
      <c r="A23" s="2">
        <f t="shared" si="0"/>
        <v>13</v>
      </c>
      <c r="B23" s="21">
        <v>2.0899999999999981</v>
      </c>
      <c r="C23" s="84" t="s">
        <v>49</v>
      </c>
      <c r="D23" s="82" t="s">
        <v>130</v>
      </c>
      <c r="E23" s="10">
        <v>-12</v>
      </c>
      <c r="F23" s="30">
        <v>0</v>
      </c>
      <c r="G23" s="10">
        <v>-12</v>
      </c>
      <c r="H23" s="30">
        <v>0</v>
      </c>
      <c r="I23" s="10">
        <v>-12</v>
      </c>
      <c r="J23" s="10"/>
      <c r="K23" s="158">
        <v>8.69</v>
      </c>
      <c r="L23" s="158">
        <v>0</v>
      </c>
      <c r="M23" s="158">
        <v>-11.545886595212375</v>
      </c>
      <c r="N23" s="127"/>
      <c r="O23" s="127"/>
      <c r="P23" s="127"/>
      <c r="Q23" s="127"/>
      <c r="R23" s="157" t="s">
        <v>244</v>
      </c>
      <c r="S23" s="157" t="s">
        <v>244</v>
      </c>
      <c r="T23" s="127"/>
      <c r="U23" s="127"/>
      <c r="V23" s="10">
        <v>-12</v>
      </c>
      <c r="W23" s="30"/>
      <c r="Z23" s="42"/>
    </row>
    <row r="24" spans="1:26" ht="54.75" customHeight="1" x14ac:dyDescent="0.25">
      <c r="A24" s="2">
        <f t="shared" si="0"/>
        <v>14</v>
      </c>
      <c r="B24" s="21">
        <v>2.0999999999999979</v>
      </c>
      <c r="C24" s="84" t="s">
        <v>50</v>
      </c>
      <c r="D24" s="82" t="s">
        <v>37</v>
      </c>
      <c r="E24" s="10">
        <v>45</v>
      </c>
      <c r="F24" s="30">
        <v>0</v>
      </c>
      <c r="G24" s="10">
        <v>45</v>
      </c>
      <c r="H24" s="30">
        <v>0</v>
      </c>
      <c r="I24" s="10">
        <v>45</v>
      </c>
      <c r="J24" s="10"/>
      <c r="K24" s="158">
        <v>-33.97</v>
      </c>
      <c r="L24" s="158">
        <v>0</v>
      </c>
      <c r="M24" s="158">
        <v>45.133920326739286</v>
      </c>
      <c r="N24" s="127"/>
      <c r="O24" s="127"/>
      <c r="P24" s="127"/>
      <c r="Q24" s="127"/>
      <c r="R24" s="157" t="s">
        <v>244</v>
      </c>
      <c r="S24" s="157" t="s">
        <v>244</v>
      </c>
      <c r="T24" s="127"/>
      <c r="U24" s="127"/>
      <c r="V24" s="10">
        <v>45</v>
      </c>
      <c r="W24" s="30"/>
      <c r="Z24" s="42"/>
    </row>
    <row r="25" spans="1:26" ht="162" customHeight="1" x14ac:dyDescent="0.25">
      <c r="A25" s="2">
        <f t="shared" si="0"/>
        <v>15</v>
      </c>
      <c r="B25" s="21">
        <v>2.1099999999999977</v>
      </c>
      <c r="C25" s="84" t="s">
        <v>36</v>
      </c>
      <c r="D25" s="91" t="s">
        <v>162</v>
      </c>
      <c r="E25" s="10">
        <v>-11</v>
      </c>
      <c r="F25" s="30">
        <v>0</v>
      </c>
      <c r="G25" s="10">
        <v>-11</v>
      </c>
      <c r="H25" s="30">
        <v>0</v>
      </c>
      <c r="I25" s="10">
        <v>-11</v>
      </c>
      <c r="J25" s="10"/>
      <c r="K25" s="158">
        <v>8.0499999999992724</v>
      </c>
      <c r="L25" s="158">
        <v>0</v>
      </c>
      <c r="M25" s="158">
        <v>-10.695556627324653</v>
      </c>
      <c r="N25" s="127"/>
      <c r="O25" s="127"/>
      <c r="P25" s="127"/>
      <c r="Q25" s="127"/>
      <c r="R25" s="157" t="s">
        <v>244</v>
      </c>
      <c r="S25" s="157" t="s">
        <v>244</v>
      </c>
      <c r="T25" s="127"/>
      <c r="U25" s="127"/>
      <c r="V25" s="10">
        <v>-11</v>
      </c>
      <c r="W25" s="30"/>
      <c r="Z25" s="42"/>
    </row>
    <row r="26" spans="1:26" ht="162" customHeight="1" x14ac:dyDescent="0.25">
      <c r="A26" s="2">
        <f t="shared" si="0"/>
        <v>16</v>
      </c>
      <c r="B26" s="21">
        <v>2.1199999999999974</v>
      </c>
      <c r="C26" s="84" t="s">
        <v>123</v>
      </c>
      <c r="D26" s="82" t="s">
        <v>132</v>
      </c>
      <c r="E26" s="10">
        <v>-436</v>
      </c>
      <c r="F26" s="30">
        <v>0</v>
      </c>
      <c r="G26" s="10">
        <v>-437</v>
      </c>
      <c r="H26" s="30">
        <v>0</v>
      </c>
      <c r="I26" s="10">
        <v>-436</v>
      </c>
      <c r="J26" s="10"/>
      <c r="K26" s="158">
        <v>348.24252437999996</v>
      </c>
      <c r="L26" s="158">
        <v>0</v>
      </c>
      <c r="M26" s="158">
        <v>-462.68914777007603</v>
      </c>
      <c r="N26" s="127"/>
      <c r="O26" s="127"/>
      <c r="P26" s="127"/>
      <c r="Q26" s="127"/>
      <c r="R26" s="157" t="s">
        <v>244</v>
      </c>
      <c r="S26" s="157" t="s">
        <v>244</v>
      </c>
      <c r="T26" s="127"/>
      <c r="U26" s="127"/>
      <c r="V26" s="10">
        <v>-436</v>
      </c>
      <c r="W26" s="30"/>
      <c r="Z26" s="42"/>
    </row>
    <row r="27" spans="1:26" ht="78.75" x14ac:dyDescent="0.25">
      <c r="A27" s="2">
        <f t="shared" si="0"/>
        <v>17</v>
      </c>
      <c r="B27" s="21">
        <v>2.13</v>
      </c>
      <c r="C27" s="9" t="s">
        <v>124</v>
      </c>
      <c r="D27" s="82" t="s">
        <v>184</v>
      </c>
      <c r="E27" s="10">
        <v>263</v>
      </c>
      <c r="F27" s="30">
        <v>0</v>
      </c>
      <c r="G27" s="10">
        <v>263</v>
      </c>
      <c r="H27" s="30">
        <v>0</v>
      </c>
      <c r="I27" s="10">
        <v>263</v>
      </c>
      <c r="J27" s="10"/>
      <c r="K27" s="158">
        <v>-197.72357</v>
      </c>
      <c r="L27" s="158">
        <v>0</v>
      </c>
      <c r="M27" s="158">
        <v>262.70355770086718</v>
      </c>
      <c r="N27" s="127"/>
      <c r="O27" s="127"/>
      <c r="P27" s="127"/>
      <c r="Q27" s="127"/>
      <c r="R27" s="157" t="s">
        <v>244</v>
      </c>
      <c r="S27" s="157" t="s">
        <v>244</v>
      </c>
      <c r="T27" s="127"/>
      <c r="U27" s="127"/>
      <c r="V27" s="10">
        <v>263</v>
      </c>
      <c r="W27" s="30"/>
      <c r="Z27" s="42"/>
    </row>
    <row r="28" spans="1:26" ht="38.25" customHeight="1" x14ac:dyDescent="0.25">
      <c r="A28" s="2">
        <f t="shared" si="0"/>
        <v>18</v>
      </c>
      <c r="B28" s="21">
        <v>2.14</v>
      </c>
      <c r="C28" s="84" t="s">
        <v>10</v>
      </c>
      <c r="D28" s="88" t="s">
        <v>27</v>
      </c>
      <c r="E28" s="10">
        <v>76</v>
      </c>
      <c r="F28" s="30">
        <v>0</v>
      </c>
      <c r="G28" s="10">
        <v>76</v>
      </c>
      <c r="H28" s="30">
        <v>0</v>
      </c>
      <c r="I28" s="10">
        <v>76</v>
      </c>
      <c r="J28" s="10"/>
      <c r="K28" s="158">
        <v>-57</v>
      </c>
      <c r="L28" s="158">
        <v>0</v>
      </c>
      <c r="M28" s="158">
        <v>75.732512764914318</v>
      </c>
      <c r="N28" s="127"/>
      <c r="O28" s="127"/>
      <c r="P28" s="127"/>
      <c r="Q28" s="127"/>
      <c r="R28" s="157" t="s">
        <v>244</v>
      </c>
      <c r="S28" s="157" t="s">
        <v>244</v>
      </c>
      <c r="T28" s="127"/>
      <c r="U28" s="127"/>
      <c r="V28" s="10">
        <v>76</v>
      </c>
      <c r="W28" s="30"/>
      <c r="Z28" s="42"/>
    </row>
    <row r="29" spans="1:26" ht="69.75" customHeight="1" x14ac:dyDescent="0.25">
      <c r="A29" s="2">
        <f t="shared" si="0"/>
        <v>19</v>
      </c>
      <c r="B29" s="21">
        <v>2.15</v>
      </c>
      <c r="C29" s="9" t="s">
        <v>99</v>
      </c>
      <c r="D29" s="88" t="s">
        <v>133</v>
      </c>
      <c r="E29" s="10">
        <v>1166</v>
      </c>
      <c r="F29" s="30">
        <v>12408</v>
      </c>
      <c r="G29" s="10">
        <v>1166</v>
      </c>
      <c r="H29" s="30">
        <v>12408</v>
      </c>
      <c r="I29" s="10">
        <v>1095</v>
      </c>
      <c r="J29" s="10">
        <v>12408</v>
      </c>
      <c r="K29" s="158">
        <v>66.965975999999998</v>
      </c>
      <c r="L29" s="158">
        <v>12408</v>
      </c>
      <c r="M29" s="158">
        <v>1074.921808173531</v>
      </c>
      <c r="N29" s="127"/>
      <c r="O29" s="127"/>
      <c r="P29" s="127"/>
      <c r="Q29" s="127"/>
      <c r="R29" s="157" t="s">
        <v>244</v>
      </c>
      <c r="S29" s="157" t="s">
        <v>244</v>
      </c>
      <c r="T29" s="127"/>
      <c r="U29" s="127"/>
      <c r="V29" s="10">
        <v>1042</v>
      </c>
      <c r="W29" s="30">
        <v>12408</v>
      </c>
      <c r="Z29" s="42"/>
    </row>
    <row r="30" spans="1:26" ht="151.5" customHeight="1" x14ac:dyDescent="0.25">
      <c r="A30" s="2">
        <f t="shared" si="0"/>
        <v>20</v>
      </c>
      <c r="B30" s="21">
        <v>3.01</v>
      </c>
      <c r="C30" s="84" t="s">
        <v>41</v>
      </c>
      <c r="D30" s="89" t="s">
        <v>137</v>
      </c>
      <c r="E30" s="10">
        <v>-2554</v>
      </c>
      <c r="F30" s="30">
        <v>0</v>
      </c>
      <c r="G30" s="10">
        <v>-2554</v>
      </c>
      <c r="H30" s="30">
        <v>0</v>
      </c>
      <c r="I30" s="10">
        <v>-2554</v>
      </c>
      <c r="J30" s="10"/>
      <c r="K30" s="158">
        <v>1922.07</v>
      </c>
      <c r="L30" s="158">
        <v>0</v>
      </c>
      <c r="M30" s="158">
        <v>-2553.7401896501556</v>
      </c>
      <c r="N30" s="127"/>
      <c r="O30" s="127"/>
      <c r="P30" s="127"/>
      <c r="Q30" s="127"/>
      <c r="R30" s="157" t="s">
        <v>244</v>
      </c>
      <c r="S30" s="157" t="s">
        <v>244</v>
      </c>
      <c r="T30" s="127"/>
      <c r="U30" s="127"/>
      <c r="V30" s="10">
        <v>-2554</v>
      </c>
      <c r="W30" s="30">
        <v>0</v>
      </c>
      <c r="Z30" s="42"/>
    </row>
    <row r="31" spans="1:26" ht="101.25" customHeight="1" x14ac:dyDescent="0.25">
      <c r="A31" s="2">
        <f t="shared" si="0"/>
        <v>21</v>
      </c>
      <c r="B31" s="21">
        <v>3.02</v>
      </c>
      <c r="C31" s="84" t="s">
        <v>69</v>
      </c>
      <c r="D31" s="89" t="s">
        <v>138</v>
      </c>
      <c r="E31" s="10">
        <v>-256</v>
      </c>
      <c r="F31" s="30">
        <v>0</v>
      </c>
      <c r="G31" s="10">
        <v>-256</v>
      </c>
      <c r="H31" s="30">
        <v>0</v>
      </c>
      <c r="I31" s="10">
        <v>-256</v>
      </c>
      <c r="J31" s="10"/>
      <c r="K31" s="158">
        <v>192.76</v>
      </c>
      <c r="L31" s="158">
        <v>0</v>
      </c>
      <c r="M31" s="158">
        <v>-256.10875720289272</v>
      </c>
      <c r="N31" s="127"/>
      <c r="O31" s="127"/>
      <c r="P31" s="127"/>
      <c r="Q31" s="127"/>
      <c r="R31" s="157" t="s">
        <v>244</v>
      </c>
      <c r="S31" s="157" t="s">
        <v>244</v>
      </c>
      <c r="T31" s="127"/>
      <c r="U31" s="127"/>
      <c r="V31" s="10">
        <v>-256</v>
      </c>
      <c r="W31" s="30">
        <v>0</v>
      </c>
      <c r="Z31" s="42"/>
    </row>
    <row r="32" spans="1:26" ht="69" customHeight="1" x14ac:dyDescent="0.25">
      <c r="A32" s="2">
        <f t="shared" si="0"/>
        <v>22</v>
      </c>
      <c r="B32" s="21">
        <v>3.03</v>
      </c>
      <c r="C32" s="84" t="s">
        <v>102</v>
      </c>
      <c r="D32" s="88" t="s">
        <v>139</v>
      </c>
      <c r="E32" s="10">
        <v>181</v>
      </c>
      <c r="F32" s="30">
        <v>0</v>
      </c>
      <c r="G32" s="10">
        <v>181</v>
      </c>
      <c r="H32" s="30">
        <v>0</v>
      </c>
      <c r="I32" s="10">
        <v>181</v>
      </c>
      <c r="J32" s="10"/>
      <c r="K32" s="158">
        <v>-136</v>
      </c>
      <c r="L32" s="158">
        <v>0</v>
      </c>
      <c r="M32" s="158">
        <v>180.69511817593593</v>
      </c>
      <c r="N32" s="127"/>
      <c r="O32" s="127"/>
      <c r="P32" s="127"/>
      <c r="Q32" s="127"/>
      <c r="R32" s="157" t="s">
        <v>244</v>
      </c>
      <c r="S32" s="157" t="s">
        <v>244</v>
      </c>
      <c r="T32" s="127"/>
      <c r="U32" s="127"/>
      <c r="V32" s="10">
        <v>181</v>
      </c>
      <c r="W32" s="30">
        <v>0</v>
      </c>
      <c r="Z32" s="42"/>
    </row>
    <row r="33" spans="1:26" ht="90.75" customHeight="1" x14ac:dyDescent="0.25">
      <c r="A33" s="2">
        <f t="shared" si="0"/>
        <v>23</v>
      </c>
      <c r="B33" s="21">
        <v>3.04</v>
      </c>
      <c r="C33" s="84" t="s">
        <v>72</v>
      </c>
      <c r="D33" s="88" t="s">
        <v>140</v>
      </c>
      <c r="E33" s="10">
        <v>-1044</v>
      </c>
      <c r="F33" s="30">
        <v>-2141</v>
      </c>
      <c r="G33" s="10">
        <v>-1044</v>
      </c>
      <c r="H33" s="30">
        <v>-2141</v>
      </c>
      <c r="I33" s="62">
        <v>-1032</v>
      </c>
      <c r="J33" s="62">
        <v>-2141</v>
      </c>
      <c r="K33" s="155">
        <v>622.815023</v>
      </c>
      <c r="L33" s="155">
        <v>-2141</v>
      </c>
      <c r="M33" s="155">
        <v>-1028.3274447983056</v>
      </c>
      <c r="N33" s="157"/>
      <c r="O33" s="157"/>
      <c r="P33" s="157"/>
      <c r="Q33" s="157"/>
      <c r="R33" s="157" t="s">
        <v>244</v>
      </c>
      <c r="S33" s="157" t="s">
        <v>244</v>
      </c>
      <c r="T33" s="157"/>
      <c r="U33" s="157"/>
      <c r="V33" s="10">
        <v>-1023</v>
      </c>
      <c r="W33" s="30">
        <v>-2141</v>
      </c>
      <c r="Z33" s="42"/>
    </row>
    <row r="34" spans="1:26" ht="66.75" customHeight="1" x14ac:dyDescent="0.25">
      <c r="A34" s="2">
        <f t="shared" si="0"/>
        <v>24</v>
      </c>
      <c r="B34" s="21">
        <v>3.05</v>
      </c>
      <c r="C34" s="84" t="s">
        <v>38</v>
      </c>
      <c r="D34" s="88" t="s">
        <v>352</v>
      </c>
      <c r="E34" s="10">
        <v>1916</v>
      </c>
      <c r="F34" s="30">
        <v>0</v>
      </c>
      <c r="G34" s="10">
        <v>1955</v>
      </c>
      <c r="H34" s="30">
        <v>0</v>
      </c>
      <c r="I34" s="62">
        <v>1369</v>
      </c>
      <c r="J34" s="62"/>
      <c r="K34" s="155">
        <v>-1441.9870000000001</v>
      </c>
      <c r="L34" s="155">
        <v>0</v>
      </c>
      <c r="M34" s="155">
        <v>1915.8824365673775</v>
      </c>
      <c r="N34" s="157"/>
      <c r="O34" s="157"/>
      <c r="P34" s="157"/>
      <c r="Q34" s="157"/>
      <c r="R34" s="157" t="s">
        <v>244</v>
      </c>
      <c r="S34" s="157" t="s">
        <v>244</v>
      </c>
      <c r="T34" s="157"/>
      <c r="U34" s="157"/>
      <c r="V34" s="10">
        <v>1916</v>
      </c>
      <c r="W34" s="30">
        <v>0</v>
      </c>
      <c r="Z34" s="42"/>
    </row>
    <row r="35" spans="1:26" ht="101.25" customHeight="1" x14ac:dyDescent="0.25">
      <c r="A35" s="2">
        <f t="shared" ref="A35:A77" si="1">1+A34</f>
        <v>25</v>
      </c>
      <c r="B35" s="21">
        <v>3.06</v>
      </c>
      <c r="C35" s="84" t="s">
        <v>39</v>
      </c>
      <c r="D35" s="88" t="s">
        <v>351</v>
      </c>
      <c r="E35" s="10">
        <v>20</v>
      </c>
      <c r="F35" s="30">
        <v>0</v>
      </c>
      <c r="G35" s="10">
        <v>37</v>
      </c>
      <c r="H35" s="30">
        <v>0</v>
      </c>
      <c r="I35" s="62">
        <v>20</v>
      </c>
      <c r="J35" s="62"/>
      <c r="K35" s="155">
        <v>-15.013949999999999</v>
      </c>
      <c r="L35" s="155">
        <v>0</v>
      </c>
      <c r="M35" s="155">
        <v>19.948143158364655</v>
      </c>
      <c r="N35" s="157"/>
      <c r="O35" s="157"/>
      <c r="P35" s="157"/>
      <c r="Q35" s="157"/>
      <c r="R35" s="157" t="s">
        <v>244</v>
      </c>
      <c r="S35" s="157" t="s">
        <v>244</v>
      </c>
      <c r="T35" s="157"/>
      <c r="U35" s="157"/>
      <c r="V35" s="10">
        <v>0</v>
      </c>
      <c r="W35" s="30">
        <v>0</v>
      </c>
      <c r="Z35" s="42"/>
    </row>
    <row r="36" spans="1:26" ht="86.25" customHeight="1" x14ac:dyDescent="0.25">
      <c r="A36" s="2">
        <f t="shared" si="1"/>
        <v>26</v>
      </c>
      <c r="B36" s="21">
        <v>3.07</v>
      </c>
      <c r="C36" s="84" t="s">
        <v>40</v>
      </c>
      <c r="D36" s="82" t="s">
        <v>163</v>
      </c>
      <c r="E36" s="10">
        <v>-1773</v>
      </c>
      <c r="F36" s="30">
        <v>0</v>
      </c>
      <c r="G36" s="10">
        <v>-1718</v>
      </c>
      <c r="H36" s="30">
        <v>0</v>
      </c>
      <c r="I36" s="10">
        <v>-1773</v>
      </c>
      <c r="J36" s="10"/>
      <c r="K36" s="158">
        <v>1640.5758234324387</v>
      </c>
      <c r="L36" s="158">
        <v>0</v>
      </c>
      <c r="M36" s="158">
        <v>-2179.7356050860876</v>
      </c>
      <c r="N36" s="127"/>
      <c r="O36" s="127"/>
      <c r="P36" s="127"/>
      <c r="Q36" s="127"/>
      <c r="R36" s="157" t="s">
        <v>244</v>
      </c>
      <c r="S36" s="157" t="s">
        <v>244</v>
      </c>
      <c r="T36" s="127"/>
      <c r="U36" s="127"/>
      <c r="V36" s="10">
        <v>-2180</v>
      </c>
      <c r="W36" s="30">
        <v>0</v>
      </c>
      <c r="Z36" s="42"/>
    </row>
    <row r="37" spans="1:26" ht="83.25" customHeight="1" x14ac:dyDescent="0.25">
      <c r="A37" s="2">
        <f t="shared" si="1"/>
        <v>27</v>
      </c>
      <c r="B37" s="21">
        <v>3.08</v>
      </c>
      <c r="C37" s="84" t="s">
        <v>103</v>
      </c>
      <c r="D37" s="82" t="s">
        <v>187</v>
      </c>
      <c r="E37" s="10">
        <v>387</v>
      </c>
      <c r="F37" s="30">
        <v>0</v>
      </c>
      <c r="G37" s="10">
        <v>387</v>
      </c>
      <c r="H37" s="30">
        <v>0</v>
      </c>
      <c r="I37" s="10">
        <v>0</v>
      </c>
      <c r="J37" s="10"/>
      <c r="K37" s="158">
        <v>-291.35199999999998</v>
      </c>
      <c r="L37" s="158">
        <v>0</v>
      </c>
      <c r="M37" s="158">
        <v>387.10208875584766</v>
      </c>
      <c r="N37" s="127"/>
      <c r="O37" s="127"/>
      <c r="P37" s="127"/>
      <c r="Q37" s="127"/>
      <c r="R37" s="157" t="s">
        <v>244</v>
      </c>
      <c r="S37" s="157" t="s">
        <v>244</v>
      </c>
      <c r="T37" s="127"/>
      <c r="U37" s="127"/>
      <c r="V37" s="10">
        <v>387</v>
      </c>
      <c r="W37" s="30">
        <v>0</v>
      </c>
      <c r="Z37" s="42"/>
    </row>
    <row r="38" spans="1:26" ht="87" customHeight="1" x14ac:dyDescent="0.25">
      <c r="A38" s="2">
        <f t="shared" si="1"/>
        <v>28</v>
      </c>
      <c r="B38" s="21">
        <v>3.09</v>
      </c>
      <c r="C38" s="84" t="s">
        <v>73</v>
      </c>
      <c r="D38" s="82" t="s">
        <v>188</v>
      </c>
      <c r="E38" s="10">
        <v>82</v>
      </c>
      <c r="F38" s="30">
        <v>0</v>
      </c>
      <c r="G38" s="10">
        <v>82</v>
      </c>
      <c r="H38" s="30">
        <v>0</v>
      </c>
      <c r="I38" s="10">
        <v>82</v>
      </c>
      <c r="J38" s="10"/>
      <c r="K38" s="158">
        <v>-61.620000000000005</v>
      </c>
      <c r="L38" s="158">
        <v>0</v>
      </c>
      <c r="M38" s="158">
        <v>81.870832220596853</v>
      </c>
      <c r="N38" s="127"/>
      <c r="O38" s="127"/>
      <c r="P38" s="127"/>
      <c r="Q38" s="127"/>
      <c r="R38" s="157" t="s">
        <v>244</v>
      </c>
      <c r="S38" s="157" t="s">
        <v>244</v>
      </c>
      <c r="T38" s="127"/>
      <c r="U38" s="127"/>
      <c r="V38" s="10">
        <v>82</v>
      </c>
      <c r="W38" s="30">
        <v>0</v>
      </c>
      <c r="Z38" s="42"/>
    </row>
    <row r="39" spans="1:26" ht="52.5" customHeight="1" x14ac:dyDescent="0.25">
      <c r="A39" s="2">
        <f t="shared" si="1"/>
        <v>29</v>
      </c>
      <c r="B39" s="21">
        <v>3.1</v>
      </c>
      <c r="C39" s="84" t="s">
        <v>104</v>
      </c>
      <c r="D39" s="82" t="s">
        <v>160</v>
      </c>
      <c r="E39" s="10">
        <v>119</v>
      </c>
      <c r="F39" s="30">
        <v>0</v>
      </c>
      <c r="G39" s="10">
        <v>119</v>
      </c>
      <c r="H39" s="30">
        <v>0</v>
      </c>
      <c r="I39" s="10">
        <v>119</v>
      </c>
      <c r="J39" s="10"/>
      <c r="K39" s="158">
        <v>-89.198110000000014</v>
      </c>
      <c r="L39" s="158">
        <v>0</v>
      </c>
      <c r="M39" s="158">
        <v>118.51222814353041</v>
      </c>
      <c r="N39" s="127"/>
      <c r="O39" s="127"/>
      <c r="P39" s="127"/>
      <c r="Q39" s="127"/>
      <c r="R39" s="157" t="s">
        <v>244</v>
      </c>
      <c r="S39" s="157" t="s">
        <v>244</v>
      </c>
      <c r="T39" s="127"/>
      <c r="U39" s="127"/>
      <c r="V39" s="10">
        <v>119</v>
      </c>
      <c r="W39" s="30">
        <v>0</v>
      </c>
      <c r="Z39" s="42"/>
    </row>
    <row r="40" spans="1:26" ht="84" customHeight="1" x14ac:dyDescent="0.25">
      <c r="A40" s="2">
        <f t="shared" si="1"/>
        <v>30</v>
      </c>
      <c r="B40" s="21">
        <v>3.11</v>
      </c>
      <c r="C40" s="84" t="s">
        <v>63</v>
      </c>
      <c r="D40" s="88" t="s">
        <v>141</v>
      </c>
      <c r="E40" s="10">
        <v>993</v>
      </c>
      <c r="F40" s="30">
        <v>0</v>
      </c>
      <c r="G40" s="10">
        <v>908</v>
      </c>
      <c r="H40" s="30">
        <v>0</v>
      </c>
      <c r="I40" s="10">
        <v>993</v>
      </c>
      <c r="J40" s="10"/>
      <c r="K40" s="158">
        <v>-683.35</v>
      </c>
      <c r="L40" s="158">
        <v>0</v>
      </c>
      <c r="M40" s="158">
        <v>907.92653680533692</v>
      </c>
      <c r="N40" s="127"/>
      <c r="O40" s="127"/>
      <c r="P40" s="127"/>
      <c r="Q40" s="127"/>
      <c r="R40" s="157" t="s">
        <v>244</v>
      </c>
      <c r="S40" s="157" t="s">
        <v>244</v>
      </c>
      <c r="T40" s="127"/>
      <c r="U40" s="127"/>
      <c r="V40" s="10">
        <v>993</v>
      </c>
      <c r="W40" s="30">
        <v>0</v>
      </c>
      <c r="Z40" s="42"/>
    </row>
    <row r="41" spans="1:26" ht="131.25" customHeight="1" x14ac:dyDescent="0.25">
      <c r="A41" s="2">
        <f t="shared" si="1"/>
        <v>31</v>
      </c>
      <c r="B41" s="21">
        <v>3.12</v>
      </c>
      <c r="C41" s="9" t="s">
        <v>57</v>
      </c>
      <c r="D41" s="82" t="s">
        <v>142</v>
      </c>
      <c r="E41" s="10">
        <v>628</v>
      </c>
      <c r="F41" s="30">
        <v>0</v>
      </c>
      <c r="G41" s="10">
        <v>628</v>
      </c>
      <c r="H41" s="30">
        <v>0</v>
      </c>
      <c r="I41" s="10">
        <v>628</v>
      </c>
      <c r="J41" s="10"/>
      <c r="K41" s="158">
        <v>-472.42</v>
      </c>
      <c r="L41" s="158">
        <v>0</v>
      </c>
      <c r="M41" s="158">
        <v>627.67638035790924</v>
      </c>
      <c r="N41" s="127"/>
      <c r="O41" s="127"/>
      <c r="P41" s="127"/>
      <c r="Q41" s="127"/>
      <c r="R41" s="157" t="s">
        <v>244</v>
      </c>
      <c r="S41" s="157" t="s">
        <v>244</v>
      </c>
      <c r="T41" s="127"/>
      <c r="U41" s="127"/>
      <c r="V41" s="62">
        <v>553</v>
      </c>
      <c r="W41" s="30">
        <v>0</v>
      </c>
      <c r="Z41" s="42"/>
    </row>
    <row r="42" spans="1:26" ht="99.75" customHeight="1" x14ac:dyDescent="0.25">
      <c r="A42" s="2">
        <f t="shared" si="1"/>
        <v>32</v>
      </c>
      <c r="B42" s="21">
        <v>3.13</v>
      </c>
      <c r="C42" s="84" t="s">
        <v>53</v>
      </c>
      <c r="D42" s="88" t="s">
        <v>189</v>
      </c>
      <c r="E42" s="10">
        <v>22</v>
      </c>
      <c r="F42" s="30">
        <v>0</v>
      </c>
      <c r="G42" s="10">
        <v>22</v>
      </c>
      <c r="H42" s="30">
        <v>0</v>
      </c>
      <c r="I42" s="10">
        <v>22</v>
      </c>
      <c r="J42" s="10"/>
      <c r="K42" s="158">
        <v>-16.274000000000001</v>
      </c>
      <c r="L42" s="158">
        <v>0</v>
      </c>
      <c r="M42" s="158">
        <v>21.622296714670451</v>
      </c>
      <c r="N42" s="127"/>
      <c r="O42" s="127"/>
      <c r="P42" s="127"/>
      <c r="Q42" s="127"/>
      <c r="R42" s="157" t="s">
        <v>244</v>
      </c>
      <c r="S42" s="157" t="s">
        <v>244</v>
      </c>
      <c r="T42" s="127"/>
      <c r="U42" s="127"/>
      <c r="V42" s="10">
        <v>22</v>
      </c>
      <c r="W42" s="30">
        <v>0</v>
      </c>
      <c r="Z42" s="42"/>
    </row>
    <row r="43" spans="1:26" ht="102.75" customHeight="1" x14ac:dyDescent="0.25">
      <c r="A43" s="2">
        <f t="shared" si="1"/>
        <v>33</v>
      </c>
      <c r="B43" s="21">
        <v>3.14</v>
      </c>
      <c r="C43" s="84" t="s">
        <v>74</v>
      </c>
      <c r="D43" s="82" t="s">
        <v>347</v>
      </c>
      <c r="E43" s="10">
        <v>1715</v>
      </c>
      <c r="F43" s="30">
        <v>0</v>
      </c>
      <c r="G43" s="10">
        <v>235</v>
      </c>
      <c r="H43" s="30">
        <v>0</v>
      </c>
      <c r="I43" s="10">
        <v>1</v>
      </c>
      <c r="J43" s="10"/>
      <c r="K43" s="158">
        <v>2.4989181962382645E-2</v>
      </c>
      <c r="L43" s="158">
        <v>0</v>
      </c>
      <c r="M43" s="158">
        <v>-3.3201641086861855E-2</v>
      </c>
      <c r="N43" s="127"/>
      <c r="O43" s="127"/>
      <c r="P43" s="127"/>
      <c r="Q43" s="127"/>
      <c r="R43" s="157" t="s">
        <v>244</v>
      </c>
      <c r="S43" s="157" t="s">
        <v>244</v>
      </c>
      <c r="T43" s="127"/>
      <c r="U43" s="127"/>
      <c r="V43" s="62">
        <v>937</v>
      </c>
      <c r="W43" s="30">
        <v>0</v>
      </c>
      <c r="Z43" s="42"/>
    </row>
    <row r="44" spans="1:26" ht="43.5" customHeight="1" x14ac:dyDescent="0.25">
      <c r="A44" s="2">
        <f t="shared" si="1"/>
        <v>34</v>
      </c>
      <c r="B44" s="21">
        <v>3.15</v>
      </c>
      <c r="C44" s="84" t="s">
        <v>105</v>
      </c>
      <c r="D44" s="88" t="s">
        <v>143</v>
      </c>
      <c r="E44" s="10">
        <v>3164</v>
      </c>
      <c r="F44" s="30">
        <v>19488</v>
      </c>
      <c r="G44" s="10">
        <v>3149</v>
      </c>
      <c r="H44" s="30">
        <v>19124</v>
      </c>
      <c r="I44" s="10">
        <v>3052</v>
      </c>
      <c r="J44" s="10">
        <v>19488</v>
      </c>
      <c r="K44" s="158">
        <v>-898.12380370000005</v>
      </c>
      <c r="L44" s="158">
        <v>19487.900000000001</v>
      </c>
      <c r="M44" s="158">
        <v>3021.2882016716958</v>
      </c>
      <c r="N44" s="127"/>
      <c r="O44" s="127"/>
      <c r="P44" s="127"/>
      <c r="Q44" s="127"/>
      <c r="R44" s="157" t="s">
        <v>244</v>
      </c>
      <c r="S44" s="157" t="s">
        <v>244</v>
      </c>
      <c r="T44" s="127"/>
      <c r="U44" s="127"/>
      <c r="V44" s="10">
        <v>2970</v>
      </c>
      <c r="W44" s="30">
        <v>19488</v>
      </c>
      <c r="Z44" s="42"/>
    </row>
    <row r="45" spans="1:26" ht="63" x14ac:dyDescent="0.25">
      <c r="A45" s="2">
        <f t="shared" si="1"/>
        <v>35</v>
      </c>
      <c r="B45" s="21">
        <v>3.16</v>
      </c>
      <c r="C45" s="84" t="s">
        <v>106</v>
      </c>
      <c r="D45" s="88" t="s">
        <v>190</v>
      </c>
      <c r="E45" s="10">
        <v>-949</v>
      </c>
      <c r="F45" s="30">
        <v>0</v>
      </c>
      <c r="G45" s="10">
        <v>-947</v>
      </c>
      <c r="H45" s="30">
        <v>0</v>
      </c>
      <c r="I45" s="10">
        <v>-949</v>
      </c>
      <c r="J45" s="10"/>
      <c r="K45" s="158">
        <v>714.31799999999998</v>
      </c>
      <c r="L45" s="158">
        <v>0</v>
      </c>
      <c r="M45" s="158">
        <v>-949.07187812645736</v>
      </c>
      <c r="N45" s="127"/>
      <c r="O45" s="127"/>
      <c r="P45" s="127"/>
      <c r="Q45" s="127"/>
      <c r="R45" s="157" t="s">
        <v>244</v>
      </c>
      <c r="S45" s="157" t="s">
        <v>244</v>
      </c>
      <c r="T45" s="127"/>
      <c r="U45" s="127"/>
      <c r="V45" s="10">
        <v>-949</v>
      </c>
      <c r="W45" s="30">
        <v>0</v>
      </c>
      <c r="Z45" s="42"/>
    </row>
    <row r="46" spans="1:26" ht="196.5" customHeight="1" x14ac:dyDescent="0.25">
      <c r="A46" s="2">
        <f t="shared" si="1"/>
        <v>36</v>
      </c>
      <c r="B46" s="21">
        <v>3.17</v>
      </c>
      <c r="C46" s="9" t="s">
        <v>353</v>
      </c>
      <c r="D46" s="88" t="s">
        <v>191</v>
      </c>
      <c r="E46" s="10">
        <v>3986</v>
      </c>
      <c r="F46" s="30">
        <v>20568</v>
      </c>
      <c r="G46" s="10">
        <v>4867</v>
      </c>
      <c r="H46" s="30">
        <v>25392</v>
      </c>
      <c r="I46" s="10">
        <v>3869</v>
      </c>
      <c r="J46" s="10">
        <v>20568</v>
      </c>
      <c r="K46" s="158">
        <v>-1435.024504</v>
      </c>
      <c r="L46" s="158">
        <v>20568</v>
      </c>
      <c r="M46" s="158">
        <v>3835.9518234927568</v>
      </c>
      <c r="N46" s="127"/>
      <c r="O46" s="127"/>
      <c r="P46" s="127"/>
      <c r="Q46" s="127"/>
      <c r="R46" s="157" t="s">
        <v>244</v>
      </c>
      <c r="S46" s="157" t="s">
        <v>244</v>
      </c>
      <c r="T46" s="127"/>
      <c r="U46" s="127"/>
      <c r="V46" s="10">
        <v>3781</v>
      </c>
      <c r="W46" s="30">
        <v>20568</v>
      </c>
      <c r="Z46" s="42"/>
    </row>
    <row r="47" spans="1:26" ht="47.25" x14ac:dyDescent="0.25">
      <c r="A47" s="2">
        <f t="shared" si="1"/>
        <v>37</v>
      </c>
      <c r="B47" s="21">
        <v>3.18</v>
      </c>
      <c r="C47" s="84" t="s">
        <v>107</v>
      </c>
      <c r="D47" s="88" t="s">
        <v>164</v>
      </c>
      <c r="E47" s="10">
        <v>315</v>
      </c>
      <c r="F47" s="30">
        <v>0</v>
      </c>
      <c r="G47" s="10">
        <v>315</v>
      </c>
      <c r="H47" s="30">
        <v>0</v>
      </c>
      <c r="I47" s="10">
        <v>315</v>
      </c>
      <c r="J47" s="10"/>
      <c r="K47" s="158">
        <v>-237</v>
      </c>
      <c r="L47" s="158">
        <v>0</v>
      </c>
      <c r="M47" s="158">
        <v>314.88781623306483</v>
      </c>
      <c r="N47" s="127"/>
      <c r="O47" s="127"/>
      <c r="P47" s="127"/>
      <c r="Q47" s="127"/>
      <c r="R47" s="157" t="s">
        <v>244</v>
      </c>
      <c r="S47" s="157" t="s">
        <v>244</v>
      </c>
      <c r="T47" s="127"/>
      <c r="U47" s="127"/>
      <c r="V47" s="10">
        <v>315</v>
      </c>
      <c r="W47" s="30">
        <v>0</v>
      </c>
      <c r="Z47" s="42"/>
    </row>
    <row r="48" spans="1:26" ht="57" customHeight="1" x14ac:dyDescent="0.25">
      <c r="A48" s="2">
        <f t="shared" si="1"/>
        <v>38</v>
      </c>
      <c r="B48" s="21">
        <v>3.19</v>
      </c>
      <c r="C48" s="84" t="s">
        <v>108</v>
      </c>
      <c r="D48" s="88" t="s">
        <v>145</v>
      </c>
      <c r="E48" s="10">
        <v>187</v>
      </c>
      <c r="F48" s="30">
        <v>0</v>
      </c>
      <c r="G48" s="10">
        <v>187</v>
      </c>
      <c r="H48" s="30">
        <v>0</v>
      </c>
      <c r="I48" s="10">
        <v>187</v>
      </c>
      <c r="J48" s="10"/>
      <c r="K48" s="158">
        <v>-140.62</v>
      </c>
      <c r="L48" s="158">
        <v>0</v>
      </c>
      <c r="M48" s="158">
        <v>186.83343763161847</v>
      </c>
      <c r="N48" s="127"/>
      <c r="O48" s="127"/>
      <c r="P48" s="127"/>
      <c r="Q48" s="127"/>
      <c r="R48" s="157" t="s">
        <v>244</v>
      </c>
      <c r="S48" s="157" t="s">
        <v>244</v>
      </c>
      <c r="T48" s="127"/>
      <c r="U48" s="127"/>
      <c r="V48" s="10">
        <v>187</v>
      </c>
      <c r="W48" s="30">
        <v>0</v>
      </c>
      <c r="Z48" s="42"/>
    </row>
    <row r="49" spans="1:26" ht="93" customHeight="1" x14ac:dyDescent="0.25">
      <c r="A49" s="2">
        <f t="shared" si="1"/>
        <v>39</v>
      </c>
      <c r="B49" s="21">
        <v>3.2</v>
      </c>
      <c r="C49" s="84" t="s">
        <v>109</v>
      </c>
      <c r="D49" s="88" t="s">
        <v>146</v>
      </c>
      <c r="E49" s="10">
        <v>157</v>
      </c>
      <c r="F49" s="30">
        <v>0</v>
      </c>
      <c r="G49" s="10">
        <v>157</v>
      </c>
      <c r="H49" s="30">
        <v>0</v>
      </c>
      <c r="I49" s="10">
        <v>157</v>
      </c>
      <c r="J49" s="10"/>
      <c r="K49" s="158">
        <v>76.587340000000012</v>
      </c>
      <c r="L49" s="158">
        <v>0</v>
      </c>
      <c r="M49" s="158">
        <v>-101.757047441769</v>
      </c>
      <c r="N49" s="127"/>
      <c r="O49" s="127"/>
      <c r="P49" s="127"/>
      <c r="Q49" s="127"/>
      <c r="R49" s="157" t="s">
        <v>244</v>
      </c>
      <c r="S49" s="157" t="s">
        <v>244</v>
      </c>
      <c r="T49" s="127"/>
      <c r="U49" s="127"/>
      <c r="V49" s="10">
        <v>-102</v>
      </c>
      <c r="W49" s="30">
        <v>0</v>
      </c>
      <c r="Z49" s="42"/>
    </row>
    <row r="50" spans="1:26" ht="221.25" customHeight="1" x14ac:dyDescent="0.25">
      <c r="A50" s="2">
        <f t="shared" si="1"/>
        <v>40</v>
      </c>
      <c r="B50" s="8">
        <v>4.01</v>
      </c>
      <c r="C50" s="9" t="s">
        <v>114</v>
      </c>
      <c r="D50" s="88" t="s">
        <v>148</v>
      </c>
      <c r="E50" s="10">
        <v>2579</v>
      </c>
      <c r="F50" s="30">
        <v>3204</v>
      </c>
      <c r="G50" s="10">
        <v>2523</v>
      </c>
      <c r="H50" s="30">
        <v>2879</v>
      </c>
      <c r="I50" s="10">
        <v>2560</v>
      </c>
      <c r="J50" s="10">
        <v>3204</v>
      </c>
      <c r="K50" s="158">
        <v>2.783767001801607E-4</v>
      </c>
      <c r="L50" s="158">
        <v>5.1579896258772351E-2</v>
      </c>
      <c r="M50" s="158">
        <v>4.4684361178042309E-3</v>
      </c>
      <c r="N50" s="127"/>
      <c r="O50" s="127"/>
      <c r="P50" s="127"/>
      <c r="Q50" s="127"/>
      <c r="R50" s="157" t="s">
        <v>244</v>
      </c>
      <c r="S50" s="157" t="s">
        <v>244</v>
      </c>
      <c r="T50" s="127"/>
      <c r="U50" s="127"/>
      <c r="V50" s="10">
        <v>2547</v>
      </c>
      <c r="W50" s="30">
        <v>3204</v>
      </c>
      <c r="Z50" s="42"/>
    </row>
    <row r="51" spans="1:26" ht="102" customHeight="1" x14ac:dyDescent="0.25">
      <c r="A51" s="2">
        <f t="shared" si="1"/>
        <v>41</v>
      </c>
      <c r="B51" s="8">
        <v>4.0199999999999996</v>
      </c>
      <c r="C51" s="9" t="s">
        <v>115</v>
      </c>
      <c r="D51" s="88" t="s">
        <v>149</v>
      </c>
      <c r="E51" s="10">
        <v>-654</v>
      </c>
      <c r="F51" s="30">
        <v>0</v>
      </c>
      <c r="G51" s="10">
        <v>-564</v>
      </c>
      <c r="H51" s="30">
        <v>0</v>
      </c>
      <c r="I51" s="10">
        <v>-654</v>
      </c>
      <c r="J51" s="10"/>
      <c r="K51" s="158">
        <v>491.93853000000001</v>
      </c>
      <c r="L51" s="158">
        <v>0</v>
      </c>
      <c r="M51" s="158">
        <v>-653.60949127681033</v>
      </c>
      <c r="N51" s="127"/>
      <c r="O51" s="127"/>
      <c r="P51" s="127"/>
      <c r="Q51" s="127"/>
      <c r="R51" s="157" t="s">
        <v>244</v>
      </c>
      <c r="S51" s="157" t="s">
        <v>244</v>
      </c>
      <c r="T51" s="127"/>
      <c r="U51" s="127"/>
      <c r="V51" s="10">
        <v>-654</v>
      </c>
      <c r="W51" s="30">
        <v>0</v>
      </c>
      <c r="Z51" s="42"/>
    </row>
    <row r="52" spans="1:26" ht="63" x14ac:dyDescent="0.25">
      <c r="A52" s="2">
        <v>42</v>
      </c>
      <c r="B52" s="9" t="s">
        <v>343</v>
      </c>
      <c r="C52" s="9" t="s">
        <v>221</v>
      </c>
      <c r="D52" s="88" t="s">
        <v>334</v>
      </c>
      <c r="E52" s="10"/>
      <c r="F52" s="30"/>
      <c r="G52" s="10">
        <v>0</v>
      </c>
      <c r="H52" s="30">
        <v>0</v>
      </c>
      <c r="I52" s="127"/>
      <c r="J52" s="127"/>
      <c r="K52" s="127"/>
      <c r="L52" s="127"/>
      <c r="M52" s="127"/>
      <c r="N52" s="127"/>
      <c r="O52" s="127"/>
      <c r="P52" s="127"/>
      <c r="Q52" s="127"/>
      <c r="R52" s="127"/>
      <c r="T52" s="127"/>
      <c r="U52" s="127"/>
      <c r="V52" s="10">
        <v>-60</v>
      </c>
      <c r="W52" s="30"/>
      <c r="Z52" s="42"/>
    </row>
    <row r="53" spans="1:26" ht="47.25" x14ac:dyDescent="0.25">
      <c r="A53" s="2">
        <v>43</v>
      </c>
      <c r="B53" s="9" t="s">
        <v>344</v>
      </c>
      <c r="C53" s="9" t="s">
        <v>231</v>
      </c>
      <c r="D53" s="88" t="s">
        <v>349</v>
      </c>
      <c r="E53" s="10"/>
      <c r="F53" s="30"/>
      <c r="G53" s="10"/>
      <c r="H53" s="30"/>
      <c r="I53" s="127"/>
      <c r="J53" s="127"/>
      <c r="K53" s="127"/>
      <c r="L53" s="127"/>
      <c r="M53" s="127"/>
      <c r="N53" s="127"/>
      <c r="O53" s="127"/>
      <c r="P53" s="127"/>
      <c r="Q53" s="127"/>
      <c r="R53" s="127"/>
      <c r="S53" s="127"/>
      <c r="T53" s="127"/>
      <c r="U53" s="127"/>
      <c r="V53" s="10">
        <v>-140</v>
      </c>
      <c r="W53" s="30"/>
      <c r="Z53" s="42"/>
    </row>
    <row r="54" spans="1:26" x14ac:dyDescent="0.25">
      <c r="A54" s="2">
        <v>44</v>
      </c>
      <c r="B54" s="21"/>
      <c r="C54" s="84"/>
      <c r="D54" s="93" t="s">
        <v>42</v>
      </c>
      <c r="E54" s="10">
        <v>-2</v>
      </c>
      <c r="F54" s="30">
        <v>0</v>
      </c>
      <c r="G54" s="10">
        <v>-3</v>
      </c>
      <c r="H54" s="30">
        <v>0</v>
      </c>
      <c r="I54" s="127"/>
      <c r="J54" s="127"/>
      <c r="K54" s="127"/>
      <c r="L54" s="127"/>
      <c r="M54" s="127"/>
      <c r="N54" s="127"/>
      <c r="O54" s="127"/>
      <c r="P54" s="127"/>
      <c r="Q54" s="127"/>
      <c r="R54" s="157" t="s">
        <v>244</v>
      </c>
      <c r="S54" s="157" t="s">
        <v>244</v>
      </c>
      <c r="T54" s="127"/>
      <c r="U54" s="127"/>
      <c r="V54" s="10">
        <v>-1</v>
      </c>
      <c r="W54" s="10"/>
      <c r="Z54" s="42"/>
    </row>
    <row r="55" spans="1:26" ht="22.5" customHeight="1" x14ac:dyDescent="0.25">
      <c r="A55" s="2"/>
      <c r="B55" s="21"/>
      <c r="C55" s="22"/>
      <c r="D55" s="40"/>
      <c r="E55" s="10"/>
      <c r="F55" s="30"/>
      <c r="G55" s="10"/>
      <c r="H55" s="30"/>
      <c r="I55" s="57"/>
      <c r="J55" s="57"/>
      <c r="K55" s="57"/>
      <c r="L55" s="57"/>
      <c r="M55" s="57"/>
      <c r="N55" s="57"/>
      <c r="O55" s="57"/>
      <c r="P55" s="57"/>
      <c r="Q55" s="57"/>
      <c r="R55" s="57"/>
      <c r="S55" s="57"/>
      <c r="T55" s="57"/>
      <c r="U55" s="57"/>
      <c r="V55" s="12"/>
      <c r="W55" s="12"/>
      <c r="Z55" s="42"/>
    </row>
    <row r="56" spans="1:26" ht="81.75" customHeight="1" x14ac:dyDescent="0.25">
      <c r="A56" s="2">
        <f>1+A54</f>
        <v>45</v>
      </c>
      <c r="B56" s="8"/>
      <c r="C56" s="23" t="s">
        <v>93</v>
      </c>
      <c r="D56" s="14"/>
      <c r="E56" s="12">
        <f>SUM(E11:E54)</f>
        <v>17293</v>
      </c>
      <c r="F56" s="31">
        <f>SUM(F11:F54)</f>
        <v>586084</v>
      </c>
      <c r="G56" s="12">
        <f>SUM(G11:G54)</f>
        <v>16813</v>
      </c>
      <c r="H56" s="31">
        <f>SUM(H11:H54)</f>
        <v>591008</v>
      </c>
      <c r="I56" s="12">
        <f>SUM(I11:I55)</f>
        <v>11297</v>
      </c>
      <c r="J56" s="12">
        <f>SUM(J11:J55)</f>
        <v>586084</v>
      </c>
      <c r="K56" s="12">
        <v>36062.540460444201</v>
      </c>
      <c r="L56" s="12">
        <v>579288.5131090933</v>
      </c>
      <c r="M56" s="12">
        <v>6424.2808600792714</v>
      </c>
      <c r="N56" s="57"/>
      <c r="O56" s="57"/>
      <c r="P56" s="57"/>
      <c r="Q56" s="57"/>
      <c r="R56" s="52" t="s">
        <v>244</v>
      </c>
      <c r="S56" s="52" t="s">
        <v>244</v>
      </c>
      <c r="T56" s="57"/>
      <c r="U56" s="57"/>
      <c r="V56" s="12">
        <f>SUM(V11:V54)</f>
        <v>9714</v>
      </c>
      <c r="W56" s="12">
        <f>SUM(W11:W54)</f>
        <v>586084</v>
      </c>
      <c r="Z56" s="42"/>
    </row>
    <row r="57" spans="1:26" x14ac:dyDescent="0.25">
      <c r="A57" s="2">
        <f t="shared" si="1"/>
        <v>46</v>
      </c>
      <c r="B57" s="8"/>
      <c r="C57" s="14"/>
      <c r="D57" s="23"/>
      <c r="E57" s="24"/>
      <c r="F57" s="67"/>
      <c r="G57" s="24"/>
      <c r="H57" s="67"/>
      <c r="I57" s="2"/>
      <c r="J57" s="2"/>
      <c r="K57" s="2"/>
      <c r="L57" s="2"/>
      <c r="M57" s="2"/>
      <c r="N57" s="71"/>
      <c r="O57" s="71"/>
      <c r="P57" s="71"/>
      <c r="Q57" s="71"/>
      <c r="R57" s="71"/>
      <c r="S57" s="71"/>
      <c r="T57" s="71"/>
      <c r="U57" s="71"/>
      <c r="V57" s="11"/>
      <c r="W57" s="11"/>
      <c r="Z57" s="42"/>
    </row>
    <row r="58" spans="1:26" ht="166.5" customHeight="1" x14ac:dyDescent="0.25">
      <c r="A58" s="2">
        <f t="shared" si="1"/>
        <v>47</v>
      </c>
      <c r="B58" s="26">
        <v>5.01</v>
      </c>
      <c r="C58" s="22" t="s">
        <v>72</v>
      </c>
      <c r="D58" s="89" t="s">
        <v>151</v>
      </c>
      <c r="E58" s="10">
        <v>-190</v>
      </c>
      <c r="F58" s="10">
        <v>-848</v>
      </c>
      <c r="G58" s="10">
        <v>-190</v>
      </c>
      <c r="H58" s="10">
        <v>-848</v>
      </c>
      <c r="I58" s="50"/>
      <c r="J58" s="50"/>
      <c r="K58" s="131">
        <v>-36062.540460444194</v>
      </c>
      <c r="L58" s="131">
        <v>-579288.5131090933</v>
      </c>
      <c r="M58" s="131">
        <v>-6424.2808600792541</v>
      </c>
      <c r="N58" s="50"/>
      <c r="O58" s="50"/>
      <c r="P58" s="50"/>
      <c r="Q58" s="50"/>
      <c r="R58" s="52" t="s">
        <v>244</v>
      </c>
      <c r="S58" s="52" t="s">
        <v>244</v>
      </c>
      <c r="T58" s="50"/>
      <c r="U58" s="50"/>
      <c r="V58" s="10">
        <v>-181</v>
      </c>
      <c r="W58" s="85">
        <v>-848</v>
      </c>
      <c r="Z58" s="42"/>
    </row>
    <row r="59" spans="1:26" ht="165" customHeight="1" x14ac:dyDescent="0.25">
      <c r="A59" s="2">
        <f t="shared" si="1"/>
        <v>48</v>
      </c>
      <c r="B59" s="26">
        <v>5.0199999999999996</v>
      </c>
      <c r="C59" s="22" t="s">
        <v>38</v>
      </c>
      <c r="D59" s="89" t="s">
        <v>350</v>
      </c>
      <c r="E59" s="10">
        <v>771</v>
      </c>
      <c r="F59" s="10">
        <v>0</v>
      </c>
      <c r="G59" s="10">
        <v>617</v>
      </c>
      <c r="H59" s="10">
        <v>0</v>
      </c>
      <c r="I59" s="50"/>
      <c r="J59" s="50"/>
      <c r="K59" s="131">
        <v>78.373344000000003</v>
      </c>
      <c r="L59" s="131">
        <v>-848</v>
      </c>
      <c r="M59" s="131">
        <v>-183.674121668932</v>
      </c>
      <c r="N59" s="50"/>
      <c r="O59" s="50"/>
      <c r="P59" s="50"/>
      <c r="Q59" s="50"/>
      <c r="R59" s="52" t="s">
        <v>244</v>
      </c>
      <c r="S59" s="52" t="s">
        <v>244</v>
      </c>
      <c r="T59" s="50"/>
      <c r="U59" s="50"/>
      <c r="V59" s="128">
        <v>771</v>
      </c>
      <c r="W59" s="85">
        <v>0</v>
      </c>
      <c r="Z59" s="42"/>
    </row>
    <row r="60" spans="1:26" ht="83.25" customHeight="1" x14ac:dyDescent="0.25">
      <c r="A60" s="2">
        <f t="shared" si="1"/>
        <v>49</v>
      </c>
      <c r="B60" s="26">
        <v>5.0299999999999994</v>
      </c>
      <c r="C60" s="22" t="s">
        <v>40</v>
      </c>
      <c r="D60" s="89" t="s">
        <v>152</v>
      </c>
      <c r="E60" s="10">
        <v>154</v>
      </c>
      <c r="F60" s="10">
        <v>0</v>
      </c>
      <c r="G60" s="10">
        <v>55</v>
      </c>
      <c r="H60" s="10">
        <v>0</v>
      </c>
      <c r="I60" s="50"/>
      <c r="J60" s="50"/>
      <c r="K60" s="131">
        <v>-580.57100000000003</v>
      </c>
      <c r="L60" s="131">
        <v>0</v>
      </c>
      <c r="M60" s="131">
        <v>771.37018716559783</v>
      </c>
      <c r="N60" s="50"/>
      <c r="O60" s="50"/>
      <c r="P60" s="50"/>
      <c r="Q60" s="50"/>
      <c r="R60" s="52" t="s">
        <v>244</v>
      </c>
      <c r="S60" s="52" t="s">
        <v>244</v>
      </c>
      <c r="T60" s="50"/>
      <c r="U60" s="50"/>
      <c r="V60" s="128">
        <v>53</v>
      </c>
      <c r="W60" s="85">
        <v>0</v>
      </c>
      <c r="Z60" s="42"/>
    </row>
    <row r="61" spans="1:26" ht="96" customHeight="1" x14ac:dyDescent="0.25">
      <c r="A61" s="2">
        <f t="shared" si="1"/>
        <v>50</v>
      </c>
      <c r="B61" s="26">
        <v>5.0399999999999991</v>
      </c>
      <c r="C61" s="22" t="s">
        <v>63</v>
      </c>
      <c r="D61" s="89" t="s">
        <v>153</v>
      </c>
      <c r="E61" s="10">
        <v>31</v>
      </c>
      <c r="F61" s="10">
        <v>0</v>
      </c>
      <c r="G61" s="10">
        <v>30</v>
      </c>
      <c r="H61" s="10">
        <v>0</v>
      </c>
      <c r="I61" s="2"/>
      <c r="J61" s="2"/>
      <c r="K61" s="10">
        <v>-40.147848440007721</v>
      </c>
      <c r="L61" s="10">
        <v>0</v>
      </c>
      <c r="M61" s="10">
        <v>53.342060429240888</v>
      </c>
      <c r="N61" s="71"/>
      <c r="O61" s="71"/>
      <c r="P61" s="71"/>
      <c r="Q61" s="71"/>
      <c r="R61" s="52" t="s">
        <v>244</v>
      </c>
      <c r="S61" s="52" t="s">
        <v>244</v>
      </c>
      <c r="T61" s="71"/>
      <c r="U61" s="71"/>
      <c r="V61" s="128">
        <v>31</v>
      </c>
      <c r="W61" s="85">
        <v>0</v>
      </c>
      <c r="Z61" s="42"/>
    </row>
    <row r="62" spans="1:26" ht="70.5" customHeight="1" x14ac:dyDescent="0.25">
      <c r="A62" s="2">
        <f t="shared" si="1"/>
        <v>51</v>
      </c>
      <c r="B62" s="26">
        <v>5.0499999999999989</v>
      </c>
      <c r="C62" s="22" t="s">
        <v>108</v>
      </c>
      <c r="D62" s="89" t="s">
        <v>154</v>
      </c>
      <c r="E62" s="10">
        <v>-68</v>
      </c>
      <c r="F62" s="10">
        <v>0</v>
      </c>
      <c r="G62" s="10">
        <v>-68</v>
      </c>
      <c r="H62" s="10">
        <v>0</v>
      </c>
      <c r="I62" s="2"/>
      <c r="J62" s="2"/>
      <c r="K62" s="10">
        <v>-23.225999999999999</v>
      </c>
      <c r="L62" s="10">
        <v>0</v>
      </c>
      <c r="M62" s="10">
        <v>30.859005990840352</v>
      </c>
      <c r="N62" s="71"/>
      <c r="O62" s="71"/>
      <c r="P62" s="71"/>
      <c r="Q62" s="71"/>
      <c r="R62" s="52" t="s">
        <v>244</v>
      </c>
      <c r="S62" s="52" t="s">
        <v>244</v>
      </c>
      <c r="T62" s="71"/>
      <c r="U62" s="71"/>
      <c r="V62" s="128">
        <v>-68</v>
      </c>
      <c r="W62" s="85">
        <v>0</v>
      </c>
      <c r="Z62" s="42"/>
    </row>
    <row r="63" spans="1:26" ht="94.5" x14ac:dyDescent="0.25">
      <c r="A63" s="2">
        <f t="shared" si="1"/>
        <v>52</v>
      </c>
      <c r="B63" s="26">
        <v>5.0599999999999996</v>
      </c>
      <c r="C63" s="22" t="s">
        <v>74</v>
      </c>
      <c r="D63" s="89" t="s">
        <v>347</v>
      </c>
      <c r="E63" s="10">
        <v>686</v>
      </c>
      <c r="F63" s="10">
        <v>0</v>
      </c>
      <c r="G63" s="10">
        <v>363</v>
      </c>
      <c r="H63" s="10">
        <v>0</v>
      </c>
      <c r="I63" s="2"/>
      <c r="J63" s="2"/>
      <c r="K63" s="10">
        <v>51.35</v>
      </c>
      <c r="L63" s="10">
        <v>0</v>
      </c>
      <c r="M63" s="10">
        <v>-68.225693517164046</v>
      </c>
      <c r="N63" s="71"/>
      <c r="O63" s="71"/>
      <c r="P63" s="71"/>
      <c r="Q63" s="71"/>
      <c r="R63" s="52" t="s">
        <v>244</v>
      </c>
      <c r="S63" s="52" t="s">
        <v>244</v>
      </c>
      <c r="T63" s="71"/>
      <c r="U63" s="71"/>
      <c r="V63" s="128">
        <v>375</v>
      </c>
      <c r="W63" s="85">
        <v>0</v>
      </c>
      <c r="Z63" s="42"/>
    </row>
    <row r="64" spans="1:26" ht="208.5" customHeight="1" x14ac:dyDescent="0.25">
      <c r="A64" s="2">
        <f t="shared" si="1"/>
        <v>53</v>
      </c>
      <c r="B64" s="26">
        <v>5.07</v>
      </c>
      <c r="C64" s="22" t="s">
        <v>119</v>
      </c>
      <c r="D64" s="89" t="s">
        <v>155</v>
      </c>
      <c r="E64" s="10">
        <v>3432</v>
      </c>
      <c r="F64" s="10">
        <v>17089</v>
      </c>
      <c r="G64" s="10">
        <v>3414</v>
      </c>
      <c r="H64" s="10">
        <v>17080</v>
      </c>
      <c r="I64" s="2"/>
      <c r="J64" s="2"/>
      <c r="K64" s="10">
        <v>-259.57077098777887</v>
      </c>
      <c r="L64" s="10">
        <v>0</v>
      </c>
      <c r="M64" s="10">
        <v>344.87625837246691</v>
      </c>
      <c r="N64" s="71"/>
      <c r="O64" s="71"/>
      <c r="P64" s="71"/>
      <c r="Q64" s="71"/>
      <c r="R64" s="52" t="s">
        <v>244</v>
      </c>
      <c r="S64" s="52" t="s">
        <v>244</v>
      </c>
      <c r="T64" s="71"/>
      <c r="U64" s="71"/>
      <c r="V64" s="128">
        <v>3261</v>
      </c>
      <c r="W64" s="85">
        <v>17089</v>
      </c>
      <c r="Z64" s="42"/>
    </row>
    <row r="65" spans="1:26" ht="84" customHeight="1" x14ac:dyDescent="0.25">
      <c r="A65" s="2">
        <f t="shared" si="1"/>
        <v>54</v>
      </c>
      <c r="B65" s="26">
        <v>5.08</v>
      </c>
      <c r="C65" s="22" t="s">
        <v>120</v>
      </c>
      <c r="D65" s="89" t="s">
        <v>156</v>
      </c>
      <c r="E65" s="10">
        <v>-252</v>
      </c>
      <c r="F65" s="10">
        <v>0</v>
      </c>
      <c r="G65" s="10">
        <v>-202</v>
      </c>
      <c r="H65" s="10">
        <v>0</v>
      </c>
      <c r="I65" s="2"/>
      <c r="J65" s="2"/>
      <c r="K65" s="10">
        <v>17.182859767622176</v>
      </c>
      <c r="L65" s="10">
        <v>22944.758155942603</v>
      </c>
      <c r="M65" s="10">
        <v>2129.4349239046687</v>
      </c>
      <c r="N65" s="71"/>
      <c r="O65" s="71"/>
      <c r="P65" s="71"/>
      <c r="Q65" s="71"/>
      <c r="R65" s="52" t="s">
        <v>244</v>
      </c>
      <c r="S65" s="52" t="s">
        <v>244</v>
      </c>
      <c r="T65" s="71"/>
      <c r="U65" s="71"/>
      <c r="V65" s="128">
        <v>-252</v>
      </c>
      <c r="W65" s="85">
        <v>0</v>
      </c>
      <c r="Z65" s="42"/>
    </row>
    <row r="66" spans="1:26" ht="16.5" thickBot="1" x14ac:dyDescent="0.3">
      <c r="A66" s="2">
        <f t="shared" si="1"/>
        <v>55</v>
      </c>
      <c r="B66" s="21"/>
      <c r="C66" s="22"/>
      <c r="D66" s="97" t="s">
        <v>42</v>
      </c>
      <c r="E66" s="86">
        <v>0</v>
      </c>
      <c r="F66" s="87">
        <v>0</v>
      </c>
      <c r="G66" s="86">
        <v>0</v>
      </c>
      <c r="H66" s="87">
        <v>0</v>
      </c>
      <c r="I66" s="2"/>
      <c r="J66" s="2"/>
      <c r="K66" s="10">
        <v>189.50441000000001</v>
      </c>
      <c r="L66" s="10">
        <v>0</v>
      </c>
      <c r="M66" s="10">
        <v>-251.78324823390452</v>
      </c>
      <c r="N66" s="71"/>
      <c r="O66" s="71"/>
      <c r="P66" s="71"/>
      <c r="Q66" s="71"/>
      <c r="R66" s="52" t="s">
        <v>244</v>
      </c>
      <c r="S66" s="52" t="s">
        <v>244</v>
      </c>
      <c r="T66" s="71"/>
      <c r="U66" s="71"/>
      <c r="V66" s="63">
        <v>1</v>
      </c>
      <c r="W66" s="63"/>
      <c r="Z66" s="42"/>
    </row>
    <row r="67" spans="1:26" ht="33" customHeight="1" thickBot="1" x14ac:dyDescent="0.3">
      <c r="A67" s="2">
        <f t="shared" si="1"/>
        <v>56</v>
      </c>
      <c r="B67" s="8"/>
      <c r="C67" s="227" t="s">
        <v>94</v>
      </c>
      <c r="D67" s="228"/>
      <c r="E67" s="98">
        <f>SUM(E56:E66)</f>
        <v>21857</v>
      </c>
      <c r="F67" s="99">
        <f>SUM(F56:F66)</f>
        <v>602325</v>
      </c>
      <c r="G67" s="98">
        <f>SUM(G56:G66)</f>
        <v>20832</v>
      </c>
      <c r="H67" s="99">
        <f>SUM(H56:H66)</f>
        <v>607240</v>
      </c>
      <c r="I67" s="2"/>
      <c r="J67" s="2"/>
      <c r="K67" s="12">
        <v>-567.10500566017163</v>
      </c>
      <c r="L67" s="12">
        <v>22096.758155942603</v>
      </c>
      <c r="M67" s="12">
        <v>2826.1993724428248</v>
      </c>
      <c r="N67" s="71"/>
      <c r="O67" s="71"/>
      <c r="P67" s="71"/>
      <c r="Q67" s="71"/>
      <c r="R67" s="52" t="s">
        <v>244</v>
      </c>
      <c r="S67" s="52" t="s">
        <v>244</v>
      </c>
      <c r="T67" s="71"/>
      <c r="U67" s="71"/>
      <c r="V67" s="127">
        <f>SUM(V56:V66)</f>
        <v>13705</v>
      </c>
      <c r="W67" s="127">
        <v>602325</v>
      </c>
      <c r="Z67" s="42"/>
    </row>
    <row r="68" spans="1:26" ht="39.75" customHeight="1" x14ac:dyDescent="0.25">
      <c r="A68" s="2">
        <f t="shared" si="1"/>
        <v>57</v>
      </c>
      <c r="B68" s="26"/>
      <c r="C68" s="194" t="s">
        <v>95</v>
      </c>
      <c r="D68" s="195"/>
      <c r="E68" s="100">
        <f>E67-E56</f>
        <v>4564</v>
      </c>
      <c r="F68" s="101">
        <f>F67-F56</f>
        <v>16241</v>
      </c>
      <c r="G68" s="100">
        <f>G67-G56</f>
        <v>4019</v>
      </c>
      <c r="H68" s="101">
        <f>H67-H56</f>
        <v>16232</v>
      </c>
      <c r="I68" s="2"/>
      <c r="J68" s="2"/>
      <c r="K68" s="2"/>
      <c r="L68" s="2"/>
      <c r="M68" s="2"/>
      <c r="N68" s="71"/>
      <c r="O68" s="71"/>
      <c r="P68" s="71"/>
      <c r="Q68" s="71"/>
      <c r="R68" s="52" t="s">
        <v>244</v>
      </c>
      <c r="S68" s="52" t="s">
        <v>244</v>
      </c>
      <c r="T68" s="71"/>
      <c r="U68" s="71"/>
      <c r="V68" s="63">
        <f>V67-V56</f>
        <v>3991</v>
      </c>
      <c r="W68" s="63">
        <f>W67-W56</f>
        <v>16241</v>
      </c>
      <c r="Z68" s="42"/>
    </row>
    <row r="69" spans="1:26" ht="10.5" customHeight="1" x14ac:dyDescent="0.25">
      <c r="A69" s="2"/>
      <c r="B69" s="26"/>
      <c r="C69" s="23"/>
      <c r="D69" s="23"/>
      <c r="E69" s="24"/>
      <c r="F69" s="67"/>
      <c r="G69" s="24"/>
      <c r="H69" s="67"/>
      <c r="I69" s="2"/>
      <c r="J69" s="2"/>
      <c r="K69" s="2"/>
      <c r="L69" s="2"/>
      <c r="M69" s="2"/>
      <c r="N69" s="71"/>
      <c r="O69" s="71"/>
      <c r="P69" s="71"/>
      <c r="Q69" s="71"/>
      <c r="R69" s="71"/>
      <c r="S69" s="71"/>
      <c r="T69" s="71"/>
      <c r="U69" s="71"/>
      <c r="V69" s="12"/>
      <c r="W69" s="2"/>
      <c r="Z69" s="42"/>
    </row>
    <row r="70" spans="1:26" ht="30.75" customHeight="1" x14ac:dyDescent="0.25">
      <c r="A70" s="2">
        <f>1+A68</f>
        <v>58</v>
      </c>
      <c r="B70" s="26"/>
      <c r="C70" s="23" t="s">
        <v>16</v>
      </c>
      <c r="D70" s="84"/>
      <c r="E70" s="167" t="s">
        <v>51</v>
      </c>
      <c r="F70" s="219"/>
      <c r="G70" s="167"/>
      <c r="H70" s="219"/>
      <c r="I70" s="218" t="s">
        <v>1</v>
      </c>
      <c r="J70" s="218"/>
      <c r="K70" s="4"/>
      <c r="L70" s="55"/>
      <c r="M70" s="55"/>
      <c r="N70" s="55"/>
      <c r="O70" s="55"/>
      <c r="P70" s="55"/>
      <c r="Q70" s="55"/>
      <c r="R70" s="208" t="s">
        <v>217</v>
      </c>
      <c r="S70" s="209"/>
      <c r="T70" s="55"/>
      <c r="U70" s="55"/>
      <c r="V70" s="28"/>
      <c r="W70" s="28"/>
      <c r="Z70" s="42"/>
    </row>
    <row r="71" spans="1:26" ht="41.25" customHeight="1" x14ac:dyDescent="0.25">
      <c r="A71" s="2">
        <f t="shared" si="1"/>
        <v>59</v>
      </c>
      <c r="B71" s="26"/>
      <c r="C71" s="117" t="s">
        <v>11</v>
      </c>
      <c r="D71" s="111"/>
      <c r="E71" s="169">
        <v>0.104</v>
      </c>
      <c r="F71" s="220"/>
      <c r="G71" s="169"/>
      <c r="H71" s="220"/>
      <c r="I71" s="133">
        <v>9.5000000000000001E-2</v>
      </c>
      <c r="J71" s="52"/>
      <c r="K71" s="211">
        <v>9.2499999999999999E-2</v>
      </c>
      <c r="L71" s="212"/>
      <c r="M71" s="213"/>
      <c r="N71" s="55"/>
      <c r="O71" s="55"/>
      <c r="P71" s="55"/>
      <c r="Q71" s="55"/>
      <c r="R71" s="210">
        <v>9.5799999999999996E-2</v>
      </c>
      <c r="S71" s="209"/>
      <c r="T71" s="55"/>
      <c r="U71" s="55"/>
      <c r="V71" s="79"/>
      <c r="W71" s="79"/>
      <c r="Z71" s="42"/>
    </row>
    <row r="72" spans="1:26" ht="31.5" x14ac:dyDescent="0.25">
      <c r="A72" s="2">
        <f t="shared" si="1"/>
        <v>60</v>
      </c>
      <c r="B72" s="26"/>
      <c r="C72" s="117" t="s">
        <v>12</v>
      </c>
      <c r="D72" s="111"/>
      <c r="E72" s="169">
        <v>4.99E-2</v>
      </c>
      <c r="F72" s="220"/>
      <c r="G72" s="169"/>
      <c r="H72" s="220"/>
      <c r="I72" s="52" t="s">
        <v>250</v>
      </c>
      <c r="J72" s="52"/>
      <c r="K72" s="211">
        <v>4.99E-2</v>
      </c>
      <c r="L72" s="212"/>
      <c r="M72" s="213"/>
      <c r="N72" s="55"/>
      <c r="O72" s="55"/>
      <c r="P72" s="55"/>
      <c r="Q72" s="55"/>
      <c r="R72" s="52" t="s">
        <v>244</v>
      </c>
      <c r="S72" s="52" t="s">
        <v>244</v>
      </c>
      <c r="T72" s="55"/>
      <c r="U72" s="55"/>
      <c r="V72" s="79"/>
      <c r="W72" s="79"/>
      <c r="Z72" s="42"/>
    </row>
    <row r="73" spans="1:26" ht="45.75" customHeight="1" x14ac:dyDescent="0.25">
      <c r="A73" s="2">
        <f t="shared" si="1"/>
        <v>61</v>
      </c>
      <c r="B73" s="26"/>
      <c r="C73" s="117" t="s">
        <v>13</v>
      </c>
      <c r="D73" s="111"/>
      <c r="E73" s="216" t="s">
        <v>75</v>
      </c>
      <c r="F73" s="217"/>
      <c r="G73" s="216"/>
      <c r="H73" s="217"/>
      <c r="I73" s="52" t="s">
        <v>251</v>
      </c>
      <c r="J73" s="52"/>
      <c r="K73" s="193" t="s">
        <v>75</v>
      </c>
      <c r="L73" s="212"/>
      <c r="M73" s="213"/>
      <c r="N73" s="55"/>
      <c r="O73" s="55"/>
      <c r="P73" s="55"/>
      <c r="Q73" s="55"/>
      <c r="R73" s="52" t="s">
        <v>244</v>
      </c>
      <c r="S73" s="52" t="s">
        <v>244</v>
      </c>
      <c r="T73" s="55"/>
      <c r="U73" s="55"/>
      <c r="V73" s="11"/>
      <c r="W73" s="11"/>
      <c r="Z73" s="42"/>
    </row>
    <row r="74" spans="1:26" ht="22.5" customHeight="1" x14ac:dyDescent="0.25">
      <c r="A74" s="2">
        <f t="shared" si="1"/>
        <v>62</v>
      </c>
      <c r="B74" s="8"/>
      <c r="C74" s="117" t="s">
        <v>19</v>
      </c>
      <c r="D74" s="111"/>
      <c r="E74" s="211">
        <v>7.6100000000000001E-2</v>
      </c>
      <c r="F74" s="215"/>
      <c r="G74" s="211"/>
      <c r="H74" s="215"/>
      <c r="I74" s="134">
        <v>7.1800000000000003E-2</v>
      </c>
      <c r="J74" s="52"/>
      <c r="K74" s="211">
        <v>7.0599999999999996E-2</v>
      </c>
      <c r="L74" s="212"/>
      <c r="M74" s="213"/>
      <c r="N74" s="55"/>
      <c r="O74" s="55"/>
      <c r="P74" s="55"/>
      <c r="Q74" s="55"/>
      <c r="R74" s="52" t="s">
        <v>244</v>
      </c>
      <c r="S74" s="52" t="s">
        <v>244</v>
      </c>
      <c r="T74" s="55"/>
      <c r="U74" s="55"/>
      <c r="V74" s="80"/>
      <c r="W74" s="80">
        <v>6.8599999999999994E-2</v>
      </c>
      <c r="Z74" s="42"/>
    </row>
    <row r="75" spans="1:26" ht="12.75" customHeight="1" x14ac:dyDescent="0.25">
      <c r="A75" s="2">
        <f t="shared" si="1"/>
        <v>63</v>
      </c>
      <c r="B75" s="27"/>
      <c r="C75" s="102"/>
      <c r="D75" s="103"/>
      <c r="E75" s="28"/>
      <c r="F75" s="104"/>
      <c r="G75" s="28"/>
      <c r="H75" s="104"/>
      <c r="I75" s="28"/>
      <c r="J75" s="28"/>
      <c r="K75" s="28"/>
      <c r="L75" s="28"/>
      <c r="M75" s="28"/>
      <c r="N75" s="28"/>
      <c r="O75" s="28"/>
      <c r="P75" s="2"/>
      <c r="Q75" s="2"/>
      <c r="R75" s="2"/>
      <c r="S75" s="2"/>
      <c r="T75" s="2"/>
      <c r="U75" s="2"/>
      <c r="V75" s="28"/>
      <c r="W75" s="28"/>
      <c r="Z75" s="42"/>
    </row>
    <row r="76" spans="1:26" ht="12.75" customHeight="1" x14ac:dyDescent="0.25">
      <c r="A76" s="2">
        <f t="shared" si="1"/>
        <v>64</v>
      </c>
      <c r="B76" s="27"/>
      <c r="C76" s="102"/>
      <c r="D76" s="103"/>
      <c r="E76" s="2"/>
      <c r="F76" s="34"/>
      <c r="G76" s="2"/>
      <c r="H76" s="34"/>
      <c r="I76" s="28"/>
      <c r="J76" s="28"/>
      <c r="K76" s="28"/>
      <c r="L76" s="28"/>
      <c r="M76" s="28"/>
      <c r="N76" s="28"/>
      <c r="O76" s="28"/>
      <c r="P76" s="28"/>
      <c r="Q76" s="28"/>
      <c r="R76" s="28"/>
      <c r="S76" s="28"/>
      <c r="T76" s="28"/>
      <c r="U76" s="28"/>
      <c r="V76" s="2"/>
      <c r="W76" s="2"/>
      <c r="Z76" s="42"/>
    </row>
    <row r="77" spans="1:26" ht="54.75" customHeight="1" x14ac:dyDescent="0.25">
      <c r="A77" s="2">
        <f t="shared" si="1"/>
        <v>65</v>
      </c>
      <c r="B77" s="26"/>
      <c r="C77" s="23" t="s">
        <v>14</v>
      </c>
      <c r="D77" s="22"/>
      <c r="E77" s="28"/>
      <c r="F77" s="104"/>
      <c r="G77" s="28"/>
      <c r="H77" s="104"/>
      <c r="I77" s="28"/>
      <c r="J77" s="28"/>
      <c r="K77" s="28"/>
      <c r="L77" s="28"/>
      <c r="M77" s="28"/>
      <c r="N77" s="55"/>
      <c r="O77" s="55"/>
      <c r="P77" s="55"/>
      <c r="Q77" s="55"/>
      <c r="R77" s="55"/>
      <c r="S77" s="55"/>
      <c r="T77" s="55"/>
      <c r="U77" s="55"/>
      <c r="V77" s="28"/>
      <c r="W77" s="28"/>
      <c r="Z77" s="42"/>
    </row>
    <row r="78" spans="1:26" ht="161.25" customHeight="1" x14ac:dyDescent="0.25">
      <c r="A78" s="2">
        <f>1+A77</f>
        <v>66</v>
      </c>
      <c r="B78" s="26"/>
      <c r="C78" s="15" t="s">
        <v>70</v>
      </c>
      <c r="D78" s="189" t="s">
        <v>210</v>
      </c>
      <c r="E78" s="190"/>
      <c r="F78" s="34"/>
      <c r="G78" s="180" t="s">
        <v>314</v>
      </c>
      <c r="H78" s="181"/>
      <c r="I78" s="50"/>
      <c r="J78" s="50"/>
      <c r="K78" s="180" t="s">
        <v>306</v>
      </c>
      <c r="L78" s="214"/>
      <c r="M78" s="181"/>
      <c r="N78" s="50"/>
      <c r="O78" s="50"/>
      <c r="P78" s="50"/>
      <c r="Q78" s="50"/>
      <c r="R78" s="177" t="s">
        <v>246</v>
      </c>
      <c r="S78" s="173"/>
      <c r="T78" s="50"/>
      <c r="U78" s="50"/>
      <c r="V78" s="2"/>
      <c r="W78" s="73" t="s">
        <v>224</v>
      </c>
      <c r="X78" s="221"/>
      <c r="Y78" s="221"/>
      <c r="Z78" s="42"/>
    </row>
    <row r="79" spans="1:26" ht="99.75" customHeight="1" x14ac:dyDescent="0.25">
      <c r="A79" s="2">
        <f t="shared" ref="A79:A97" si="2">1+A78</f>
        <v>67</v>
      </c>
      <c r="B79" s="26"/>
      <c r="C79" s="84" t="s">
        <v>87</v>
      </c>
      <c r="D79" s="123" t="s">
        <v>211</v>
      </c>
      <c r="E79" s="120"/>
      <c r="F79" s="34"/>
      <c r="G79" s="164" t="s">
        <v>315</v>
      </c>
      <c r="H79" s="165"/>
      <c r="I79" s="135" t="s">
        <v>262</v>
      </c>
      <c r="J79" s="50"/>
      <c r="K79" s="50"/>
      <c r="L79" s="50"/>
      <c r="M79" s="50"/>
      <c r="N79" s="50"/>
      <c r="O79" s="50"/>
      <c r="P79" s="50"/>
      <c r="Q79" s="50"/>
      <c r="R79" s="52" t="s">
        <v>244</v>
      </c>
      <c r="S79" s="52" t="s">
        <v>244</v>
      </c>
      <c r="T79" s="50"/>
      <c r="U79" s="50"/>
      <c r="V79" s="2"/>
      <c r="W79" s="73" t="s">
        <v>225</v>
      </c>
      <c r="Z79" s="42"/>
    </row>
    <row r="80" spans="1:26" ht="65.25" customHeight="1" x14ac:dyDescent="0.25">
      <c r="A80" s="2">
        <f t="shared" si="2"/>
        <v>68</v>
      </c>
      <c r="B80" s="26"/>
      <c r="C80" s="122" t="s">
        <v>212</v>
      </c>
      <c r="D80" s="123" t="s">
        <v>90</v>
      </c>
      <c r="E80" s="120"/>
      <c r="F80" s="34"/>
      <c r="G80" s="120"/>
      <c r="H80" s="34"/>
      <c r="I80" s="50"/>
      <c r="J80" s="50"/>
      <c r="K80" s="50"/>
      <c r="L80" s="50"/>
      <c r="M80" s="50"/>
      <c r="N80" s="50"/>
      <c r="O80" s="50"/>
      <c r="P80" s="50"/>
      <c r="Q80" s="50"/>
      <c r="R80" s="52" t="s">
        <v>244</v>
      </c>
      <c r="S80" s="52" t="s">
        <v>244</v>
      </c>
      <c r="T80" s="50"/>
      <c r="U80" s="50"/>
      <c r="V80" s="2"/>
      <c r="W80" s="126" t="s">
        <v>229</v>
      </c>
      <c r="Z80" s="42"/>
    </row>
    <row r="81" spans="1:26" ht="72" customHeight="1" x14ac:dyDescent="0.25">
      <c r="A81" s="2">
        <f t="shared" si="2"/>
        <v>69</v>
      </c>
      <c r="B81" s="26"/>
      <c r="C81" s="122" t="s">
        <v>213</v>
      </c>
      <c r="D81" s="123" t="s">
        <v>89</v>
      </c>
      <c r="E81" s="120"/>
      <c r="F81" s="34"/>
      <c r="G81" s="120"/>
      <c r="H81" s="34"/>
      <c r="I81" s="50"/>
      <c r="J81" s="50"/>
      <c r="K81" s="50"/>
      <c r="L81" s="50"/>
      <c r="M81" s="50"/>
      <c r="N81" s="50"/>
      <c r="O81" s="50"/>
      <c r="P81" s="50"/>
      <c r="Q81" s="50"/>
      <c r="R81" s="52" t="s">
        <v>244</v>
      </c>
      <c r="S81" s="52" t="s">
        <v>244</v>
      </c>
      <c r="T81" s="50"/>
      <c r="U81" s="50"/>
      <c r="V81" s="2"/>
      <c r="W81" s="53" t="s">
        <v>230</v>
      </c>
      <c r="Z81" s="42"/>
    </row>
    <row r="82" spans="1:26" ht="93" customHeight="1" x14ac:dyDescent="0.25">
      <c r="A82" s="2">
        <f t="shared" si="2"/>
        <v>70</v>
      </c>
      <c r="B82" s="26"/>
      <c r="C82" s="124" t="s">
        <v>88</v>
      </c>
      <c r="D82" s="125" t="s">
        <v>214</v>
      </c>
      <c r="E82" s="121"/>
      <c r="F82" s="34"/>
      <c r="G82" s="121"/>
      <c r="H82" s="34"/>
      <c r="I82" s="50"/>
      <c r="J82" s="50"/>
      <c r="K82" s="50"/>
      <c r="L82" s="50"/>
      <c r="M82" s="50"/>
      <c r="N82" s="50"/>
      <c r="O82" s="50"/>
      <c r="P82" s="50"/>
      <c r="Q82" s="50"/>
      <c r="R82" s="52" t="s">
        <v>244</v>
      </c>
      <c r="S82" s="52" t="s">
        <v>244</v>
      </c>
      <c r="T82" s="50"/>
      <c r="U82" s="50"/>
      <c r="V82" s="2"/>
      <c r="W82" s="53" t="s">
        <v>230</v>
      </c>
      <c r="Z82" s="42"/>
    </row>
    <row r="83" spans="1:26" x14ac:dyDescent="0.25">
      <c r="A83" s="2">
        <f t="shared" si="2"/>
        <v>71</v>
      </c>
      <c r="B83" s="16"/>
      <c r="C83" s="14" t="s">
        <v>3</v>
      </c>
      <c r="D83" s="110"/>
      <c r="E83" s="53"/>
      <c r="F83" s="109"/>
      <c r="G83" s="53"/>
      <c r="H83" s="109"/>
      <c r="I83" s="72"/>
      <c r="J83" s="72"/>
      <c r="K83" s="72"/>
      <c r="L83" s="11"/>
      <c r="M83" s="11"/>
      <c r="N83" s="11"/>
      <c r="O83" s="11"/>
      <c r="P83" s="11"/>
      <c r="Q83" s="11"/>
      <c r="R83" s="11"/>
      <c r="S83" s="11"/>
      <c r="T83" s="11"/>
      <c r="U83" s="11"/>
      <c r="V83" s="11"/>
      <c r="W83" s="53" t="s">
        <v>230</v>
      </c>
      <c r="Z83" s="42"/>
    </row>
    <row r="84" spans="1:26" ht="18.75" x14ac:dyDescent="0.25">
      <c r="A84" s="2">
        <f t="shared" si="2"/>
        <v>72</v>
      </c>
      <c r="B84" s="16"/>
      <c r="C84" s="14" t="s">
        <v>62</v>
      </c>
      <c r="D84" s="110"/>
      <c r="E84" s="73"/>
      <c r="F84" s="112"/>
      <c r="G84" s="73"/>
      <c r="H84" s="112"/>
      <c r="I84" s="73"/>
      <c r="J84" s="73"/>
      <c r="K84" s="73"/>
      <c r="L84" s="78"/>
      <c r="M84" s="78"/>
      <c r="N84" s="11"/>
      <c r="O84" s="11"/>
      <c r="P84" s="11"/>
      <c r="Q84" s="11"/>
      <c r="R84" s="11"/>
      <c r="S84" s="11"/>
      <c r="T84" s="11"/>
      <c r="U84" s="11"/>
      <c r="V84" s="11"/>
      <c r="W84" s="53" t="s">
        <v>230</v>
      </c>
      <c r="Z84" s="42"/>
    </row>
    <row r="85" spans="1:26" ht="129" customHeight="1" x14ac:dyDescent="0.25">
      <c r="A85" s="2">
        <f t="shared" si="2"/>
        <v>73</v>
      </c>
      <c r="B85" s="29"/>
      <c r="C85" s="84" t="s">
        <v>241</v>
      </c>
      <c r="D85" s="71" t="s">
        <v>242</v>
      </c>
      <c r="E85" s="113"/>
      <c r="F85" s="114"/>
      <c r="G85" s="113"/>
      <c r="H85" s="114"/>
      <c r="I85" s="73"/>
      <c r="J85" s="73"/>
      <c r="K85" s="73"/>
      <c r="L85" s="78"/>
      <c r="M85" s="78"/>
      <c r="N85" s="11"/>
      <c r="O85" s="11"/>
      <c r="P85" s="11"/>
      <c r="Q85" s="11"/>
      <c r="R85" s="11"/>
      <c r="S85" s="11"/>
      <c r="T85" s="11"/>
      <c r="U85" s="11"/>
      <c r="V85" s="11"/>
      <c r="W85" s="53"/>
      <c r="Z85" s="42"/>
    </row>
    <row r="86" spans="1:26" ht="94.5" customHeight="1" x14ac:dyDescent="0.25">
      <c r="A86" s="2">
        <f t="shared" si="2"/>
        <v>74</v>
      </c>
      <c r="B86" s="29"/>
      <c r="C86" s="118" t="s">
        <v>76</v>
      </c>
      <c r="D86" s="118" t="s">
        <v>292</v>
      </c>
      <c r="E86" s="113"/>
      <c r="F86" s="114"/>
      <c r="G86" s="113"/>
      <c r="H86" s="114"/>
      <c r="I86" s="50"/>
      <c r="J86" s="50"/>
      <c r="K86" s="180" t="s">
        <v>266</v>
      </c>
      <c r="L86" s="203"/>
      <c r="M86" s="204"/>
      <c r="N86" s="50"/>
      <c r="O86" s="50"/>
      <c r="P86" s="50"/>
      <c r="Q86" s="50"/>
      <c r="R86" s="52" t="s">
        <v>244</v>
      </c>
      <c r="S86" s="52" t="s">
        <v>244</v>
      </c>
      <c r="T86" s="50"/>
      <c r="U86" s="50"/>
      <c r="V86" s="71"/>
      <c r="W86" s="53" t="s">
        <v>230</v>
      </c>
      <c r="Z86" s="42"/>
    </row>
    <row r="87" spans="1:26" ht="324" customHeight="1" x14ac:dyDescent="0.25">
      <c r="A87" s="2">
        <f t="shared" si="2"/>
        <v>75</v>
      </c>
      <c r="B87" s="16"/>
      <c r="C87" s="71" t="s">
        <v>78</v>
      </c>
      <c r="D87" s="71" t="s">
        <v>166</v>
      </c>
      <c r="E87" s="53"/>
      <c r="F87" s="109"/>
      <c r="G87" s="53"/>
      <c r="H87" s="109"/>
      <c r="I87" s="52"/>
      <c r="J87" s="52"/>
      <c r="K87" s="205" t="s">
        <v>270</v>
      </c>
      <c r="L87" s="206"/>
      <c r="M87" s="207"/>
      <c r="N87" s="52"/>
      <c r="O87" s="52"/>
      <c r="P87" s="52"/>
      <c r="Q87" s="52"/>
      <c r="R87" s="52" t="s">
        <v>244</v>
      </c>
      <c r="S87" s="52" t="s">
        <v>244</v>
      </c>
      <c r="T87" s="52"/>
      <c r="U87" s="52"/>
      <c r="V87" s="11"/>
      <c r="W87" s="53" t="s">
        <v>230</v>
      </c>
      <c r="X87" s="221"/>
      <c r="Y87" s="221"/>
      <c r="Z87" s="42"/>
    </row>
    <row r="88" spans="1:26" ht="90.75" customHeight="1" x14ac:dyDescent="0.25">
      <c r="A88" s="2">
        <f t="shared" si="2"/>
        <v>76</v>
      </c>
      <c r="B88" s="16"/>
      <c r="C88" s="71" t="s">
        <v>172</v>
      </c>
      <c r="D88" s="71" t="s">
        <v>173</v>
      </c>
      <c r="E88" s="53"/>
      <c r="F88" s="109"/>
      <c r="G88" s="53"/>
      <c r="H88" s="109"/>
      <c r="I88" s="52"/>
      <c r="J88" s="52"/>
      <c r="K88" s="52"/>
      <c r="L88" s="52"/>
      <c r="M88" s="52"/>
      <c r="N88" s="52"/>
      <c r="O88" s="52"/>
      <c r="P88" s="52"/>
      <c r="Q88" s="52"/>
      <c r="R88" s="52" t="s">
        <v>244</v>
      </c>
      <c r="S88" s="52" t="s">
        <v>244</v>
      </c>
      <c r="T88" s="52"/>
      <c r="U88" s="52"/>
      <c r="V88" s="11"/>
      <c r="W88" s="53" t="s">
        <v>230</v>
      </c>
      <c r="X88" s="46"/>
      <c r="Y88" s="46"/>
      <c r="Z88" s="42"/>
    </row>
    <row r="89" spans="1:26" ht="31.5" x14ac:dyDescent="0.25">
      <c r="A89" s="2">
        <f t="shared" si="2"/>
        <v>77</v>
      </c>
      <c r="B89" s="16"/>
      <c r="C89" s="13" t="s">
        <v>208</v>
      </c>
      <c r="D89" s="13" t="s">
        <v>209</v>
      </c>
      <c r="E89" s="53"/>
      <c r="F89" s="109"/>
      <c r="G89" s="53"/>
      <c r="H89" s="109"/>
      <c r="I89" s="52"/>
      <c r="J89" s="52"/>
      <c r="K89" s="52"/>
      <c r="L89" s="52"/>
      <c r="M89" s="52"/>
      <c r="N89" s="52"/>
      <c r="O89" s="52"/>
      <c r="P89" s="52"/>
      <c r="Q89" s="52"/>
      <c r="R89" s="52" t="s">
        <v>244</v>
      </c>
      <c r="S89" s="52" t="s">
        <v>244</v>
      </c>
      <c r="U89" s="52"/>
      <c r="V89" s="11"/>
      <c r="W89" s="53" t="s">
        <v>230</v>
      </c>
      <c r="X89" s="46"/>
      <c r="Y89" s="46"/>
      <c r="Z89" s="42"/>
    </row>
    <row r="90" spans="1:26" ht="31.5" x14ac:dyDescent="0.25">
      <c r="A90" s="2">
        <f t="shared" si="2"/>
        <v>78</v>
      </c>
      <c r="B90" s="16"/>
      <c r="C90" s="13" t="s">
        <v>35</v>
      </c>
      <c r="D90" s="13" t="s">
        <v>278</v>
      </c>
      <c r="E90" s="53"/>
      <c r="F90" s="109"/>
      <c r="G90" s="53"/>
      <c r="H90" s="109"/>
      <c r="I90" s="52"/>
      <c r="J90" s="52"/>
      <c r="K90" s="52"/>
      <c r="L90" s="52"/>
      <c r="M90" s="52"/>
      <c r="N90" s="52"/>
      <c r="O90" s="52"/>
      <c r="P90" s="52"/>
      <c r="Q90" s="52"/>
      <c r="R90" s="52"/>
      <c r="S90" s="52"/>
      <c r="U90" s="52"/>
      <c r="V90" s="11"/>
      <c r="W90" s="53"/>
      <c r="X90" s="46"/>
      <c r="Y90" s="46"/>
      <c r="Z90" s="42"/>
    </row>
    <row r="91" spans="1:26" ht="249.75" customHeight="1" x14ac:dyDescent="0.25">
      <c r="A91" s="2">
        <f t="shared" si="2"/>
        <v>79</v>
      </c>
      <c r="B91" s="16"/>
      <c r="C91" s="71" t="s">
        <v>174</v>
      </c>
      <c r="D91" s="71" t="s">
        <v>176</v>
      </c>
      <c r="E91" s="53"/>
      <c r="F91" s="109"/>
      <c r="G91" s="180" t="s">
        <v>307</v>
      </c>
      <c r="H91" s="181"/>
      <c r="I91" s="52"/>
      <c r="J91" s="52"/>
      <c r="K91" s="174" t="s">
        <v>308</v>
      </c>
      <c r="L91" s="230"/>
      <c r="M91" s="175"/>
      <c r="N91" s="52"/>
      <c r="O91" s="52"/>
      <c r="P91" s="52"/>
      <c r="Q91" s="52"/>
      <c r="R91" s="52" t="s">
        <v>244</v>
      </c>
      <c r="S91" s="52" t="s">
        <v>244</v>
      </c>
      <c r="T91" s="131" t="s">
        <v>279</v>
      </c>
      <c r="U91" s="52"/>
      <c r="V91" s="11"/>
      <c r="W91" s="53" t="s">
        <v>230</v>
      </c>
      <c r="X91" s="46"/>
      <c r="Y91" s="46"/>
      <c r="Z91" s="42"/>
    </row>
    <row r="92" spans="1:26" ht="31.5" x14ac:dyDescent="0.25">
      <c r="A92" s="2">
        <f t="shared" si="2"/>
        <v>80</v>
      </c>
      <c r="B92" s="16"/>
      <c r="C92" s="71" t="s">
        <v>175</v>
      </c>
      <c r="D92" s="71" t="s">
        <v>177</v>
      </c>
      <c r="E92" s="53"/>
      <c r="F92" s="109"/>
      <c r="G92" s="53"/>
      <c r="H92" s="109"/>
      <c r="I92" s="52"/>
      <c r="J92" s="52"/>
      <c r="K92" s="52"/>
      <c r="L92" s="52"/>
      <c r="M92" s="52"/>
      <c r="N92" s="52"/>
      <c r="O92" s="52"/>
      <c r="P92" s="52"/>
      <c r="Q92" s="52"/>
      <c r="R92" s="52" t="s">
        <v>244</v>
      </c>
      <c r="S92" s="52" t="s">
        <v>244</v>
      </c>
      <c r="U92" s="52"/>
      <c r="V92" s="11"/>
      <c r="W92" s="53" t="s">
        <v>230</v>
      </c>
      <c r="X92" s="46"/>
      <c r="Y92" s="46"/>
      <c r="Z92" s="42"/>
    </row>
    <row r="93" spans="1:26" ht="78.75" x14ac:dyDescent="0.25">
      <c r="A93" s="2">
        <f t="shared" si="2"/>
        <v>81</v>
      </c>
      <c r="B93" s="16"/>
      <c r="C93" s="71" t="s">
        <v>309</v>
      </c>
      <c r="D93" s="71" t="s">
        <v>181</v>
      </c>
      <c r="E93" s="53"/>
      <c r="F93" s="109"/>
      <c r="G93" s="180" t="s">
        <v>280</v>
      </c>
      <c r="H93" s="181"/>
      <c r="I93" s="52"/>
      <c r="J93" s="52"/>
      <c r="K93" s="174" t="s">
        <v>277</v>
      </c>
      <c r="L93" s="231"/>
      <c r="M93" s="232"/>
      <c r="N93" s="52"/>
      <c r="O93" s="52"/>
      <c r="P93" s="52"/>
      <c r="Q93" s="52"/>
      <c r="R93" s="52" t="s">
        <v>244</v>
      </c>
      <c r="S93" s="52" t="s">
        <v>244</v>
      </c>
      <c r="T93" s="131" t="s">
        <v>243</v>
      </c>
      <c r="U93" s="52"/>
      <c r="V93" s="11"/>
      <c r="W93" s="53" t="s">
        <v>230</v>
      </c>
      <c r="X93" s="46"/>
      <c r="Y93" s="46"/>
      <c r="Z93" s="42"/>
    </row>
    <row r="94" spans="1:26" ht="31.5" x14ac:dyDescent="0.25">
      <c r="A94" s="2">
        <f t="shared" si="2"/>
        <v>82</v>
      </c>
      <c r="B94" s="16"/>
      <c r="C94" s="71" t="s">
        <v>300</v>
      </c>
      <c r="D94" s="71" t="s">
        <v>183</v>
      </c>
      <c r="E94" s="53"/>
      <c r="F94" s="109"/>
      <c r="G94" s="53"/>
      <c r="H94" s="109"/>
      <c r="I94" s="52"/>
      <c r="J94" s="52"/>
      <c r="K94" s="52"/>
      <c r="L94" s="52"/>
      <c r="M94" s="52"/>
      <c r="N94" s="52"/>
      <c r="O94" s="52"/>
      <c r="P94" s="52"/>
      <c r="Q94" s="52"/>
      <c r="R94" s="52" t="s">
        <v>244</v>
      </c>
      <c r="S94" s="52" t="s">
        <v>244</v>
      </c>
      <c r="T94" s="52"/>
      <c r="U94" s="52"/>
      <c r="V94" s="11"/>
      <c r="W94" s="53" t="s">
        <v>230</v>
      </c>
      <c r="X94" s="46"/>
      <c r="Y94" s="46"/>
      <c r="Z94" s="42"/>
    </row>
    <row r="95" spans="1:26" ht="31.5" x14ac:dyDescent="0.25">
      <c r="A95" s="2">
        <f t="shared" si="2"/>
        <v>83</v>
      </c>
      <c r="B95" s="16"/>
      <c r="C95" s="71" t="s">
        <v>80</v>
      </c>
      <c r="D95" s="71" t="s">
        <v>168</v>
      </c>
      <c r="E95" s="53"/>
      <c r="F95" s="109"/>
      <c r="G95" s="180" t="s">
        <v>301</v>
      </c>
      <c r="H95" s="181"/>
      <c r="I95" s="50"/>
      <c r="J95" s="50"/>
      <c r="K95" s="50"/>
      <c r="L95" s="50"/>
      <c r="M95" s="50"/>
      <c r="N95" s="50"/>
      <c r="O95" s="50"/>
      <c r="P95" s="50"/>
      <c r="Q95" s="50"/>
      <c r="R95" s="52" t="s">
        <v>244</v>
      </c>
      <c r="S95" s="52" t="s">
        <v>244</v>
      </c>
      <c r="T95" s="50"/>
      <c r="U95" s="50"/>
      <c r="V95" s="11"/>
      <c r="W95" s="53" t="s">
        <v>230</v>
      </c>
      <c r="X95" s="221"/>
      <c r="Y95" s="221"/>
      <c r="Z95" s="42"/>
    </row>
    <row r="96" spans="1:26" ht="60.75" customHeight="1" x14ac:dyDescent="0.25">
      <c r="A96" s="2">
        <f t="shared" si="2"/>
        <v>84</v>
      </c>
      <c r="B96" s="29"/>
      <c r="C96" s="119" t="s">
        <v>81</v>
      </c>
      <c r="D96" s="119" t="s">
        <v>169</v>
      </c>
      <c r="E96" s="115"/>
      <c r="F96" s="116"/>
      <c r="G96" s="180" t="s">
        <v>286</v>
      </c>
      <c r="H96" s="181"/>
      <c r="I96" s="94"/>
      <c r="J96" s="94"/>
      <c r="K96" s="94"/>
      <c r="L96" s="94"/>
      <c r="M96" s="94"/>
      <c r="N96" s="94"/>
      <c r="O96" s="94"/>
      <c r="P96" s="94"/>
      <c r="Q96" s="94"/>
      <c r="R96" s="52" t="s">
        <v>244</v>
      </c>
      <c r="S96" s="52" t="s">
        <v>244</v>
      </c>
      <c r="T96" s="94"/>
      <c r="U96" s="94"/>
      <c r="V96" s="56"/>
      <c r="W96" s="115" t="s">
        <v>230</v>
      </c>
      <c r="X96" s="46"/>
      <c r="Y96" s="46"/>
      <c r="Z96" s="42"/>
    </row>
    <row r="97" spans="1:26" ht="60.75" customHeight="1" x14ac:dyDescent="0.25">
      <c r="A97" s="2">
        <f t="shared" si="2"/>
        <v>85</v>
      </c>
      <c r="B97" s="29"/>
      <c r="C97" s="119" t="s">
        <v>170</v>
      </c>
      <c r="D97" s="119" t="s">
        <v>171</v>
      </c>
      <c r="E97" s="115"/>
      <c r="F97" s="116"/>
      <c r="G97" s="180" t="s">
        <v>305</v>
      </c>
      <c r="H97" s="181"/>
      <c r="I97" s="94"/>
      <c r="J97" s="94"/>
      <c r="K97" s="94"/>
      <c r="L97" s="94"/>
      <c r="M97" s="94"/>
      <c r="N97" s="94"/>
      <c r="O97" s="94"/>
      <c r="P97" s="94"/>
      <c r="Q97" s="94"/>
      <c r="R97" s="52" t="s">
        <v>244</v>
      </c>
      <c r="S97" s="52" t="s">
        <v>244</v>
      </c>
      <c r="T97" s="94"/>
      <c r="U97" s="94"/>
      <c r="V97" s="56"/>
      <c r="W97" s="115" t="s">
        <v>230</v>
      </c>
      <c r="X97" s="229"/>
      <c r="Y97" s="229"/>
      <c r="Z97" s="42"/>
    </row>
    <row r="98" spans="1:26" ht="138.75" customHeight="1" x14ac:dyDescent="0.25">
      <c r="A98" s="5"/>
      <c r="D98" s="25"/>
      <c r="I98" s="95"/>
      <c r="J98" s="95"/>
      <c r="K98" s="95"/>
      <c r="L98" s="95"/>
      <c r="M98" s="95"/>
      <c r="N98" s="95"/>
      <c r="O98" s="95"/>
      <c r="P98" s="95"/>
      <c r="Q98" s="95"/>
      <c r="R98" s="95"/>
      <c r="S98" s="95"/>
      <c r="T98" s="95"/>
      <c r="U98" s="95"/>
    </row>
    <row r="99" spans="1:26" ht="100.5" customHeight="1" x14ac:dyDescent="0.25">
      <c r="A99" s="5"/>
      <c r="D99" s="25"/>
      <c r="I99" s="95"/>
      <c r="J99" s="95"/>
      <c r="K99" s="95"/>
      <c r="L99" s="95"/>
      <c r="M99" s="95"/>
      <c r="N99" s="95"/>
      <c r="O99" s="95"/>
      <c r="P99" s="95"/>
      <c r="Q99" s="95"/>
      <c r="R99" s="95"/>
      <c r="S99" s="95"/>
      <c r="T99" s="95"/>
      <c r="U99" s="95"/>
    </row>
    <row r="100" spans="1:26" ht="78" customHeight="1" x14ac:dyDescent="0.25">
      <c r="A100" s="5"/>
      <c r="D100" s="25"/>
      <c r="I100" s="95"/>
      <c r="J100" s="95"/>
      <c r="K100" s="95"/>
      <c r="L100" s="95"/>
      <c r="M100" s="95"/>
      <c r="N100" s="95"/>
      <c r="O100" s="95"/>
      <c r="P100" s="95"/>
      <c r="Q100" s="95"/>
      <c r="R100" s="95"/>
      <c r="S100" s="95"/>
      <c r="T100" s="95"/>
      <c r="U100" s="95"/>
    </row>
    <row r="101" spans="1:26" ht="67.5" customHeight="1" x14ac:dyDescent="0.25">
      <c r="A101" s="5"/>
      <c r="D101" s="25"/>
      <c r="I101" s="96"/>
      <c r="J101" s="96"/>
      <c r="K101" s="96"/>
      <c r="L101" s="96"/>
      <c r="M101" s="96"/>
      <c r="N101" s="96"/>
      <c r="O101" s="96"/>
      <c r="P101" s="96"/>
      <c r="Q101" s="96"/>
      <c r="R101" s="96"/>
      <c r="S101" s="96"/>
      <c r="T101" s="96"/>
      <c r="U101" s="96"/>
    </row>
    <row r="102" spans="1:26" ht="76.5" customHeight="1" x14ac:dyDescent="0.25">
      <c r="A102" s="5"/>
      <c r="D102" s="25"/>
      <c r="I102" s="96"/>
      <c r="J102" s="96"/>
      <c r="K102" s="96"/>
      <c r="L102" s="96"/>
      <c r="M102" s="96"/>
      <c r="N102" s="96"/>
      <c r="O102" s="96"/>
      <c r="P102" s="96"/>
      <c r="Q102" s="96"/>
      <c r="R102" s="96"/>
      <c r="S102" s="96"/>
      <c r="T102" s="96"/>
      <c r="U102" s="96"/>
    </row>
  </sheetData>
  <mergeCells count="49">
    <mergeCell ref="G96:H96"/>
    <mergeCell ref="G97:H97"/>
    <mergeCell ref="X97:Y97"/>
    <mergeCell ref="X87:Y87"/>
    <mergeCell ref="X95:Y95"/>
    <mergeCell ref="K91:M91"/>
    <mergeCell ref="K93:M93"/>
    <mergeCell ref="G91:H91"/>
    <mergeCell ref="G93:H93"/>
    <mergeCell ref="G95:H95"/>
    <mergeCell ref="X78:Y78"/>
    <mergeCell ref="A1:W1"/>
    <mergeCell ref="A2:W2"/>
    <mergeCell ref="A3:W3"/>
    <mergeCell ref="I5:J5"/>
    <mergeCell ref="E5:F5"/>
    <mergeCell ref="N5:O5"/>
    <mergeCell ref="P5:Q5"/>
    <mergeCell ref="R5:S5"/>
    <mergeCell ref="T5:U5"/>
    <mergeCell ref="D78:E78"/>
    <mergeCell ref="V5:W5"/>
    <mergeCell ref="C67:D67"/>
    <mergeCell ref="C68:D68"/>
    <mergeCell ref="G74:H74"/>
    <mergeCell ref="G5:H5"/>
    <mergeCell ref="E74:F74"/>
    <mergeCell ref="E73:F73"/>
    <mergeCell ref="I70:J70"/>
    <mergeCell ref="K5:M5"/>
    <mergeCell ref="K71:M71"/>
    <mergeCell ref="K72:M72"/>
    <mergeCell ref="K73:M73"/>
    <mergeCell ref="G70:H70"/>
    <mergeCell ref="G71:H71"/>
    <mergeCell ref="G72:H72"/>
    <mergeCell ref="G73:H73"/>
    <mergeCell ref="E70:F70"/>
    <mergeCell ref="E72:F72"/>
    <mergeCell ref="E71:F71"/>
    <mergeCell ref="G78:H78"/>
    <mergeCell ref="G79:H79"/>
    <mergeCell ref="K86:M86"/>
    <mergeCell ref="K87:M87"/>
    <mergeCell ref="R70:S70"/>
    <mergeCell ref="R71:S71"/>
    <mergeCell ref="R78:S78"/>
    <mergeCell ref="K74:M74"/>
    <mergeCell ref="K78:M78"/>
  </mergeCells>
  <printOptions horizontalCentered="1"/>
  <pageMargins left="0.28999999999999998" right="0.18" top="0.56000000000000005" bottom="0.43" header="0.23" footer="0.42"/>
  <pageSetup paperSize="5" scale="50" fitToHeight="37" orientation="landscape" r:id="rId1"/>
  <headerFooter>
    <oddFooter>&amp;C&amp;16UE-220053 et al Joint Issues List (September 2022)&amp;R&amp;16&amp;A Page &amp;P of &amp;N</oddFooter>
  </headerFooter>
  <rowBreaks count="4" manualBreakCount="4">
    <brk id="41" max="19" man="1"/>
    <brk id="58" max="22" man="1"/>
    <brk id="69" max="19" man="1"/>
    <brk id="82" max="19" man="1"/>
  </rowBreaks>
  <colBreaks count="1" manualBreakCount="1">
    <brk id="15" max="9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8BDEC0653D6204DB4E9E8901B172BDA" ma:contentTypeVersion="16" ma:contentTypeDescription="" ma:contentTypeScope="" ma:versionID="483a396059fc5e661540c3c9e30e608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p r o p e r t i e s   x m l n s = " h t t p : / / w w w . i m a n a g e . c o m / w o r k / x m l s c h e m a " >  
     < d o c u m e n t i d > i M a n a g e ! 1 8 2 0 3 0 6 . 1 < / d o c u m e n t i d >  
     < s e n d e r i d > Y Z A K A I < / s e n d e r i d >  
     < s e n d e r e m a i l > Y Z A K A I @ S M W L A W . C O M < / s e n d e r e m a i l >  
     < l a s t m o d i f i e d > 2 0 2 4 - 0 8 - 2 6 T 1 7 : 0 2 : 2 9 . 0 0 0 0 0 0 0 - 0 7 : 0 0 < / l a s t m o d i f i e d >  
     < d a t a b a s e > i M a n a g e < / d a t a b a s e >  
 < / 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2024-09-10T07:00:00+00:00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240006</DocketNumber>
    <DelegatedOrder xmlns="dc463f71-b30c-4ab2-9473-d307f9d35888">false</DelegatedOrder>
  </documentManagement>
</p:properties>
</file>

<file path=customXml/itemProps1.xml><?xml version="1.0" encoding="utf-8"?>
<ds:datastoreItem xmlns:ds="http://schemas.openxmlformats.org/officeDocument/2006/customXml" ds:itemID="{04786517-C2F9-466C-8640-8F95D590B57C}"/>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228F1805-1798-4677-B6CD-4D7A608A7356}">
  <ds:schemaRefs>
    <ds:schemaRef ds:uri="http://www.imanage.com/work/xmlschema"/>
  </ds:schemaRefs>
</ds:datastoreItem>
</file>

<file path=customXml/itemProps4.xml><?xml version="1.0" encoding="utf-8"?>
<ds:datastoreItem xmlns:ds="http://schemas.openxmlformats.org/officeDocument/2006/customXml" ds:itemID="{C9C1CA06-721C-41B2-B1BD-2043CA011A8E}"/>
</file>

<file path=customXml/itemProps5.xml><?xml version="1.0" encoding="utf-8"?>
<ds:datastoreItem xmlns:ds="http://schemas.openxmlformats.org/officeDocument/2006/customXml" ds:itemID="{A184630B-8CE6-4857-B7AF-2B99EB43D1F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Electric</vt:lpstr>
      <vt:lpstr>Natural Gas</vt:lpstr>
      <vt:lpstr>Electric!_ftn1</vt:lpstr>
      <vt:lpstr>Electric!_ftnref1</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Booth, Avery (UTC)</cp:lastModifiedBy>
  <cp:lastPrinted>2024-09-09T23:03:10Z</cp:lastPrinted>
  <dcterms:created xsi:type="dcterms:W3CDTF">2011-09-06T20:33:12Z</dcterms:created>
  <dcterms:modified xsi:type="dcterms:W3CDTF">2024-09-10T21:01:35Z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0x0101006E56B4D1795A2E4DB2F0B01679ED314A0088BDEC0653D6204DB4E9E8901B172BDA</vt:lpwstr>
  </property>
  <property fmtid="{D5CDD505-2E9C-101B-9397-08002B2CF9AE}" pid="4" name="_dlc_DocIdItemGuid">
    <vt:lpwstr>6bcab083-e32a-4392-babe-08cf36028237</vt:lpwstr>
  </property>
  <property fmtid="{D5CDD505-2E9C-101B-9397-08002B2CF9AE}" pid="5" name="_dlc_DocId">
    <vt:lpwstr>ZZD3657U62HA-1482678467-804</vt:lpwstr>
  </property>
  <property fmtid="{D5CDD505-2E9C-101B-9397-08002B2CF9AE}" pid="6" name="_dlc_DocIdUrl">
    <vt:lpwstr>http://ace/Divisions/pcu/_layouts/15/DocIdRedir.aspx?ID=ZZD3657U62HA-1482678467-804, ZZD3657U62HA-1482678467-804</vt:lpwstr>
  </property>
  <property fmtid="{D5CDD505-2E9C-101B-9397-08002B2CF9AE}" pid="7" name="{A44787D4-0540-4523-9961-78E4036D8C6D}">
    <vt:lpwstr>{7C5D3FF6-C332-4719-898D-4B1927F726F5}</vt:lpwstr>
  </property>
  <property fmtid="{D5CDD505-2E9C-101B-9397-08002B2CF9AE}" pid="8" name="_docset_NoMedatataSyncRequired">
    <vt:lpwstr>False</vt:lpwstr>
  </property>
</Properties>
</file>