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328433A3-23CA-4F32-83D7-800079973DE1}" xr6:coauthVersionLast="47" xr6:coauthVersionMax="47" xr10:uidLastSave="{00000000-0000-0000-0000-000000000000}"/>
  <bookViews>
    <workbookView xWindow="-120" yWindow="480" windowWidth="19440" windowHeight="15000" xr2:uid="{FDC41291-B652-479A-8F32-617948B30607}"/>
  </bookViews>
  <sheets>
    <sheet name="14.3" sheetId="1" r:id="rId1"/>
    <sheet name="14.3.1" sheetId="2" r:id="rId2"/>
    <sheet name="14.3.2-14.3.3" sheetId="3" r:id="rId3"/>
    <sheet name="14.3.4" sheetId="4" r:id="rId4"/>
  </sheets>
  <externalReferences>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'14.3'!$A$1:$K$63</definedName>
    <definedName name="_xlnm.Print_Area" localSheetId="1">'14.3.1'!$A$1:$K$62</definedName>
    <definedName name="_xlnm.Print_Area" localSheetId="2">'14.3.2-14.3.3'!$A$1:$K$146</definedName>
    <definedName name="_xlnm.Print_Area" localSheetId="3">'14.3.4'!$A$1:$O$39</definedName>
    <definedName name="_xlnm.Print_Titles" localSheetId="2">'14.3.2-14.3.3'!$1:$7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5" i="3" l="1"/>
  <c r="H30" i="3" l="1"/>
  <c r="G30" i="3"/>
  <c r="E18" i="1"/>
  <c r="K139" i="3"/>
  <c r="J139" i="3"/>
  <c r="I139" i="3"/>
  <c r="K138" i="3"/>
  <c r="H138" i="3"/>
  <c r="G138" i="3"/>
  <c r="C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H129" i="3"/>
  <c r="G129" i="3"/>
  <c r="C129" i="3"/>
  <c r="K126" i="3"/>
  <c r="J126" i="3"/>
  <c r="I126" i="3"/>
  <c r="K125" i="3"/>
  <c r="H125" i="3"/>
  <c r="G125" i="3"/>
  <c r="C125" i="3"/>
  <c r="J122" i="3"/>
  <c r="I122" i="3"/>
  <c r="K121" i="3"/>
  <c r="H121" i="3"/>
  <c r="G121" i="3"/>
  <c r="C121" i="3"/>
  <c r="K120" i="3"/>
  <c r="K122" i="3" s="1"/>
  <c r="H120" i="3"/>
  <c r="G120" i="3"/>
  <c r="C120" i="3"/>
  <c r="J117" i="3"/>
  <c r="J141" i="3" s="1"/>
  <c r="I117" i="3"/>
  <c r="I141" i="3" s="1"/>
  <c r="K116" i="3"/>
  <c r="H116" i="3"/>
  <c r="G116" i="3"/>
  <c r="C116" i="3"/>
  <c r="K115" i="3"/>
  <c r="H115" i="3"/>
  <c r="G115" i="3"/>
  <c r="C115" i="3"/>
  <c r="K114" i="3"/>
  <c r="H114" i="3"/>
  <c r="G114" i="3"/>
  <c r="C114" i="3"/>
  <c r="K113" i="3"/>
  <c r="H113" i="3"/>
  <c r="G113" i="3"/>
  <c r="C113" i="3"/>
  <c r="K112" i="3"/>
  <c r="H112" i="3"/>
  <c r="G112" i="3"/>
  <c r="C112" i="3"/>
  <c r="K105" i="3"/>
  <c r="H105" i="3"/>
  <c r="G105" i="3"/>
  <c r="C105" i="3"/>
  <c r="K104" i="3"/>
  <c r="H104" i="3"/>
  <c r="G104" i="3"/>
  <c r="C104" i="3"/>
  <c r="K102" i="3"/>
  <c r="H102" i="3"/>
  <c r="G102" i="3"/>
  <c r="C102" i="3"/>
  <c r="K101" i="3"/>
  <c r="H101" i="3"/>
  <c r="G101" i="3"/>
  <c r="C101" i="3"/>
  <c r="K100" i="3"/>
  <c r="H100" i="3"/>
  <c r="G100" i="3"/>
  <c r="C100" i="3"/>
  <c r="K99" i="3"/>
  <c r="H99" i="3"/>
  <c r="G99" i="3"/>
  <c r="C99" i="3"/>
  <c r="K98" i="3"/>
  <c r="H98" i="3"/>
  <c r="G98" i="3"/>
  <c r="C98" i="3"/>
  <c r="K97" i="3"/>
  <c r="H97" i="3"/>
  <c r="G97" i="3"/>
  <c r="C97" i="3"/>
  <c r="K96" i="3"/>
  <c r="H96" i="3"/>
  <c r="G96" i="3"/>
  <c r="C96" i="3"/>
  <c r="K95" i="3"/>
  <c r="H95" i="3"/>
  <c r="G95" i="3"/>
  <c r="C95" i="3"/>
  <c r="K94" i="3"/>
  <c r="H94" i="3"/>
  <c r="G94" i="3"/>
  <c r="C94" i="3"/>
  <c r="K93" i="3"/>
  <c r="H93" i="3"/>
  <c r="G93" i="3"/>
  <c r="C93" i="3"/>
  <c r="K85" i="3"/>
  <c r="J85" i="3"/>
  <c r="I85" i="3"/>
  <c r="K84" i="3"/>
  <c r="H84" i="3"/>
  <c r="G84" i="3"/>
  <c r="C84" i="3"/>
  <c r="J81" i="3"/>
  <c r="I81" i="3"/>
  <c r="K80" i="3"/>
  <c r="H80" i="3"/>
  <c r="G80" i="3"/>
  <c r="C80" i="3"/>
  <c r="K79" i="3"/>
  <c r="H79" i="3"/>
  <c r="G79" i="3"/>
  <c r="C79" i="3"/>
  <c r="K78" i="3"/>
  <c r="H78" i="3"/>
  <c r="G78" i="3"/>
  <c r="C78" i="3"/>
  <c r="K77" i="3"/>
  <c r="H77" i="3"/>
  <c r="G17" i="1" s="1"/>
  <c r="J17" i="1" s="1"/>
  <c r="G77" i="3"/>
  <c r="C77" i="3"/>
  <c r="K64" i="3"/>
  <c r="H64" i="3"/>
  <c r="G64" i="3"/>
  <c r="C64" i="3"/>
  <c r="K63" i="3"/>
  <c r="H63" i="3"/>
  <c r="G63" i="3"/>
  <c r="C63" i="3"/>
  <c r="K62" i="3"/>
  <c r="H62" i="3"/>
  <c r="G62" i="3"/>
  <c r="C62" i="3"/>
  <c r="K61" i="3"/>
  <c r="H61" i="3"/>
  <c r="G61" i="3"/>
  <c r="C61" i="3"/>
  <c r="K60" i="3"/>
  <c r="H60" i="3"/>
  <c r="G60" i="3"/>
  <c r="C60" i="3"/>
  <c r="K59" i="3"/>
  <c r="H59" i="3"/>
  <c r="G59" i="3"/>
  <c r="C59" i="3"/>
  <c r="K58" i="3"/>
  <c r="G38" i="1" s="1"/>
  <c r="J38" i="1" s="1"/>
  <c r="H58" i="3"/>
  <c r="G58" i="3"/>
  <c r="C58" i="3"/>
  <c r="K57" i="3"/>
  <c r="H57" i="3"/>
  <c r="G57" i="3"/>
  <c r="C57" i="3"/>
  <c r="K56" i="3"/>
  <c r="H56" i="3"/>
  <c r="G56" i="3"/>
  <c r="C56" i="3"/>
  <c r="K55" i="3"/>
  <c r="H55" i="3"/>
  <c r="G55" i="3"/>
  <c r="C55" i="3"/>
  <c r="J52" i="3"/>
  <c r="I52" i="3"/>
  <c r="K51" i="3"/>
  <c r="R21" i="1" s="1"/>
  <c r="H51" i="3"/>
  <c r="G51" i="3"/>
  <c r="C51" i="3"/>
  <c r="K50" i="3"/>
  <c r="H50" i="3"/>
  <c r="G50" i="3"/>
  <c r="C50" i="3"/>
  <c r="K49" i="3"/>
  <c r="P21" i="1" s="1"/>
  <c r="H49" i="3"/>
  <c r="G49" i="3"/>
  <c r="C49" i="3"/>
  <c r="K48" i="3"/>
  <c r="H48" i="3"/>
  <c r="G48" i="3"/>
  <c r="C48" i="3"/>
  <c r="K47" i="3"/>
  <c r="H47" i="3"/>
  <c r="G47" i="3"/>
  <c r="C47" i="3"/>
  <c r="K46" i="3"/>
  <c r="H46" i="3"/>
  <c r="G46" i="3"/>
  <c r="C46" i="3"/>
  <c r="K45" i="3"/>
  <c r="K52" i="3" s="1"/>
  <c r="H45" i="3"/>
  <c r="G45" i="3"/>
  <c r="C45" i="3"/>
  <c r="J42" i="3"/>
  <c r="I42" i="3"/>
  <c r="K37" i="3"/>
  <c r="H37" i="3"/>
  <c r="G37" i="3"/>
  <c r="C37" i="3"/>
  <c r="K36" i="3"/>
  <c r="H36" i="3"/>
  <c r="G36" i="3"/>
  <c r="C36" i="3"/>
  <c r="K35" i="3"/>
  <c r="H35" i="3"/>
  <c r="G35" i="3"/>
  <c r="C35" i="3"/>
  <c r="K34" i="3"/>
  <c r="K42" i="3" s="1"/>
  <c r="H34" i="3"/>
  <c r="G34" i="3"/>
  <c r="C34" i="3"/>
  <c r="J31" i="3"/>
  <c r="I31" i="3"/>
  <c r="K30" i="3"/>
  <c r="C30" i="3"/>
  <c r="K29" i="3"/>
  <c r="H29" i="3"/>
  <c r="G29" i="3"/>
  <c r="C29" i="3"/>
  <c r="K28" i="3"/>
  <c r="H28" i="3"/>
  <c r="G28" i="3"/>
  <c r="C28" i="3"/>
  <c r="K27" i="3"/>
  <c r="K31" i="3" s="1"/>
  <c r="H27" i="3"/>
  <c r="G27" i="3"/>
  <c r="C27" i="3"/>
  <c r="K24" i="3"/>
  <c r="J24" i="3"/>
  <c r="I24" i="3"/>
  <c r="K23" i="3"/>
  <c r="H23" i="3"/>
  <c r="G23" i="3"/>
  <c r="C23" i="3"/>
  <c r="K22" i="3"/>
  <c r="H22" i="3"/>
  <c r="G27" i="2" s="1"/>
  <c r="J27" i="2" s="1"/>
  <c r="G22" i="3"/>
  <c r="C22" i="3"/>
  <c r="K21" i="3"/>
  <c r="H21" i="3"/>
  <c r="G21" i="3"/>
  <c r="C21" i="3"/>
  <c r="J18" i="3"/>
  <c r="J87" i="3" s="1"/>
  <c r="I18" i="3"/>
  <c r="K17" i="3"/>
  <c r="H17" i="3"/>
  <c r="G17" i="3"/>
  <c r="C17" i="3"/>
  <c r="K16" i="3"/>
  <c r="H16" i="3"/>
  <c r="G16" i="3"/>
  <c r="K15" i="3"/>
  <c r="H15" i="3"/>
  <c r="G15" i="3"/>
  <c r="K14" i="3"/>
  <c r="H14" i="3"/>
  <c r="G14" i="3"/>
  <c r="C14" i="3"/>
  <c r="K13" i="3"/>
  <c r="H13" i="3"/>
  <c r="G13" i="3"/>
  <c r="C13" i="3"/>
  <c r="K12" i="3"/>
  <c r="K18" i="3" s="1"/>
  <c r="H12" i="3"/>
  <c r="G12" i="3"/>
  <c r="C12" i="3"/>
  <c r="E37" i="2"/>
  <c r="E36" i="2"/>
  <c r="G36" i="2" s="1"/>
  <c r="J36" i="2" s="1"/>
  <c r="E35" i="2"/>
  <c r="E34" i="2"/>
  <c r="E33" i="2"/>
  <c r="E32" i="2"/>
  <c r="E31" i="2"/>
  <c r="G31" i="2" s="1"/>
  <c r="J31" i="2" s="1"/>
  <c r="E30" i="2"/>
  <c r="E29" i="2"/>
  <c r="E28" i="2"/>
  <c r="E27" i="2"/>
  <c r="E26" i="2"/>
  <c r="E25" i="2"/>
  <c r="E24" i="2"/>
  <c r="E23" i="2"/>
  <c r="G23" i="2" s="1"/>
  <c r="J23" i="2" s="1"/>
  <c r="E22" i="2"/>
  <c r="E21" i="2"/>
  <c r="E20" i="2"/>
  <c r="E19" i="2"/>
  <c r="E18" i="2"/>
  <c r="E17" i="2"/>
  <c r="E16" i="2"/>
  <c r="E15" i="2"/>
  <c r="G15" i="2" s="1"/>
  <c r="J15" i="2" s="1"/>
  <c r="E14" i="2"/>
  <c r="E13" i="2"/>
  <c r="E12" i="2"/>
  <c r="E11" i="2"/>
  <c r="E10" i="2"/>
  <c r="E9" i="2"/>
  <c r="E49" i="1"/>
  <c r="E48" i="1"/>
  <c r="E47" i="1"/>
  <c r="E46" i="1"/>
  <c r="E45" i="1"/>
  <c r="G45" i="1" s="1"/>
  <c r="J45" i="1" s="1"/>
  <c r="E44" i="1"/>
  <c r="E43" i="1"/>
  <c r="E42" i="1"/>
  <c r="E41" i="1"/>
  <c r="E40" i="1"/>
  <c r="E39" i="1"/>
  <c r="G39" i="1" s="1"/>
  <c r="J39" i="1" s="1"/>
  <c r="E38" i="1"/>
  <c r="E37" i="1"/>
  <c r="E36" i="1"/>
  <c r="L35" i="1"/>
  <c r="E35" i="1"/>
  <c r="N34" i="1"/>
  <c r="E34" i="1"/>
  <c r="N33" i="1"/>
  <c r="E33" i="1"/>
  <c r="N32" i="1"/>
  <c r="E32" i="1"/>
  <c r="N31" i="1"/>
  <c r="E31" i="1"/>
  <c r="N30" i="1"/>
  <c r="E30" i="1"/>
  <c r="N29" i="1"/>
  <c r="E29" i="1"/>
  <c r="N28" i="1"/>
  <c r="E28" i="1"/>
  <c r="N27" i="1"/>
  <c r="E27" i="1"/>
  <c r="N26" i="1"/>
  <c r="E26" i="1"/>
  <c r="N25" i="1"/>
  <c r="E25" i="1"/>
  <c r="N24" i="1"/>
  <c r="E24" i="1"/>
  <c r="N23" i="1"/>
  <c r="N35" i="1" s="1"/>
  <c r="E23" i="1"/>
  <c r="E22" i="1"/>
  <c r="Q21" i="1"/>
  <c r="Q34" i="1" s="1"/>
  <c r="J34" i="1" s="1"/>
  <c r="O21" i="1"/>
  <c r="O31" i="1" s="1"/>
  <c r="N21" i="1"/>
  <c r="E21" i="1"/>
  <c r="E20" i="1"/>
  <c r="E19" i="1"/>
  <c r="E17" i="1"/>
  <c r="E16" i="1"/>
  <c r="G16" i="1" s="1"/>
  <c r="J16" i="1" s="1"/>
  <c r="E15" i="1"/>
  <c r="E14" i="1"/>
  <c r="E13" i="1"/>
  <c r="E12" i="1"/>
  <c r="E11" i="1"/>
  <c r="E10" i="1"/>
  <c r="G10" i="1" s="1"/>
  <c r="J10" i="1" s="1"/>
  <c r="G9" i="1"/>
  <c r="E9" i="1"/>
  <c r="G41" i="1" l="1"/>
  <c r="J41" i="1" s="1"/>
  <c r="G35" i="1"/>
  <c r="J35" i="1" s="1"/>
  <c r="G12" i="1"/>
  <c r="J12" i="1" s="1"/>
  <c r="G11" i="1"/>
  <c r="J11" i="1" s="1"/>
  <c r="G14" i="1"/>
  <c r="J14" i="1" s="1"/>
  <c r="G22" i="2"/>
  <c r="J22" i="2" s="1"/>
  <c r="G12" i="2"/>
  <c r="J12" i="2" s="1"/>
  <c r="G26" i="2"/>
  <c r="J26" i="2" s="1"/>
  <c r="G46" i="1"/>
  <c r="J46" i="1" s="1"/>
  <c r="G20" i="2"/>
  <c r="J20" i="2" s="1"/>
  <c r="G34" i="2"/>
  <c r="J34" i="2" s="1"/>
  <c r="G47" i="1"/>
  <c r="J47" i="1" s="1"/>
  <c r="G14" i="2"/>
  <c r="J14" i="2" s="1"/>
  <c r="G28" i="2"/>
  <c r="J28" i="2" s="1"/>
  <c r="G35" i="2"/>
  <c r="J35" i="2" s="1"/>
  <c r="G49" i="1"/>
  <c r="J49" i="1" s="1"/>
  <c r="G30" i="2"/>
  <c r="J30" i="2" s="1"/>
  <c r="G20" i="1"/>
  <c r="J20" i="1" s="1"/>
  <c r="G43" i="1"/>
  <c r="J43" i="1" s="1"/>
  <c r="G16" i="2"/>
  <c r="J16" i="2" s="1"/>
  <c r="G37" i="1"/>
  <c r="J37" i="1" s="1"/>
  <c r="G10" i="2"/>
  <c r="J10" i="2" s="1"/>
  <c r="G24" i="2"/>
  <c r="J24" i="2" s="1"/>
  <c r="G18" i="2"/>
  <c r="J18" i="2" s="1"/>
  <c r="G32" i="2"/>
  <c r="J32" i="2" s="1"/>
  <c r="G18" i="1"/>
  <c r="J18" i="1" s="1"/>
  <c r="K81" i="3"/>
  <c r="R33" i="1"/>
  <c r="R25" i="1"/>
  <c r="R32" i="1"/>
  <c r="R28" i="1"/>
  <c r="R24" i="1"/>
  <c r="R29" i="1"/>
  <c r="R23" i="1"/>
  <c r="R31" i="1"/>
  <c r="R27" i="1"/>
  <c r="R34" i="1"/>
  <c r="R30" i="1"/>
  <c r="R26" i="1"/>
  <c r="K87" i="3"/>
  <c r="P31" i="1"/>
  <c r="P30" i="1"/>
  <c r="P33" i="1"/>
  <c r="P29" i="1"/>
  <c r="P25" i="1"/>
  <c r="P34" i="1"/>
  <c r="P26" i="1"/>
  <c r="P28" i="1"/>
  <c r="P32" i="1"/>
  <c r="P24" i="1"/>
  <c r="P27" i="1"/>
  <c r="P23" i="1"/>
  <c r="G19" i="1"/>
  <c r="J19" i="1" s="1"/>
  <c r="M21" i="1"/>
  <c r="Q23" i="1"/>
  <c r="O24" i="1"/>
  <c r="Q27" i="1"/>
  <c r="J27" i="1" s="1"/>
  <c r="O28" i="1"/>
  <c r="Q31" i="1"/>
  <c r="J31" i="1" s="1"/>
  <c r="O32" i="1"/>
  <c r="J144" i="3"/>
  <c r="G48" i="1"/>
  <c r="J48" i="1" s="1"/>
  <c r="G9" i="2"/>
  <c r="G17" i="2"/>
  <c r="J17" i="2" s="1"/>
  <c r="G33" i="2"/>
  <c r="J33" i="2" s="1"/>
  <c r="I87" i="3"/>
  <c r="I144" i="3" s="1"/>
  <c r="G40" i="1"/>
  <c r="J40" i="1" s="1"/>
  <c r="G25" i="2"/>
  <c r="J25" i="2" s="1"/>
  <c r="Q24" i="1"/>
  <c r="J24" i="1" s="1"/>
  <c r="O25" i="1"/>
  <c r="Q28" i="1"/>
  <c r="J28" i="1" s="1"/>
  <c r="O29" i="1"/>
  <c r="Q32" i="1"/>
  <c r="J32" i="1" s="1"/>
  <c r="O33" i="1"/>
  <c r="J9" i="1"/>
  <c r="Q25" i="1"/>
  <c r="J25" i="1" s="1"/>
  <c r="O26" i="1"/>
  <c r="Q29" i="1"/>
  <c r="J29" i="1" s="1"/>
  <c r="O30" i="1"/>
  <c r="Q33" i="1"/>
  <c r="J33" i="1" s="1"/>
  <c r="O34" i="1"/>
  <c r="G21" i="1"/>
  <c r="J21" i="1" s="1"/>
  <c r="G36" i="1"/>
  <c r="J36" i="1" s="1"/>
  <c r="G44" i="1"/>
  <c r="J44" i="1" s="1"/>
  <c r="G21" i="2"/>
  <c r="J21" i="2" s="1"/>
  <c r="G29" i="2"/>
  <c r="J29" i="2" s="1"/>
  <c r="G37" i="2"/>
  <c r="J37" i="2" s="1"/>
  <c r="G15" i="1"/>
  <c r="J15" i="1" s="1"/>
  <c r="G13" i="2"/>
  <c r="J13" i="2" s="1"/>
  <c r="O23" i="1"/>
  <c r="Q26" i="1"/>
  <c r="J26" i="1" s="1"/>
  <c r="O27" i="1"/>
  <c r="Q30" i="1"/>
  <c r="J30" i="1" s="1"/>
  <c r="K117" i="3"/>
  <c r="K141" i="3" s="1"/>
  <c r="G13" i="1"/>
  <c r="J13" i="1" s="1"/>
  <c r="G22" i="1"/>
  <c r="J22" i="1" s="1"/>
  <c r="G42" i="1"/>
  <c r="J42" i="1" s="1"/>
  <c r="G11" i="2"/>
  <c r="J11" i="2" s="1"/>
  <c r="G19" i="2"/>
  <c r="J19" i="2" s="1"/>
  <c r="K144" i="3" l="1"/>
  <c r="P35" i="1"/>
  <c r="M32" i="1"/>
  <c r="M28" i="1"/>
  <c r="M24" i="1"/>
  <c r="S21" i="1"/>
  <c r="M31" i="1"/>
  <c r="M27" i="1"/>
  <c r="M23" i="1"/>
  <c r="M34" i="1"/>
  <c r="M30" i="1"/>
  <c r="M26" i="1"/>
  <c r="M33" i="1"/>
  <c r="M29" i="1"/>
  <c r="M25" i="1"/>
  <c r="O35" i="1"/>
  <c r="J23" i="1"/>
  <c r="J50" i="1" s="1"/>
  <c r="Q35" i="1"/>
  <c r="R35" i="1"/>
  <c r="G38" i="2"/>
  <c r="J9" i="2"/>
  <c r="J38" i="2" s="1"/>
  <c r="J41" i="2" l="1"/>
  <c r="S29" i="1"/>
  <c r="G29" i="1"/>
  <c r="S27" i="1"/>
  <c r="G27" i="1"/>
  <c r="S31" i="1"/>
  <c r="G31" i="1"/>
  <c r="S24" i="1"/>
  <c r="G24" i="1"/>
  <c r="S25" i="1"/>
  <c r="G25" i="1"/>
  <c r="S33" i="1"/>
  <c r="G33" i="1"/>
  <c r="S26" i="1"/>
  <c r="G26" i="1"/>
  <c r="S28" i="1"/>
  <c r="G28" i="1"/>
  <c r="S30" i="1"/>
  <c r="G30" i="1"/>
  <c r="S32" i="1"/>
  <c r="G32" i="1"/>
  <c r="S34" i="1"/>
  <c r="G34" i="1"/>
  <c r="M35" i="1"/>
  <c r="S23" i="1"/>
  <c r="S35" i="1" s="1"/>
  <c r="G23" i="1"/>
  <c r="G50" i="1" l="1"/>
  <c r="G41" i="2" s="1"/>
</calcChain>
</file>

<file path=xl/sharedStrings.xml><?xml version="1.0" encoding="utf-8"?>
<sst xmlns="http://schemas.openxmlformats.org/spreadsheetml/2006/main" count="752" uniqueCount="143">
  <si>
    <t>TOTAL</t>
  </si>
  <si>
    <t>WASHINGTON</t>
  </si>
  <si>
    <t>ACCOUNT</t>
  </si>
  <si>
    <t>Type</t>
  </si>
  <si>
    <t>COMPANY</t>
  </si>
  <si>
    <t>FACTOR</t>
  </si>
  <si>
    <t>FACTOR %</t>
  </si>
  <si>
    <t>ALLOCATED</t>
  </si>
  <si>
    <t>REF#</t>
  </si>
  <si>
    <t>Adjustment to Rate Base:</t>
  </si>
  <si>
    <t>Steam Depreciation Reserve</t>
  </si>
  <si>
    <t>108SP</t>
  </si>
  <si>
    <t>CAGE</t>
  </si>
  <si>
    <t>CAGW</t>
  </si>
  <si>
    <t>SG</t>
  </si>
  <si>
    <t>JBG</t>
  </si>
  <si>
    <t>Hydro Depreciation Reserve</t>
  </si>
  <si>
    <t>108HP</t>
  </si>
  <si>
    <t>SG-P</t>
  </si>
  <si>
    <t>SG-U</t>
  </si>
  <si>
    <t>Other Depreciation Reserve</t>
  </si>
  <si>
    <t>108OP</t>
  </si>
  <si>
    <t>Other Wind Depreciation Reserve</t>
  </si>
  <si>
    <t>SG-W</t>
  </si>
  <si>
    <t>Transmission Depreciation Reserve</t>
  </si>
  <si>
    <t>108TP</t>
  </si>
  <si>
    <t>Total Company Distribution Amounts</t>
  </si>
  <si>
    <t>CA</t>
  </si>
  <si>
    <t>ID</t>
  </si>
  <si>
    <t>OR</t>
  </si>
  <si>
    <t>UT</t>
  </si>
  <si>
    <t>WA</t>
  </si>
  <si>
    <t>WYP</t>
  </si>
  <si>
    <t>Total</t>
  </si>
  <si>
    <t>Distribution Depreciation Reserve</t>
  </si>
  <si>
    <t>Situs</t>
  </si>
  <si>
    <t>General Depreciation Reserve</t>
  </si>
  <si>
    <t>108GP</t>
  </si>
  <si>
    <t>WYU</t>
  </si>
  <si>
    <t>SO</t>
  </si>
  <si>
    <t>CN</t>
  </si>
  <si>
    <t>CAEE</t>
  </si>
  <si>
    <t>Mining Depreciation Reserve</t>
  </si>
  <si>
    <t>108MP</t>
  </si>
  <si>
    <t>Total Depreciation Reserve</t>
  </si>
  <si>
    <t>14.3.2</t>
  </si>
  <si>
    <t xml:space="preserve"> </t>
  </si>
  <si>
    <t>Description of Adjustment:</t>
  </si>
  <si>
    <t>111IP</t>
  </si>
  <si>
    <t>Intangible Amortization Reserve</t>
  </si>
  <si>
    <t>Hydro Amortization Reserve</t>
  </si>
  <si>
    <t>111HP</t>
  </si>
  <si>
    <t>Other Amortizaton Reserve</t>
  </si>
  <si>
    <t>111OP</t>
  </si>
  <si>
    <t>General Amortization Reserve</t>
  </si>
  <si>
    <t>111GP</t>
  </si>
  <si>
    <t>14.3.3</t>
  </si>
  <si>
    <t>Grand Total</t>
  </si>
  <si>
    <t>Depreciation and Amortization Reserve Summary</t>
  </si>
  <si>
    <t>Reserve</t>
  </si>
  <si>
    <t>AMA</t>
  </si>
  <si>
    <t>Description</t>
  </si>
  <si>
    <t>Account</t>
  </si>
  <si>
    <t>Factor</t>
  </si>
  <si>
    <t>Function</t>
  </si>
  <si>
    <t>Dep/Amtz Code</t>
  </si>
  <si>
    <t>JAM Indicator</t>
  </si>
  <si>
    <t>DEPRECIATION RESERVE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</si>
  <si>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</si>
  <si>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</si>
  <si>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</si>
  <si>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</si>
  <si>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</si>
  <si>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</si>
  <si>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</si>
  <si>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</si>
  <si>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</si>
  <si>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</si>
  <si>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</si>
  <si>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</si>
  <si>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</si>
  <si>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</si>
  <si>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</si>
  <si>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</si>
  <si>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</si>
  <si>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</si>
  <si>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</si>
  <si>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</si>
  <si>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</si>
  <si>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</si>
  <si>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</si>
  <si>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</si>
  <si>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</si>
  <si>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</si>
  <si>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</si>
  <si>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</si>
  <si>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</si>
  <si>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</si>
  <si>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</si>
  <si>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</si>
  <si>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</si>
  <si>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</si>
  <si>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</si>
  <si>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</si>
  <si>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Jim Bridger Energy</t>
  </si>
  <si>
    <t>JBE</t>
  </si>
  <si>
    <t>Customer Service</t>
  </si>
  <si>
    <t>Control Area Energy - East</t>
  </si>
  <si>
    <t xml:space="preserve">  Total General Plant</t>
  </si>
  <si>
    <t>Mining Plant:</t>
  </si>
  <si>
    <t>MNGP</t>
  </si>
  <si>
    <t xml:space="preserve">  Total Mining Plant</t>
  </si>
  <si>
    <t>Ref 14.3</t>
  </si>
  <si>
    <t>AMORTIZATION RESERVE</t>
  </si>
  <si>
    <t>Intangible Plant:</t>
  </si>
  <si>
    <t>A</t>
  </si>
  <si>
    <t>INTP</t>
  </si>
  <si>
    <t>Klamath Hydro Relicensing</t>
  </si>
  <si>
    <t>HYDPKA</t>
  </si>
  <si>
    <t xml:space="preserve">  Total Intangible Plant</t>
  </si>
  <si>
    <t>Total Amortization Reserve</t>
  </si>
  <si>
    <t>Ref 14.3.1</t>
  </si>
  <si>
    <t>Total Depreciation &amp; Amortization Reserve</t>
  </si>
  <si>
    <t>Ref. 6.2.17</t>
  </si>
  <si>
    <t>PacifiCorp</t>
  </si>
  <si>
    <t>Washington 2023 General Rate Case</t>
  </si>
  <si>
    <t xml:space="preserve">Hydro Decommissioning </t>
  </si>
  <si>
    <t>Spending, Accruals, and Balances - East Side, West Side, and Total Resources</t>
  </si>
  <si>
    <t>West Side</t>
  </si>
  <si>
    <t>Spend</t>
  </si>
  <si>
    <t>Accruals</t>
  </si>
  <si>
    <t>Balance</t>
  </si>
  <si>
    <t>East Side</t>
  </si>
  <si>
    <t>Total Resources</t>
  </si>
  <si>
    <t>Pro Forma Depreciation and Amortization Reserve - Year 2</t>
  </si>
  <si>
    <t>System Generation - Wind</t>
  </si>
  <si>
    <t>PRO</t>
  </si>
  <si>
    <t>Adjustment</t>
  </si>
  <si>
    <t>DGNLPSO</t>
  </si>
  <si>
    <t>108GPSO</t>
  </si>
  <si>
    <t>PAGE</t>
  </si>
  <si>
    <t>14.3.1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</si>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</sst>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409]mmmm\-yy;@"/>
  </numFmts>
  <fonts count="14" x14ac:knownFonts="1">
    <font>
      <sz val="11"/>
      <color theme="1"/>
      <name val="Calibri"/>
      <family val="2"/>
      <scheme val="minor"/>
    </font>
    <font>
      <sz val="12"/>
      <name val="Times New Roman"/>
      <family val="1"/>
    </font>
    <font>
      <sz val="9"/>
      <name val="Arial"/>
      <family val="2"/>
    </font>
    <font>
      <sz val="10"/>
      <name val="Arial"/>
      <family val="2"/>
    </font>
    <font>
      <sz val="9"/>
      <color rgb="FFC00000"/>
      <name val="Arial"/>
      <family val="2"/>
    </font>
    <font>
      <sz val="10"/>
      <color indexed="8"/>
      <name val="Arial"/>
      <family val="2"/>
    </font>
    <font>
      <b/>
      <sz val="10"/>
      <name val="Arial"/>
      <family val="2"/>
    </font>
    <font>
      <b/>
      <sz val="10"/>
      <color rgb="FF0000FF"/>
      <name val="Arial"/>
      <family val="2"/>
    </font>
    <font>
      <sz val="10"/>
      <color rgb="FFC00000"/>
      <name val="Arial"/>
      <family val="2"/>
    </font>
    <font>
      <sz val="10"/>
      <color indexed="9"/>
      <name val="Arial"/>
      <family val="2"/>
    </font>
    <font>
      <b/>
      <u/>
      <sz val="10"/>
      <name val="Arial"/>
      <family val="2"/>
    </font>
    <font>
      <u/>
      <sz val="10"/>
      <name val="Arial"/>
      <family val="2"/>
    </font>
    <font>
      <b/>
      <sz val="8"/>
      <color rgb="FF0000FF"/>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0" applyNumberFormat="0" applyProtection="0">
      <alignment horizontal="left" vertical="center" indent="1"/>
    </xf>
  </cellStyleXfs>
  <cellXfs count="104">
    <xf numFmtId="0" fontId="0" fillId="0" borderId="0" xfId="0"/>
    <xf numFmtId="164" fontId="2" fillId="0" borderId="0" xfId="2" applyNumberFormat="1" applyFont="1"/>
    <xf numFmtId="164" fontId="4" fillId="0" borderId="0" xfId="2" applyNumberFormat="1" applyFont="1"/>
    <xf numFmtId="0" fontId="3" fillId="0" borderId="0" xfId="3"/>
    <xf numFmtId="0" fontId="6" fillId="0" borderId="0" xfId="3" applyFont="1"/>
    <xf numFmtId="0" fontId="6" fillId="0" borderId="0" xfId="1" applyFont="1"/>
    <xf numFmtId="164" fontId="8" fillId="0" borderId="0" xfId="2" applyNumberFormat="1" applyFont="1"/>
    <xf numFmtId="164" fontId="3" fillId="0" borderId="0" xfId="2" applyNumberFormat="1"/>
    <xf numFmtId="0" fontId="3" fillId="0" borderId="0" xfId="5" quotePrefix="1" applyNumberFormat="1" applyFont="1" applyFill="1" applyBorder="1" applyAlignment="1" applyProtection="1">
      <alignment horizontal="left" vertical="center"/>
      <protection locked="0"/>
    </xf>
    <xf numFmtId="164" fontId="3" fillId="0" borderId="0" xfId="2" applyNumberFormat="1" applyFont="1" applyFill="1"/>
    <xf numFmtId="164" fontId="3" fillId="0" borderId="0" xfId="3" applyNumberFormat="1"/>
    <xf numFmtId="164" fontId="3" fillId="0" borderId="0" xfId="2" applyNumberFormat="1" applyFont="1" applyFill="1" applyBorder="1"/>
    <xf numFmtId="0" fontId="9" fillId="0" borderId="0" xfId="3" applyFont="1"/>
    <xf numFmtId="0" fontId="3" fillId="0" borderId="0" xfId="3" applyAlignment="1">
      <alignment horizontal="center"/>
    </xf>
    <xf numFmtId="0" fontId="6" fillId="0" borderId="12" xfId="3" applyFont="1" applyBorder="1" applyAlignment="1">
      <alignment vertical="top"/>
    </xf>
    <xf numFmtId="0" fontId="10" fillId="0" borderId="13" xfId="3" applyFont="1" applyBorder="1" applyAlignment="1">
      <alignment horizontal="center"/>
    </xf>
    <xf numFmtId="0" fontId="10" fillId="0" borderId="14" xfId="3" applyFont="1" applyBorder="1" applyAlignment="1">
      <alignment horizontal="center"/>
    </xf>
    <xf numFmtId="168" fontId="3" fillId="0" borderId="15" xfId="3" applyNumberFormat="1" applyBorder="1"/>
    <xf numFmtId="164" fontId="3" fillId="0" borderId="0" xfId="2" applyNumberFormat="1" applyBorder="1"/>
    <xf numFmtId="164" fontId="3" fillId="0" borderId="16" xfId="2" applyNumberFormat="1" applyBorder="1"/>
    <xf numFmtId="0" fontId="9" fillId="0" borderId="15" xfId="3" applyFont="1" applyBorder="1"/>
    <xf numFmtId="164" fontId="3" fillId="0" borderId="0" xfId="3" applyNumberFormat="1" applyAlignment="1">
      <alignment horizontal="center"/>
    </xf>
    <xf numFmtId="37" fontId="3" fillId="0" borderId="0" xfId="3" applyNumberFormat="1"/>
    <xf numFmtId="0" fontId="11" fillId="0" borderId="0" xfId="3" applyFont="1" applyAlignment="1">
      <alignment horizontal="center"/>
    </xf>
    <xf numFmtId="0" fontId="11" fillId="0" borderId="0" xfId="3" applyFont="1" applyAlignment="1">
      <alignment horizontal="center" wrapText="1"/>
    </xf>
    <xf numFmtId="164" fontId="4" fillId="0" borderId="0" xfId="2" applyNumberFormat="1" applyFont="1" applyAlignment="1">
      <alignment horizontal="left"/>
    </xf>
    <xf numFmtId="164" fontId="3" fillId="0" borderId="16" xfId="2" applyNumberFormat="1" applyFont="1" applyBorder="1"/>
    <xf numFmtId="164" fontId="6" fillId="0" borderId="0" xfId="2" applyNumberFormat="1" applyFont="1"/>
    <xf numFmtId="164" fontId="12" fillId="0" borderId="0" xfId="2" applyNumberFormat="1" applyFont="1" applyBorder="1" applyAlignment="1">
      <alignment horizontal="left"/>
    </xf>
    <xf numFmtId="164" fontId="6" fillId="0" borderId="0" xfId="3" applyNumberFormat="1" applyFont="1"/>
    <xf numFmtId="164" fontId="3" fillId="0" borderId="16" xfId="3" applyNumberFormat="1" applyBorder="1"/>
    <xf numFmtId="0" fontId="3" fillId="0" borderId="17" xfId="3" applyBorder="1"/>
    <xf numFmtId="0" fontId="3" fillId="0" borderId="11" xfId="3" applyBorder="1"/>
    <xf numFmtId="0" fontId="3" fillId="0" borderId="18" xfId="3" applyBorder="1"/>
    <xf numFmtId="164" fontId="6" fillId="0" borderId="15" xfId="3" applyNumberFormat="1" applyFont="1" applyBorder="1"/>
    <xf numFmtId="164" fontId="3" fillId="0" borderId="0" xfId="2" applyNumberFormat="1" applyFont="1" applyBorder="1" applyAlignment="1">
      <alignment horizontal="center" wrapText="1"/>
    </xf>
    <xf numFmtId="164" fontId="3" fillId="0" borderId="16" xfId="2" applyNumberFormat="1" applyFont="1" applyBorder="1" applyAlignment="1">
      <alignment horizontal="center" wrapText="1"/>
    </xf>
    <xf numFmtId="164" fontId="13" fillId="0" borderId="0" xfId="2" applyNumberFormat="1" applyFont="1" applyBorder="1" applyAlignment="1">
      <alignment horizontal="left"/>
    </xf>
    <xf numFmtId="164" fontId="13" fillId="0" borderId="0" xfId="2" applyNumberFormat="1" applyFont="1" applyBorder="1" applyAlignment="1">
      <alignment horizontal="center"/>
    </xf>
    <xf numFmtId="0" fontId="6" fillId="0" borderId="15" xfId="3" applyFont="1" applyBorder="1" applyAlignment="1">
      <alignment horizontal="left"/>
    </xf>
    <xf numFmtId="164" fontId="0" fillId="0" borderId="0" xfId="2" applyNumberFormat="1" applyFont="1" applyBorder="1"/>
    <xf numFmtId="164" fontId="6" fillId="0" borderId="16" xfId="2" applyNumberFormat="1" applyFont="1" applyBorder="1" applyAlignment="1">
      <alignment horizontal="right"/>
    </xf>
    <xf numFmtId="0" fontId="7" fillId="0" borderId="17" xfId="3" applyFont="1" applyBorder="1" applyAlignment="1">
      <alignment horizontal="center"/>
    </xf>
    <xf numFmtId="0" fontId="6" fillId="0" borderId="11" xfId="3" applyFont="1" applyBorder="1" applyAlignment="1">
      <alignment horizontal="right"/>
    </xf>
    <xf numFmtId="164" fontId="6" fillId="0" borderId="18" xfId="3" applyNumberFormat="1" applyFont="1" applyBorder="1"/>
    <xf numFmtId="0" fontId="6" fillId="0" borderId="17" xfId="3" applyFont="1" applyBorder="1" applyAlignment="1">
      <alignment horizontal="center"/>
    </xf>
    <xf numFmtId="43" fontId="3" fillId="0" borderId="0" xfId="3" applyNumberFormat="1"/>
    <xf numFmtId="164" fontId="9" fillId="0" borderId="0" xfId="3" applyNumberFormat="1" applyFont="1"/>
    <xf numFmtId="164" fontId="3" fillId="0" borderId="0" xfId="2" applyNumberFormat="1" applyFont="1" applyFill="1" applyBorder="1" applyAlignment="1">
      <alignment horizontal="center"/>
    </xf>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41" fontId="3" fillId="0" borderId="0" xfId="2" applyNumberFormat="1" applyFont="1" applyFill="1" applyBorder="1" applyAlignment="1">
      <alignment horizontal="center"/>
    </xf>
    <xf numFmtId="164" fontId="3" fillId="0" borderId="0" xfId="2" applyNumberFormat="1" applyFont="1" applyFill="1" applyBorder="1" applyAlignment="1"/>
    <xf numFmtId="165" fontId="3" fillId="0" borderId="0" xfId="4" applyNumberFormat="1" applyFont="1" applyFill="1" applyBorder="1" applyAlignment="1">
      <alignment horizontal="center"/>
    </xf>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0" fontId="3" fillId="0" borderId="0" xfId="1" applyFont="1" applyFill="1"/>
    <xf numFmtId="0" fontId="6" fillId="0" borderId="0" xfId="1" applyFont="1" applyFill="1"/>
    <xf numFmtId="0" fontId="3" fillId="0" borderId="0" xfId="1" applyFont="1" applyFill="1" applyAlignment="1">
      <alignment horizontal="center"/>
    </xf>
    <xf numFmtId="0" fontId="11" fillId="0" borderId="0" xfId="1" applyFont="1" applyFill="1" applyAlignment="1">
      <alignment horizontal="center"/>
    </xf>
    <xf numFmtId="0" fontId="3" fillId="0" borderId="0" xfId="3" applyFont="1" applyFill="1" applyAlignment="1">
      <alignment horizontal="left"/>
    </xf>
    <xf numFmtId="0" fontId="3" fillId="0" borderId="0" xfId="3" applyFont="1" applyFill="1"/>
    <xf numFmtId="0" fontId="6" fillId="0" borderId="0" xfId="3" applyFont="1" applyFill="1"/>
    <xf numFmtId="166" fontId="3" fillId="0" borderId="0" xfId="4" applyNumberFormat="1" applyFont="1" applyFill="1" applyAlignment="1">
      <alignment horizontal="center"/>
    </xf>
    <xf numFmtId="10" fontId="3" fillId="0" borderId="1" xfId="4" applyNumberFormat="1" applyFont="1" applyFill="1" applyBorder="1" applyAlignment="1">
      <alignment horizontal="center"/>
    </xf>
    <xf numFmtId="164" fontId="3" fillId="0" borderId="1" xfId="2" applyNumberFormat="1" applyFont="1" applyFill="1" applyBorder="1"/>
    <xf numFmtId="0" fontId="3" fillId="0" borderId="0" xfId="1" applyFont="1" applyFill="1" applyAlignment="1">
      <alignment horizontal="left"/>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6" fillId="0" borderId="0" xfId="1" applyFont="1" applyFill="1" applyAlignment="1">
      <alignment horizontal="left"/>
    </xf>
    <xf numFmtId="0" fontId="3" fillId="0" borderId="0" xfId="3" applyFont="1" applyFill="1" applyAlignment="1">
      <alignment horizontal="center"/>
    </xf>
    <xf numFmtId="164" fontId="6" fillId="0" borderId="1" xfId="2" applyNumberFormat="1" applyFont="1" applyFill="1" applyBorder="1"/>
    <xf numFmtId="41" fontId="3" fillId="0" borderId="0" xfId="1" applyNumberFormat="1" applyFont="1" applyFill="1" applyAlignment="1">
      <alignment horizontal="center"/>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1" xfId="2" applyNumberFormat="1" applyFont="1" applyFill="1" applyBorder="1" applyAlignment="1">
      <alignment horizontal="center"/>
    </xf>
    <xf numFmtId="3" fontId="3" fillId="0" borderId="0" xfId="1" applyNumberFormat="1" applyFont="1" applyFill="1" applyAlignment="1">
      <alignment horizontal="center"/>
    </xf>
    <xf numFmtId="164" fontId="3" fillId="0" borderId="0" xfId="1" applyNumberFormat="1" applyFont="1" applyFill="1" applyBorder="1"/>
    <xf numFmtId="0" fontId="6" fillId="0" borderId="0" xfId="3" applyFont="1" applyFill="1" applyAlignment="1">
      <alignment horizontal="center" wrapText="1"/>
    </xf>
    <xf numFmtId="167" fontId="6" fillId="0" borderId="0" xfId="3" applyNumberFormat="1" applyFont="1" applyFill="1" applyAlignment="1">
      <alignment horizontal="center"/>
    </xf>
    <xf numFmtId="167" fontId="6" fillId="0" borderId="11" xfId="3" applyNumberFormat="1" applyFont="1" applyFill="1" applyBorder="1" applyAlignment="1">
      <alignment horizontal="center"/>
    </xf>
    <xf numFmtId="0" fontId="6" fillId="0" borderId="0" xfId="3" applyFont="1" applyFill="1" applyAlignment="1">
      <alignment horizontal="center"/>
    </xf>
    <xf numFmtId="164" fontId="6" fillId="0" borderId="0" xfId="2" applyNumberFormat="1" applyFont="1" applyFill="1" applyAlignment="1">
      <alignment horizontal="right"/>
    </xf>
    <xf numFmtId="0" fontId="6" fillId="0" borderId="0" xfId="3" applyFont="1" applyFill="1" applyAlignment="1">
      <alignment horizontal="right"/>
    </xf>
    <xf numFmtId="43" fontId="6" fillId="0" borderId="0" xfId="3" applyNumberFormat="1" applyFont="1" applyFill="1"/>
    <xf numFmtId="0" fontId="6" fillId="0" borderId="11" xfId="3" applyFont="1" applyFill="1" applyBorder="1"/>
    <xf numFmtId="0" fontId="3" fillId="0" borderId="0" xfId="5" applyNumberFormat="1" applyFont="1" applyFill="1" applyBorder="1" applyAlignment="1" applyProtection="1">
      <alignment horizontal="left" vertical="center"/>
      <protection locked="0"/>
    </xf>
    <xf numFmtId="164" fontId="6" fillId="0" borderId="0" xfId="3" applyNumberFormat="1" applyFont="1" applyFill="1" applyAlignment="1">
      <alignment horizontal="center"/>
    </xf>
    <xf numFmtId="0" fontId="3" fillId="0" borderId="0" xfId="3" applyFont="1" applyFill="1" applyAlignment="1">
      <alignment horizontal="right"/>
    </xf>
    <xf numFmtId="41" fontId="3" fillId="0" borderId="0" xfId="3" applyNumberFormat="1" applyFont="1" applyFill="1" applyAlignment="1">
      <alignment horizontal="center"/>
    </xf>
    <xf numFmtId="164" fontId="3" fillId="0" borderId="0" xfId="3" applyNumberFormat="1" applyFont="1" applyFill="1"/>
    <xf numFmtId="0" fontId="3" fillId="0" borderId="0" xfId="1" applyFont="1" applyFill="1" applyAlignment="1">
      <alignment horizontal="center"/>
    </xf>
  </cellXfs>
  <cellStyles count="6">
    <cellStyle name="Comma 2" xfId="2" xr:uid="{B210F6E1-5950-4C92-A120-87D667907341}"/>
    <cellStyle name="Normal" xfId="0" builtinId="0"/>
    <cellStyle name="Normal 2 2" xfId="3" xr:uid="{740BE316-69D6-44C1-A2E8-0D609B0311BA}"/>
    <cellStyle name="Normal_Copy of File50007" xfId="1" xr:uid="{F2DBF72A-B4BE-4D3D-AB5F-26CA66119818}"/>
    <cellStyle name="Percent 2" xfId="4" xr:uid="{3AD29BFB-50F0-4B0F-8527-CB5711CA3193}"/>
    <cellStyle name="SAPBEXstdItem" xfId="5" xr:uid="{F2FCD171-9DE2-49F9-ABF6-FC08D876EDC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103717</xdr:colOff>
      <xdr:row>54</xdr:row>
      <xdr:rowOff>91439</xdr:rowOff>
    </xdr:from>
    <xdr:to>
      <xdr:col>10</xdr:col>
      <xdr:colOff>427567</xdr:colOff>
      <xdr:row>60</xdr:row>
      <xdr:rowOff>127422</xdr:rowOff>
    </xdr:to>
    <xdr:sp macro="" textlink="">
      <xdr:nvSpPr>
        <xdr:cNvPr id="2" name="Text 12">
          <a:extLst>
            <a:ext uri="{FF2B5EF4-FFF2-40B4-BE49-F238E27FC236}">
              <a16:creationId xmlns:a16="http://schemas.microsoft.com/office/drawing/2014/main" id="{CC058954-4D21-43AC-B423-605B5C4651C5}"/>
            </a:ext>
          </a:extLst>
        </xdr:cNvPr>
        <xdr:cNvSpPr txBox="1">
          <a:spLocks noChangeArrowheads="1"/>
        </xdr:cNvSpPr>
      </xdr:nvSpPr>
      <xdr:spPr bwMode="auto">
        <a:xfrm>
          <a:off x="103717" y="8321039"/>
          <a:ext cx="7705725" cy="95038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latin typeface="Arial" pitchFamily="34" charset="0"/>
              <a:ea typeface="+mn-ea"/>
              <a:cs typeface="Arial" pitchFamily="34" charset="0"/>
            </a:rPr>
            <a:t>This adjustment steps forward the depreciation reserve through calendar year 2025.  This adjustment reflects reserve</a:t>
          </a:r>
          <a:r>
            <a:rPr lang="en-US" sz="1000" b="0" i="0" baseline="0">
              <a:latin typeface="Arial" pitchFamily="34" charset="0"/>
              <a:ea typeface="+mn-ea"/>
              <a:cs typeface="Arial" pitchFamily="34" charset="0"/>
            </a:rPr>
            <a:t> balances on</a:t>
          </a:r>
          <a:r>
            <a:rPr lang="en-US" sz="1000" b="0" i="0">
              <a:latin typeface="Arial" pitchFamily="34" charset="0"/>
              <a:ea typeface="+mn-ea"/>
              <a:cs typeface="Arial" pitchFamily="34" charset="0"/>
            </a:rPr>
            <a:t> the Average-of-Monthly-Averages (AMA) methodology, consistent with the methodology used to include electric plant in-service in rate base for the calendar</a:t>
          </a:r>
          <a:r>
            <a:rPr lang="en-US" sz="1000" b="0" i="0" baseline="0">
              <a:latin typeface="Arial" pitchFamily="34" charset="0"/>
              <a:ea typeface="+mn-ea"/>
              <a:cs typeface="Arial" pitchFamily="34" charset="0"/>
            </a:rPr>
            <a:t> year 2025. Supporting documentation detailing the calculation of 2025 depreciation and amortization reserves levels are provided in Exhibit No. SLC-4, pages 6.2.4-6.2.17.</a:t>
          </a: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114301</xdr:colOff>
      <xdr:row>53</xdr:row>
      <xdr:rowOff>76200</xdr:rowOff>
    </xdr:from>
    <xdr:to>
      <xdr:col>10</xdr:col>
      <xdr:colOff>415638</xdr:colOff>
      <xdr:row>61</xdr:row>
      <xdr:rowOff>69273</xdr:rowOff>
    </xdr:to>
    <xdr:sp macro="" textlink="">
      <xdr:nvSpPr>
        <xdr:cNvPr id="2" name="Text 12">
          <a:extLst>
            <a:ext uri="{FF2B5EF4-FFF2-40B4-BE49-F238E27FC236}">
              <a16:creationId xmlns:a16="http://schemas.microsoft.com/office/drawing/2014/main" id="{8EF93F8D-A494-4AC1-B037-46BC701766ED}"/>
            </a:ext>
          </a:extLst>
        </xdr:cNvPr>
        <xdr:cNvSpPr txBox="1">
          <a:spLocks noChangeArrowheads="1"/>
        </xdr:cNvSpPr>
      </xdr:nvSpPr>
      <xdr:spPr bwMode="auto">
        <a:xfrm>
          <a:off x="114301" y="81534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2025.  This adjustment reflects reserve</a:t>
          </a:r>
          <a:r>
            <a:rPr lang="en-US" sz="1000" b="0" i="0" baseline="0">
              <a:effectLst/>
              <a:latin typeface="Arial" panose="020B0604020202020204" pitchFamily="34" charset="0"/>
              <a:ea typeface="+mn-ea"/>
              <a:cs typeface="Arial" panose="020B0604020202020204" pitchFamily="34" charset="0"/>
            </a:rPr>
            <a:t> balances on</a:t>
          </a:r>
          <a:r>
            <a:rPr lang="en-US" sz="1000" b="0" i="0">
              <a:effectLst/>
              <a:latin typeface="Arial" panose="020B0604020202020204" pitchFamily="34" charset="0"/>
              <a:ea typeface="+mn-ea"/>
              <a:cs typeface="Arial" panose="020B0604020202020204" pitchFamily="34" charset="0"/>
            </a:rPr>
            <a:t> the Average-of-Monthly-Averages (AMA) methodology, consistent with the methodology used to include electric plant in-service in rate base for the calendar</a:t>
          </a:r>
          <a:r>
            <a:rPr lang="en-US" sz="1000" b="0" i="0" baseline="0">
              <a:effectLst/>
              <a:latin typeface="Arial" panose="020B0604020202020204" pitchFamily="34" charset="0"/>
              <a:ea typeface="+mn-ea"/>
              <a:cs typeface="Arial" panose="020B0604020202020204" pitchFamily="34" charset="0"/>
            </a:rPr>
            <a:t> year 2025. Supporting documentation detailing the calculation of 2025 depreciation and amortization reserves levels are provided in Exhibit No. SLC-4, pages 6.2.4-6.2.17.</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D300-65A1-49CE-B419-C65CA973ABA6}">
  <sheetPr>
    <pageSetUpPr fitToPage="1"/>
  </sheetPr>
  <dimension ref="A1:S402"/>
  <sheetViews>
    <sheetView tabSelected="1" view="pageBreakPreview" zoomScale="90" zoomScaleNormal="90" zoomScaleSheetLayoutView="90" workbookViewId="0">
      <pane ySplit="8" topLeftCell="A9" activePane="bottomLeft" state="frozen"/>
      <selection activeCell="P44" sqref="P44"/>
      <selection pane="bottomLeft" activeCell="D71" sqref="D71"/>
    </sheetView>
  </sheetViews>
  <sheetFormatPr defaultColWidth="10" defaultRowHeight="12.75" x14ac:dyDescent="0.2"/>
  <cols>
    <col min="1" max="1" width="2.5703125" style="56" customWidth="1"/>
    <col min="2" max="2" width="7.28515625" style="56" customWidth="1"/>
    <col min="3" max="3" width="27.710937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2" width="10.140625" style="56" bestFit="1" customWidth="1"/>
    <col min="13" max="14" width="11.7109375" style="56" bestFit="1" customWidth="1"/>
    <col min="15" max="18" width="12.85546875" style="56" bestFit="1" customWidth="1"/>
    <col min="19" max="19" width="14.7109375" style="56" bestFit="1" customWidth="1"/>
    <col min="20"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3" ht="12" customHeight="1" x14ac:dyDescent="0.2">
      <c r="B1" s="57" t="s">
        <v>124</v>
      </c>
      <c r="D1" s="58"/>
      <c r="E1" s="58"/>
      <c r="F1" s="58"/>
      <c r="G1" s="58"/>
      <c r="H1" s="58"/>
      <c r="I1" s="58"/>
      <c r="J1" s="58" t="s">
        <v>140</v>
      </c>
      <c r="K1" s="58">
        <v>14.3</v>
      </c>
    </row>
    <row r="2" spans="2:13" ht="12" customHeight="1" x14ac:dyDescent="0.2">
      <c r="B2" s="57" t="s">
        <v>125</v>
      </c>
      <c r="D2" s="58"/>
      <c r="E2" s="58"/>
      <c r="F2" s="58"/>
      <c r="G2" s="58"/>
      <c r="H2" s="58"/>
      <c r="I2" s="58"/>
      <c r="J2" s="58"/>
      <c r="K2" s="58"/>
    </row>
    <row r="3" spans="2:13" ht="12" customHeight="1" x14ac:dyDescent="0.2">
      <c r="B3" s="57" t="s">
        <v>134</v>
      </c>
      <c r="D3" s="58"/>
      <c r="E3" s="58"/>
      <c r="F3" s="58"/>
      <c r="G3" s="58"/>
      <c r="H3" s="58"/>
      <c r="I3" s="58"/>
      <c r="J3" s="58"/>
      <c r="K3" s="58"/>
    </row>
    <row r="4" spans="2:13" ht="12" customHeight="1" x14ac:dyDescent="0.2">
      <c r="D4" s="58"/>
      <c r="E4" s="58"/>
      <c r="F4" s="58"/>
      <c r="G4" s="58"/>
      <c r="H4" s="58"/>
      <c r="I4" s="58"/>
      <c r="J4" s="58"/>
      <c r="K4" s="58"/>
    </row>
    <row r="5" spans="2:13" ht="12" customHeight="1" x14ac:dyDescent="0.2">
      <c r="D5" s="58"/>
      <c r="E5" s="58"/>
      <c r="F5" s="58"/>
      <c r="G5" s="58"/>
      <c r="H5" s="58"/>
      <c r="I5" s="58"/>
      <c r="J5" s="58"/>
      <c r="K5" s="58"/>
    </row>
    <row r="6" spans="2:13" x14ac:dyDescent="0.2">
      <c r="D6" s="58"/>
      <c r="E6" s="58"/>
      <c r="F6" s="58"/>
      <c r="G6" s="58" t="s">
        <v>0</v>
      </c>
      <c r="H6" s="58"/>
      <c r="I6" s="58"/>
      <c r="J6" s="58" t="s">
        <v>1</v>
      </c>
      <c r="K6" s="58"/>
    </row>
    <row r="7" spans="2:13" x14ac:dyDescent="0.2">
      <c r="D7" s="59" t="s">
        <v>2</v>
      </c>
      <c r="E7" s="59"/>
      <c r="F7" s="59" t="s">
        <v>3</v>
      </c>
      <c r="G7" s="59" t="s">
        <v>4</v>
      </c>
      <c r="H7" s="59" t="s">
        <v>5</v>
      </c>
      <c r="I7" s="59" t="s">
        <v>6</v>
      </c>
      <c r="J7" s="59" t="s">
        <v>7</v>
      </c>
      <c r="K7" s="59" t="s">
        <v>8</v>
      </c>
    </row>
    <row r="8" spans="2:13" x14ac:dyDescent="0.2">
      <c r="B8" s="81" t="s">
        <v>9</v>
      </c>
      <c r="D8" s="58"/>
      <c r="E8" s="58"/>
      <c r="F8" s="58"/>
      <c r="G8" s="58"/>
      <c r="H8" s="58"/>
      <c r="I8" s="58"/>
      <c r="J8" s="48"/>
      <c r="K8" s="58"/>
    </row>
    <row r="9" spans="2:13" ht="12" customHeight="1" x14ac:dyDescent="0.2">
      <c r="B9" s="66" t="s">
        <v>10</v>
      </c>
      <c r="D9" s="58" t="s">
        <v>11</v>
      </c>
      <c r="E9" s="58" t="str">
        <f t="shared" ref="E9:E45" si="0">D9&amp;H9</f>
        <v>108SPCAGE</v>
      </c>
      <c r="F9" s="58" t="s">
        <v>136</v>
      </c>
      <c r="G9" s="48">
        <f>SUMIF('14.3.2-14.3.3'!$H$12:$H$138,'14.3'!E9,'14.3.2-14.3.3'!$K$12:$K$138)</f>
        <v>-231845035.56364092</v>
      </c>
      <c r="H9" s="82" t="s">
        <v>12</v>
      </c>
      <c r="I9" s="53">
        <v>0</v>
      </c>
      <c r="J9" s="51">
        <f>G9*I9</f>
        <v>0</v>
      </c>
      <c r="K9" s="58"/>
      <c r="L9" s="60"/>
      <c r="M9" s="61"/>
    </row>
    <row r="10" spans="2:13" ht="12" customHeight="1" x14ac:dyDescent="0.2">
      <c r="B10" s="66" t="s">
        <v>10</v>
      </c>
      <c r="D10" s="58" t="s">
        <v>11</v>
      </c>
      <c r="E10" s="58" t="str">
        <f t="shared" si="0"/>
        <v>108SPCAGW</v>
      </c>
      <c r="F10" s="58" t="s">
        <v>136</v>
      </c>
      <c r="G10" s="48">
        <f>SUMIF('14.3.2-14.3.3'!$H$12:$H$138,'14.3'!E10,'14.3.2-14.3.3'!$K$12:$K$138)</f>
        <v>4.1836631268852507E-9</v>
      </c>
      <c r="H10" s="82" t="s">
        <v>13</v>
      </c>
      <c r="I10" s="53">
        <v>0.22162982918040364</v>
      </c>
      <c r="J10" s="51">
        <f t="shared" ref="J10:J22" si="1">G10*I10</f>
        <v>9.2722454415993141E-10</v>
      </c>
      <c r="K10" s="58"/>
      <c r="L10" s="60"/>
      <c r="M10" s="62"/>
    </row>
    <row r="11" spans="2:13" ht="12" customHeight="1" x14ac:dyDescent="0.2">
      <c r="B11" s="66" t="s">
        <v>10</v>
      </c>
      <c r="D11" s="58" t="s">
        <v>11</v>
      </c>
      <c r="E11" s="58" t="str">
        <f t="shared" si="0"/>
        <v>108SPSG</v>
      </c>
      <c r="F11" s="58" t="s">
        <v>136</v>
      </c>
      <c r="G11" s="48">
        <f>SUMIF('14.3.2-14.3.3'!$H$12:$H$138,'14.3'!E11,'14.3.2-14.3.3'!$K$12:$K$138)</f>
        <v>-2105304.9469243949</v>
      </c>
      <c r="H11" s="82" t="s">
        <v>14</v>
      </c>
      <c r="I11" s="53">
        <v>7.9787774498314715E-2</v>
      </c>
      <c r="J11" s="51">
        <f t="shared" si="1"/>
        <v>-167977.59635539007</v>
      </c>
      <c r="K11" s="58"/>
      <c r="L11" s="60"/>
      <c r="M11" s="62"/>
    </row>
    <row r="12" spans="2:13" ht="12" customHeight="1" x14ac:dyDescent="0.2">
      <c r="B12" s="66" t="s">
        <v>10</v>
      </c>
      <c r="D12" s="58" t="s">
        <v>11</v>
      </c>
      <c r="E12" s="58" t="str">
        <f t="shared" si="0"/>
        <v>108SPJBG</v>
      </c>
      <c r="F12" s="58" t="s">
        <v>136</v>
      </c>
      <c r="G12" s="48">
        <f>SUMIF('14.3.2-14.3.3'!$H$12:$H$138,'14.3'!E12,'14.3.2-14.3.3'!$K$12:$K$138)</f>
        <v>7.5289500886912199E-9</v>
      </c>
      <c r="H12" s="82" t="s">
        <v>15</v>
      </c>
      <c r="I12" s="53">
        <v>0.22162982918040364</v>
      </c>
      <c r="J12" s="51">
        <f t="shared" si="1"/>
        <v>1.6686399220644199E-9</v>
      </c>
      <c r="K12" s="58"/>
      <c r="L12" s="60"/>
      <c r="M12" s="62"/>
    </row>
    <row r="13" spans="2:13" ht="12" customHeight="1" x14ac:dyDescent="0.2">
      <c r="B13" s="66" t="s">
        <v>16</v>
      </c>
      <c r="D13" s="58" t="s">
        <v>17</v>
      </c>
      <c r="E13" s="58" t="str">
        <f t="shared" si="0"/>
        <v>108HPSG-P</v>
      </c>
      <c r="F13" s="58" t="s">
        <v>136</v>
      </c>
      <c r="G13" s="48">
        <f>SUMIF('14.3.2-14.3.3'!$H$12:$H$138,'14.3'!E13,'14.3.2-14.3.3'!$K$12:$K$138)</f>
        <v>-21792319.4884215</v>
      </c>
      <c r="H13" s="82" t="s">
        <v>18</v>
      </c>
      <c r="I13" s="53">
        <v>7.9787774498314715E-2</v>
      </c>
      <c r="J13" s="51">
        <f t="shared" si="1"/>
        <v>-1738760.6731374038</v>
      </c>
      <c r="K13" s="58"/>
      <c r="L13" s="60"/>
      <c r="M13" s="62"/>
    </row>
    <row r="14" spans="2:13" ht="12" customHeight="1" x14ac:dyDescent="0.2">
      <c r="B14" s="66" t="s">
        <v>16</v>
      </c>
      <c r="D14" s="58" t="s">
        <v>17</v>
      </c>
      <c r="E14" s="58" t="str">
        <f t="shared" si="0"/>
        <v>108HPSG-U</v>
      </c>
      <c r="F14" s="58" t="s">
        <v>136</v>
      </c>
      <c r="G14" s="48">
        <f>SUMIF('14.3.2-14.3.3'!$H$12:$H$138,'14.3'!E14,'14.3.2-14.3.3'!$K$12:$K$138)</f>
        <v>-10111747.03289336</v>
      </c>
      <c r="H14" s="82" t="s">
        <v>19</v>
      </c>
      <c r="I14" s="53">
        <v>7.9787774498314715E-2</v>
      </c>
      <c r="J14" s="51">
        <f t="shared" si="1"/>
        <v>-806793.79204449826</v>
      </c>
      <c r="K14" s="58"/>
      <c r="L14" s="60"/>
      <c r="M14" s="61"/>
    </row>
    <row r="15" spans="2:13" ht="12" customHeight="1" x14ac:dyDescent="0.2">
      <c r="B15" s="66" t="s">
        <v>20</v>
      </c>
      <c r="D15" s="58" t="s">
        <v>21</v>
      </c>
      <c r="E15" s="58" t="str">
        <f t="shared" si="0"/>
        <v>108OPCAGE</v>
      </c>
      <c r="F15" s="58" t="s">
        <v>136</v>
      </c>
      <c r="G15" s="48">
        <f>SUMIF('14.3.2-14.3.3'!$H$12:$H$138,'14.3'!E15,'14.3.2-14.3.3'!$K$12:$K$138)</f>
        <v>-34376674.422193646</v>
      </c>
      <c r="H15" s="82" t="s">
        <v>12</v>
      </c>
      <c r="I15" s="53">
        <v>0</v>
      </c>
      <c r="J15" s="51">
        <f t="shared" si="1"/>
        <v>0</v>
      </c>
      <c r="K15" s="58"/>
      <c r="L15" s="60"/>
      <c r="M15" s="61"/>
    </row>
    <row r="16" spans="2:13" ht="12" customHeight="1" x14ac:dyDescent="0.2">
      <c r="B16" s="66" t="s">
        <v>20</v>
      </c>
      <c r="D16" s="58" t="s">
        <v>21</v>
      </c>
      <c r="E16" s="58" t="str">
        <f t="shared" si="0"/>
        <v>108OPCAGW</v>
      </c>
      <c r="F16" s="58" t="s">
        <v>136</v>
      </c>
      <c r="G16" s="48">
        <f>SUMIF('14.3.2-14.3.3'!$H$12:$H$138,'14.3'!E16,'14.3.2-14.3.3'!$K$12:$K$138)</f>
        <v>-19279140.532809198</v>
      </c>
      <c r="H16" s="82" t="s">
        <v>13</v>
      </c>
      <c r="I16" s="53">
        <v>0.22162982918040364</v>
      </c>
      <c r="J16" s="51">
        <f t="shared" si="1"/>
        <v>-4272832.6230314989</v>
      </c>
      <c r="K16" s="58"/>
      <c r="L16" s="60"/>
      <c r="M16" s="61"/>
    </row>
    <row r="17" spans="2:19" ht="12" customHeight="1" x14ac:dyDescent="0.2">
      <c r="B17" s="66" t="s">
        <v>20</v>
      </c>
      <c r="D17" s="58" t="s">
        <v>21</v>
      </c>
      <c r="E17" s="58" t="str">
        <f t="shared" si="0"/>
        <v>108OPSG</v>
      </c>
      <c r="F17" s="58" t="s">
        <v>136</v>
      </c>
      <c r="G17" s="48">
        <f>SUMIF('14.3.2-14.3.3'!$H$12:$H$138,'14.3'!E17,'14.3.2-14.3.3'!$K$12:$K$138)</f>
        <v>-227.93772300006822</v>
      </c>
      <c r="H17" s="82" t="s">
        <v>14</v>
      </c>
      <c r="I17" s="53">
        <v>7.9787774498314715E-2</v>
      </c>
      <c r="J17" s="51">
        <f t="shared" si="1"/>
        <v>-18.186643642388766</v>
      </c>
      <c r="K17" s="58"/>
      <c r="L17" s="60"/>
      <c r="M17" s="61"/>
    </row>
    <row r="18" spans="2:19" ht="12" customHeight="1" x14ac:dyDescent="0.2">
      <c r="B18" s="66" t="s">
        <v>22</v>
      </c>
      <c r="D18" s="58" t="s">
        <v>21</v>
      </c>
      <c r="E18" s="58" t="str">
        <f>D18&amp;H18</f>
        <v>108OPSG-W</v>
      </c>
      <c r="F18" s="58" t="s">
        <v>136</v>
      </c>
      <c r="G18" s="48">
        <f>SUMIF('14.3.2-14.3.3'!$H$12:$H$138,'14.3'!E18,'14.3.2-14.3.3'!$K$12:$K$138)</f>
        <v>-147462244.66078335</v>
      </c>
      <c r="H18" s="82" t="s">
        <v>23</v>
      </c>
      <c r="I18" s="53">
        <v>7.9787774498314715E-2</v>
      </c>
      <c r="J18" s="51">
        <f t="shared" si="1"/>
        <v>-11765684.324009895</v>
      </c>
      <c r="K18" s="58"/>
      <c r="L18" s="60"/>
      <c r="M18" s="61"/>
    </row>
    <row r="19" spans="2:19" ht="12" customHeight="1" x14ac:dyDescent="0.2">
      <c r="B19" s="66" t="s">
        <v>24</v>
      </c>
      <c r="D19" s="58" t="s">
        <v>25</v>
      </c>
      <c r="E19" s="58" t="str">
        <f t="shared" si="0"/>
        <v>108TPCAGE</v>
      </c>
      <c r="F19" s="58" t="s">
        <v>136</v>
      </c>
      <c r="G19" s="48">
        <f>SUMIF('14.3.2-14.3.3'!$H$12:$H$138,'14.3'!E19,'14.3.2-14.3.3'!$K$12:$K$138)</f>
        <v>-2893920.7213203087</v>
      </c>
      <c r="H19" s="82" t="s">
        <v>12</v>
      </c>
      <c r="I19" s="53">
        <v>0</v>
      </c>
      <c r="J19" s="51">
        <f t="shared" si="1"/>
        <v>0</v>
      </c>
      <c r="K19" s="58"/>
      <c r="L19" s="60"/>
      <c r="M19" s="61"/>
    </row>
    <row r="20" spans="2:19" ht="12" customHeight="1" x14ac:dyDescent="0.2">
      <c r="B20" s="66" t="s">
        <v>24</v>
      </c>
      <c r="D20" s="58" t="s">
        <v>25</v>
      </c>
      <c r="E20" s="58" t="str">
        <f t="shared" si="0"/>
        <v>108TPCAGW</v>
      </c>
      <c r="F20" s="58" t="s">
        <v>136</v>
      </c>
      <c r="G20" s="48">
        <f>SUMIF('14.3.2-14.3.3'!$H$12:$H$138,'14.3'!E20,'14.3.2-14.3.3'!$K$12:$K$138)</f>
        <v>-281677.23229100183</v>
      </c>
      <c r="H20" s="82" t="s">
        <v>13</v>
      </c>
      <c r="I20" s="53">
        <v>0.22162982918040364</v>
      </c>
      <c r="J20" s="51">
        <f t="shared" si="1"/>
        <v>-62428.07687666361</v>
      </c>
      <c r="K20" s="58"/>
      <c r="M20" s="103" t="s">
        <v>26</v>
      </c>
      <c r="N20" s="103"/>
      <c r="O20" s="103"/>
      <c r="P20" s="103"/>
      <c r="Q20" s="103"/>
      <c r="R20" s="103"/>
    </row>
    <row r="21" spans="2:19" ht="12" customHeight="1" x14ac:dyDescent="0.2">
      <c r="B21" s="66" t="s">
        <v>24</v>
      </c>
      <c r="D21" s="58" t="s">
        <v>25</v>
      </c>
      <c r="E21" s="58" t="str">
        <f t="shared" si="0"/>
        <v>108TPSG</v>
      </c>
      <c r="F21" s="58" t="s">
        <v>136</v>
      </c>
      <c r="G21" s="48">
        <f>SUMIF('14.3.2-14.3.3'!$H$12:$H$138,'14.3'!E21,'14.3.2-14.3.3'!$K$12:$K$138)</f>
        <v>-122426328.43559742</v>
      </c>
      <c r="H21" s="58" t="s">
        <v>14</v>
      </c>
      <c r="I21" s="53">
        <v>7.9787774498314715E-2</v>
      </c>
      <c r="J21" s="51">
        <f t="shared" si="1"/>
        <v>-9768124.2858760618</v>
      </c>
      <c r="K21" s="58"/>
      <c r="M21" s="48">
        <f>'14.3.2-14.3.3'!K45</f>
        <v>-9075893.2730432749</v>
      </c>
      <c r="N21" s="48">
        <f>'14.3.2-14.3.3'!K50</f>
        <v>-8520093.6327551603</v>
      </c>
      <c r="O21" s="48">
        <f>'14.3.2-14.3.3'!K46</f>
        <v>-32103213.697096586</v>
      </c>
      <c r="P21" s="48">
        <f>'14.3.2-14.3.3'!K49</f>
        <v>-76933754.06291151</v>
      </c>
      <c r="Q21" s="48">
        <f>'14.3.2-14.3.3'!K47</f>
        <v>-12310017.697338879</v>
      </c>
      <c r="R21" s="48">
        <f>'14.3.2-14.3.3'!K48+'14.3.2-14.3.3'!K51</f>
        <v>-17796885.69989723</v>
      </c>
      <c r="S21" s="48">
        <f>SUM(M21:R21)</f>
        <v>-156739858.06304264</v>
      </c>
    </row>
    <row r="22" spans="2:19" ht="12" customHeight="1" x14ac:dyDescent="0.2">
      <c r="B22" s="66" t="s">
        <v>24</v>
      </c>
      <c r="D22" s="58" t="s">
        <v>25</v>
      </c>
      <c r="E22" s="58" t="str">
        <f t="shared" si="0"/>
        <v>108TPJBG</v>
      </c>
      <c r="F22" s="58" t="s">
        <v>136</v>
      </c>
      <c r="G22" s="48">
        <f>SUMIF('14.3.2-14.3.3'!$H$12:$H$138,'14.3'!E22,'14.3.2-14.3.3'!$K$12:$K$138)</f>
        <v>0</v>
      </c>
      <c r="H22" s="58" t="s">
        <v>15</v>
      </c>
      <c r="I22" s="53">
        <v>0.22162982918040364</v>
      </c>
      <c r="J22" s="51">
        <f t="shared" si="1"/>
        <v>0</v>
      </c>
      <c r="K22" s="58"/>
      <c r="M22" s="58" t="s">
        <v>27</v>
      </c>
      <c r="N22" s="58" t="s">
        <v>28</v>
      </c>
      <c r="O22" s="58" t="s">
        <v>29</v>
      </c>
      <c r="P22" s="58" t="s">
        <v>30</v>
      </c>
      <c r="Q22" s="58" t="s">
        <v>31</v>
      </c>
      <c r="R22" s="58" t="s">
        <v>32</v>
      </c>
      <c r="S22" s="58" t="s">
        <v>33</v>
      </c>
    </row>
    <row r="23" spans="2:19" ht="12" customHeight="1" x14ac:dyDescent="0.2">
      <c r="B23" s="66" t="s">
        <v>34</v>
      </c>
      <c r="D23" s="58">
        <v>108360</v>
      </c>
      <c r="E23" s="58" t="str">
        <f t="shared" si="0"/>
        <v>108360Situs</v>
      </c>
      <c r="F23" s="58" t="s">
        <v>136</v>
      </c>
      <c r="G23" s="48">
        <f t="shared" ref="G23:G34" si="2">SUM(M23:R23)</f>
        <v>-1415213.0019900566</v>
      </c>
      <c r="H23" s="82" t="s">
        <v>35</v>
      </c>
      <c r="I23" s="53" t="s">
        <v>31</v>
      </c>
      <c r="J23" s="51">
        <f>Q23</f>
        <v>-111147.84277139402</v>
      </c>
      <c r="K23" s="58"/>
      <c r="L23" s="54">
        <v>9.0290562941612532E-3</v>
      </c>
      <c r="M23" s="11">
        <f>$M$21*L23</f>
        <v>-81946.751282107158</v>
      </c>
      <c r="N23" s="9">
        <f>$N$21*L23</f>
        <v>-76928.405041671198</v>
      </c>
      <c r="O23" s="9">
        <f>$O$21*L23</f>
        <v>-289861.72369457368</v>
      </c>
      <c r="P23" s="9">
        <f>$P$21*L23</f>
        <v>-694639.19635518501</v>
      </c>
      <c r="Q23" s="9">
        <f>$Q$21*L23</f>
        <v>-111147.84277139402</v>
      </c>
      <c r="R23" s="9">
        <f>$R$21*L23</f>
        <v>-160689.08284512549</v>
      </c>
      <c r="S23" s="9">
        <f t="shared" ref="S23:S34" si="3">SUM(M23:R23)</f>
        <v>-1415213.0019900566</v>
      </c>
    </row>
    <row r="24" spans="2:19" ht="12" customHeight="1" x14ac:dyDescent="0.2">
      <c r="B24" s="66" t="s">
        <v>34</v>
      </c>
      <c r="D24" s="58">
        <v>108361</v>
      </c>
      <c r="E24" s="58" t="str">
        <f t="shared" si="0"/>
        <v>108361Situs</v>
      </c>
      <c r="F24" s="58" t="s">
        <v>136</v>
      </c>
      <c r="G24" s="48">
        <f t="shared" si="2"/>
        <v>-2740266.9413576545</v>
      </c>
      <c r="H24" s="82" t="s">
        <v>35</v>
      </c>
      <c r="I24" s="53" t="s">
        <v>31</v>
      </c>
      <c r="J24" s="51">
        <f t="shared" ref="J24:J34" si="4">Q24</f>
        <v>-215214.78301950291</v>
      </c>
      <c r="K24" s="58"/>
      <c r="L24" s="54">
        <v>1.7482897938158694E-2</v>
      </c>
      <c r="M24" s="11">
        <f>$M$21*L24</f>
        <v>-158672.91579023664</v>
      </c>
      <c r="N24" s="9">
        <f t="shared" ref="N24:N34" si="5">$N$21*L24</f>
        <v>-148955.9274050142</v>
      </c>
      <c r="O24" s="9">
        <f t="shared" ref="O24:O34" si="6">$O$21*L24</f>
        <v>-561257.20855323784</v>
      </c>
      <c r="P24" s="9">
        <f t="shared" ref="P24:P34" si="7">$P$21*L24</f>
        <v>-1345024.9702812836</v>
      </c>
      <c r="Q24" s="9">
        <f t="shared" ref="Q24:Q34" si="8">$Q$21*L24</f>
        <v>-215214.78301950291</v>
      </c>
      <c r="R24" s="9">
        <f t="shared" ref="R24:R34" si="9">$R$21*L24</f>
        <v>-311141.13630837924</v>
      </c>
      <c r="S24" s="9">
        <f t="shared" si="3"/>
        <v>-2740266.9413576545</v>
      </c>
    </row>
    <row r="25" spans="2:19" ht="12" customHeight="1" x14ac:dyDescent="0.2">
      <c r="B25" s="66" t="s">
        <v>34</v>
      </c>
      <c r="D25" s="58">
        <v>108362</v>
      </c>
      <c r="E25" s="58" t="str">
        <f t="shared" si="0"/>
        <v>108362Situs</v>
      </c>
      <c r="F25" s="58" t="s">
        <v>136</v>
      </c>
      <c r="G25" s="48">
        <f t="shared" si="2"/>
        <v>-22675669.193147562</v>
      </c>
      <c r="H25" s="82" t="s">
        <v>35</v>
      </c>
      <c r="I25" s="53" t="s">
        <v>31</v>
      </c>
      <c r="J25" s="51">
        <f t="shared" si="4"/>
        <v>-1780899.2078733153</v>
      </c>
      <c r="L25" s="63">
        <v>0.14467072685511262</v>
      </c>
      <c r="M25" s="11">
        <f>$M$21*L25</f>
        <v>-1313016.0766705978</v>
      </c>
      <c r="N25" s="9">
        <f t="shared" si="5"/>
        <v>-1232608.1387243059</v>
      </c>
      <c r="O25" s="9">
        <f t="shared" si="6"/>
        <v>-4644395.2599439705</v>
      </c>
      <c r="P25" s="9">
        <f t="shared" si="7"/>
        <v>-11130062.119973881</v>
      </c>
      <c r="Q25" s="9">
        <f t="shared" si="8"/>
        <v>-1780899.2078733153</v>
      </c>
      <c r="R25" s="9">
        <f t="shared" si="9"/>
        <v>-2574688.3899614918</v>
      </c>
      <c r="S25" s="9">
        <f t="shared" si="3"/>
        <v>-22675669.193147562</v>
      </c>
    </row>
    <row r="26" spans="2:19" ht="12" customHeight="1" x14ac:dyDescent="0.2">
      <c r="B26" s="66" t="s">
        <v>34</v>
      </c>
      <c r="D26" s="58">
        <v>108364</v>
      </c>
      <c r="E26" s="58" t="str">
        <f t="shared" si="0"/>
        <v>108364Situs</v>
      </c>
      <c r="F26" s="58" t="s">
        <v>136</v>
      </c>
      <c r="G26" s="48">
        <f t="shared" si="2"/>
        <v>-27859389.804718398</v>
      </c>
      <c r="H26" s="82" t="s">
        <v>35</v>
      </c>
      <c r="I26" s="53" t="s">
        <v>31</v>
      </c>
      <c r="J26" s="51">
        <f t="shared" si="4"/>
        <v>-2188017.6859367029</v>
      </c>
      <c r="L26" s="63">
        <v>0.17774285461910408</v>
      </c>
      <c r="M26" s="11">
        <f>$M$21*L26</f>
        <v>-1613175.1785690356</v>
      </c>
      <c r="N26" s="9">
        <f t="shared" si="5"/>
        <v>-1514385.7639079548</v>
      </c>
      <c r="O26" s="9">
        <f t="shared" si="6"/>
        <v>-5706116.8449690696</v>
      </c>
      <c r="P26" s="9">
        <f t="shared" si="7"/>
        <v>-13674425.063705988</v>
      </c>
      <c r="Q26" s="9">
        <f t="shared" si="8"/>
        <v>-2188017.6859367029</v>
      </c>
      <c r="R26" s="9">
        <f t="shared" si="9"/>
        <v>-3163269.2676296458</v>
      </c>
      <c r="S26" s="9">
        <f t="shared" si="3"/>
        <v>-27859389.804718398</v>
      </c>
    </row>
    <row r="27" spans="2:19" ht="12" customHeight="1" x14ac:dyDescent="0.2">
      <c r="B27" s="66" t="s">
        <v>34</v>
      </c>
      <c r="D27" s="58">
        <v>108365</v>
      </c>
      <c r="E27" s="58" t="str">
        <f t="shared" si="0"/>
        <v>108365Situs</v>
      </c>
      <c r="F27" s="58" t="s">
        <v>136</v>
      </c>
      <c r="G27" s="48">
        <f t="shared" si="2"/>
        <v>-17425899.774135802</v>
      </c>
      <c r="H27" s="82" t="s">
        <v>35</v>
      </c>
      <c r="I27" s="53" t="s">
        <v>31</v>
      </c>
      <c r="J27" s="51">
        <f t="shared" si="4"/>
        <v>-1368593.3958507578</v>
      </c>
      <c r="L27" s="54">
        <v>0.11117720782372342</v>
      </c>
      <c r="M27" s="11">
        <f t="shared" ref="M27:M34" si="10">$M$21*L27</f>
        <v>-1009032.4726030655</v>
      </c>
      <c r="N27" s="9">
        <f t="shared" si="5"/>
        <v>-947240.22048640309</v>
      </c>
      <c r="O27" s="9">
        <f t="shared" si="6"/>
        <v>-3569145.6610115115</v>
      </c>
      <c r="P27" s="9">
        <f t="shared" si="7"/>
        <v>-8553279.9641115386</v>
      </c>
      <c r="Q27" s="9">
        <f t="shared" si="8"/>
        <v>-1368593.3958507578</v>
      </c>
      <c r="R27" s="9">
        <f t="shared" si="9"/>
        <v>-1978608.0600725259</v>
      </c>
      <c r="S27" s="9">
        <f t="shared" si="3"/>
        <v>-17425899.774135802</v>
      </c>
    </row>
    <row r="28" spans="2:19" ht="12" customHeight="1" x14ac:dyDescent="0.2">
      <c r="B28" s="66" t="s">
        <v>34</v>
      </c>
      <c r="D28" s="58">
        <v>108366</v>
      </c>
      <c r="E28" s="58" t="str">
        <f t="shared" si="0"/>
        <v>108366Situs</v>
      </c>
      <c r="F28" s="58" t="s">
        <v>136</v>
      </c>
      <c r="G28" s="48">
        <f t="shared" si="2"/>
        <v>-8772812.2730602324</v>
      </c>
      <c r="H28" s="82" t="s">
        <v>35</v>
      </c>
      <c r="I28" s="53" t="s">
        <v>31</v>
      </c>
      <c r="J28" s="51">
        <f t="shared" si="4"/>
        <v>-688998.16339866095</v>
      </c>
      <c r="K28" s="58"/>
      <c r="L28" s="54">
        <v>5.5970525822038854E-2</v>
      </c>
      <c r="M28" s="11">
        <f t="shared" si="10"/>
        <v>-507982.51879693737</v>
      </c>
      <c r="N28" s="9">
        <f t="shared" si="5"/>
        <v>-476874.1206783115</v>
      </c>
      <c r="O28" s="9">
        <f t="shared" si="6"/>
        <v>-1796833.7512037759</v>
      </c>
      <c r="P28" s="9">
        <f t="shared" si="7"/>
        <v>-4306022.6683645751</v>
      </c>
      <c r="Q28" s="9">
        <f t="shared" si="8"/>
        <v>-688998.16339866095</v>
      </c>
      <c r="R28" s="9">
        <f t="shared" si="9"/>
        <v>-996101.05061797192</v>
      </c>
      <c r="S28" s="9">
        <f t="shared" si="3"/>
        <v>-8772812.2730602324</v>
      </c>
    </row>
    <row r="29" spans="2:19" ht="12" customHeight="1" x14ac:dyDescent="0.2">
      <c r="B29" s="66" t="s">
        <v>34</v>
      </c>
      <c r="D29" s="58">
        <v>108367</v>
      </c>
      <c r="E29" s="58" t="str">
        <f t="shared" si="0"/>
        <v>108367Situs</v>
      </c>
      <c r="F29" s="58" t="s">
        <v>136</v>
      </c>
      <c r="G29" s="48">
        <f t="shared" si="2"/>
        <v>-20227692.475173477</v>
      </c>
      <c r="H29" s="82" t="s">
        <v>35</v>
      </c>
      <c r="I29" s="53" t="s">
        <v>31</v>
      </c>
      <c r="J29" s="51">
        <f t="shared" si="4"/>
        <v>-1588640.2822028967</v>
      </c>
      <c r="K29" s="58"/>
      <c r="L29" s="54">
        <v>0.12905263999306202</v>
      </c>
      <c r="M29" s="11">
        <f t="shared" si="10"/>
        <v>-1171267.9871815071</v>
      </c>
      <c r="N29" s="9">
        <f t="shared" si="5"/>
        <v>-1099540.5762951316</v>
      </c>
      <c r="O29" s="9">
        <f t="shared" si="6"/>
        <v>-4143004.4798717434</v>
      </c>
      <c r="P29" s="9">
        <f t="shared" si="7"/>
        <v>-9928504.0663956907</v>
      </c>
      <c r="Q29" s="9">
        <f t="shared" si="8"/>
        <v>-1588640.2822028967</v>
      </c>
      <c r="R29" s="9">
        <f t="shared" si="9"/>
        <v>-2296735.0832265108</v>
      </c>
      <c r="S29" s="9">
        <f t="shared" si="3"/>
        <v>-20227692.475173477</v>
      </c>
    </row>
    <row r="30" spans="2:19" ht="12" customHeight="1" x14ac:dyDescent="0.2">
      <c r="B30" s="66" t="s">
        <v>34</v>
      </c>
      <c r="D30" s="58">
        <v>108368</v>
      </c>
      <c r="E30" s="58" t="str">
        <f t="shared" si="0"/>
        <v>108368Situs</v>
      </c>
      <c r="F30" s="58" t="s">
        <v>136</v>
      </c>
      <c r="G30" s="48">
        <f t="shared" si="2"/>
        <v>-30131543.071341425</v>
      </c>
      <c r="H30" s="82" t="s">
        <v>35</v>
      </c>
      <c r="I30" s="53" t="s">
        <v>31</v>
      </c>
      <c r="J30" s="51">
        <f t="shared" si="4"/>
        <v>-2366467.808763443</v>
      </c>
      <c r="K30" s="58"/>
      <c r="L30" s="54">
        <v>0.19223918819182648</v>
      </c>
      <c r="M30" s="11">
        <f t="shared" si="10"/>
        <v>-1744742.3549254981</v>
      </c>
      <c r="N30" s="9">
        <f t="shared" si="5"/>
        <v>-1637895.8832792018</v>
      </c>
      <c r="O30" s="9">
        <f t="shared" si="6"/>
        <v>-6171495.7394785723</v>
      </c>
      <c r="P30" s="9">
        <f t="shared" si="7"/>
        <v>-14789682.42560374</v>
      </c>
      <c r="Q30" s="9">
        <f t="shared" si="8"/>
        <v>-2366467.808763443</v>
      </c>
      <c r="R30" s="9">
        <f t="shared" si="9"/>
        <v>-3421258.8592909691</v>
      </c>
      <c r="S30" s="9">
        <f t="shared" si="3"/>
        <v>-30131543.071341425</v>
      </c>
    </row>
    <row r="31" spans="2:19" ht="12" customHeight="1" x14ac:dyDescent="0.2">
      <c r="B31" s="66" t="s">
        <v>34</v>
      </c>
      <c r="D31" s="58">
        <v>108369</v>
      </c>
      <c r="E31" s="58" t="str">
        <f t="shared" si="0"/>
        <v>108369Situs</v>
      </c>
      <c r="F31" s="58" t="s">
        <v>136</v>
      </c>
      <c r="G31" s="48">
        <f t="shared" si="2"/>
        <v>-18960582.511582065</v>
      </c>
      <c r="H31" s="82" t="s">
        <v>35</v>
      </c>
      <c r="I31" s="53" t="s">
        <v>31</v>
      </c>
      <c r="J31" s="51">
        <f t="shared" si="4"/>
        <v>-1489124.1395379531</v>
      </c>
      <c r="K31" s="58"/>
      <c r="L31" s="54">
        <v>0.1209684808056665</v>
      </c>
      <c r="M31" s="11">
        <f t="shared" si="10"/>
        <v>-1097897.0211944131</v>
      </c>
      <c r="N31" s="9">
        <f t="shared" si="5"/>
        <v>-1030662.7830764239</v>
      </c>
      <c r="O31" s="9">
        <f t="shared" si="6"/>
        <v>-3883476.989917438</v>
      </c>
      <c r="P31" s="9">
        <f t="shared" si="7"/>
        <v>-9306559.3516671769</v>
      </c>
      <c r="Q31" s="9">
        <f t="shared" si="8"/>
        <v>-1489124.1395379531</v>
      </c>
      <c r="R31" s="9">
        <f t="shared" si="9"/>
        <v>-2152862.2261886587</v>
      </c>
      <c r="S31" s="9">
        <f t="shared" si="3"/>
        <v>-18960582.511582065</v>
      </c>
    </row>
    <row r="32" spans="2:19" ht="12" customHeight="1" x14ac:dyDescent="0.2">
      <c r="B32" s="66" t="s">
        <v>34</v>
      </c>
      <c r="D32" s="58">
        <v>108370</v>
      </c>
      <c r="E32" s="58" t="str">
        <f t="shared" si="0"/>
        <v>108370Situs</v>
      </c>
      <c r="F32" s="58" t="s">
        <v>136</v>
      </c>
      <c r="G32" s="48">
        <f t="shared" si="2"/>
        <v>-5143277.5504421704</v>
      </c>
      <c r="H32" s="82" t="s">
        <v>35</v>
      </c>
      <c r="I32" s="53" t="s">
        <v>31</v>
      </c>
      <c r="J32" s="51">
        <f t="shared" si="4"/>
        <v>-403942.16538593068</v>
      </c>
      <c r="K32" s="58"/>
      <c r="L32" s="54">
        <v>3.2814101109964529E-2</v>
      </c>
      <c r="M32" s="11">
        <f t="shared" si="10"/>
        <v>-297817.2795248889</v>
      </c>
      <c r="N32" s="9">
        <f t="shared" si="5"/>
        <v>-279579.21393159282</v>
      </c>
      <c r="O32" s="9">
        <f t="shared" si="6"/>
        <v>-1053438.1002113256</v>
      </c>
      <c r="P32" s="9">
        <f t="shared" si="7"/>
        <v>-2524511.9845895227</v>
      </c>
      <c r="Q32" s="9">
        <f t="shared" si="8"/>
        <v>-403942.16538593068</v>
      </c>
      <c r="R32" s="9">
        <f t="shared" si="9"/>
        <v>-583988.80679890956</v>
      </c>
      <c r="S32" s="9">
        <f t="shared" si="3"/>
        <v>-5143277.5504421704</v>
      </c>
    </row>
    <row r="33" spans="2:19" ht="12" customHeight="1" x14ac:dyDescent="0.2">
      <c r="B33" s="66" t="s">
        <v>34</v>
      </c>
      <c r="D33" s="58">
        <v>108371</v>
      </c>
      <c r="E33" s="58" t="str">
        <f t="shared" si="0"/>
        <v>108371Situs</v>
      </c>
      <c r="F33" s="58" t="s">
        <v>136</v>
      </c>
      <c r="G33" s="48">
        <f t="shared" si="2"/>
        <v>-169888.90082728857</v>
      </c>
      <c r="H33" s="82" t="s">
        <v>35</v>
      </c>
      <c r="I33" s="53" t="s">
        <v>31</v>
      </c>
      <c r="J33" s="51">
        <f t="shared" si="4"/>
        <v>-13342.715768724329</v>
      </c>
      <c r="K33" s="58"/>
      <c r="L33" s="54">
        <v>1.0838908681348764E-3</v>
      </c>
      <c r="M33" s="11">
        <f t="shared" si="10"/>
        <v>-9837.2778388183597</v>
      </c>
      <c r="N33" s="9">
        <f t="shared" si="5"/>
        <v>-9234.8516841974233</v>
      </c>
      <c r="O33" s="9">
        <f t="shared" si="6"/>
        <v>-34796.380164065471</v>
      </c>
      <c r="P33" s="9">
        <f t="shared" si="7"/>
        <v>-83387.793480124237</v>
      </c>
      <c r="Q33" s="9">
        <f t="shared" si="8"/>
        <v>-13342.715768724329</v>
      </c>
      <c r="R33" s="9">
        <f t="shared" si="9"/>
        <v>-19289.881891358775</v>
      </c>
      <c r="S33" s="9">
        <f t="shared" si="3"/>
        <v>-169888.90082728857</v>
      </c>
    </row>
    <row r="34" spans="2:19" ht="12" customHeight="1" x14ac:dyDescent="0.2">
      <c r="B34" s="66" t="s">
        <v>34</v>
      </c>
      <c r="D34" s="58">
        <v>108373</v>
      </c>
      <c r="E34" s="58" t="str">
        <f t="shared" si="0"/>
        <v>108373Situs</v>
      </c>
      <c r="F34" s="58" t="s">
        <v>136</v>
      </c>
      <c r="G34" s="48">
        <f t="shared" si="2"/>
        <v>-1217622.5652665361</v>
      </c>
      <c r="H34" s="82" t="s">
        <v>35</v>
      </c>
      <c r="I34" s="53" t="s">
        <v>31</v>
      </c>
      <c r="J34" s="51">
        <f t="shared" si="4"/>
        <v>-95629.506829599704</v>
      </c>
      <c r="K34" s="58"/>
      <c r="L34" s="54">
        <v>7.7684296790468815E-3</v>
      </c>
      <c r="M34" s="11">
        <f t="shared" si="10"/>
        <v>-70505.438666171322</v>
      </c>
      <c r="N34" s="9">
        <f t="shared" si="5"/>
        <v>-66187.748244953546</v>
      </c>
      <c r="O34" s="9">
        <f t="shared" si="6"/>
        <v>-249391.55807730948</v>
      </c>
      <c r="P34" s="9">
        <f t="shared" si="7"/>
        <v>-597654.45838281536</v>
      </c>
      <c r="Q34" s="9">
        <f t="shared" si="8"/>
        <v>-95629.506829599704</v>
      </c>
      <c r="R34" s="9">
        <f t="shared" si="9"/>
        <v>-138253.85506568666</v>
      </c>
      <c r="S34" s="9">
        <f t="shared" si="3"/>
        <v>-1217622.5652665361</v>
      </c>
    </row>
    <row r="35" spans="2:19" ht="12" customHeight="1" x14ac:dyDescent="0.2">
      <c r="B35" s="66" t="s">
        <v>36</v>
      </c>
      <c r="D35" s="58" t="s">
        <v>37</v>
      </c>
      <c r="E35" s="58" t="str">
        <f t="shared" si="0"/>
        <v>108GPCA</v>
      </c>
      <c r="F35" s="58" t="s">
        <v>136</v>
      </c>
      <c r="G35" s="48">
        <f>SUMIF('14.3.2-14.3.3'!$H$12:$H$138,'14.3'!E35,'14.3.2-14.3.3'!$K$12:$K$138)</f>
        <v>-362994.30233655963</v>
      </c>
      <c r="H35" s="58" t="s">
        <v>27</v>
      </c>
      <c r="I35" s="53">
        <v>0</v>
      </c>
      <c r="J35" s="51">
        <f t="shared" ref="J35:J49" si="11">G35*I35</f>
        <v>0</v>
      </c>
      <c r="K35" s="58"/>
      <c r="L35" s="64">
        <f>SUM(L23:L34)</f>
        <v>1.0000000000000002</v>
      </c>
      <c r="M35" s="65">
        <f>SUM(M23:M34)</f>
        <v>-9075893.2730432767</v>
      </c>
      <c r="N35" s="65">
        <f t="shared" ref="N35:S35" si="12">SUM(N23:N34)</f>
        <v>-8520093.6327551622</v>
      </c>
      <c r="O35" s="65">
        <f t="shared" si="12"/>
        <v>-32103213.697096594</v>
      </c>
      <c r="P35" s="65">
        <f t="shared" si="12"/>
        <v>-76933754.062911525</v>
      </c>
      <c r="Q35" s="65">
        <f t="shared" si="12"/>
        <v>-12310017.697338879</v>
      </c>
      <c r="R35" s="65">
        <f t="shared" si="12"/>
        <v>-17796885.699897237</v>
      </c>
      <c r="S35" s="65">
        <f t="shared" si="12"/>
        <v>-156739858.06304267</v>
      </c>
    </row>
    <row r="36" spans="2:19" ht="12" customHeight="1" x14ac:dyDescent="0.2">
      <c r="B36" s="66" t="s">
        <v>36</v>
      </c>
      <c r="D36" s="58" t="s">
        <v>37</v>
      </c>
      <c r="E36" s="58" t="str">
        <f t="shared" si="0"/>
        <v>108GPOR</v>
      </c>
      <c r="F36" s="58" t="s">
        <v>136</v>
      </c>
      <c r="G36" s="48">
        <f>SUMIF('14.3.2-14.3.3'!$H$12:$H$138,'14.3'!E36,'14.3.2-14.3.3'!$K$12:$K$138)</f>
        <v>-3235661.2283978313</v>
      </c>
      <c r="H36" s="58" t="s">
        <v>29</v>
      </c>
      <c r="I36" s="53">
        <v>0</v>
      </c>
      <c r="J36" s="51">
        <f t="shared" si="11"/>
        <v>0</v>
      </c>
      <c r="K36" s="58"/>
      <c r="M36" s="66"/>
      <c r="N36" s="66"/>
      <c r="S36" s="9"/>
    </row>
    <row r="37" spans="2:19" ht="12" customHeight="1" x14ac:dyDescent="0.2">
      <c r="B37" s="66" t="s">
        <v>36</v>
      </c>
      <c r="D37" s="58" t="s">
        <v>37</v>
      </c>
      <c r="E37" s="58" t="str">
        <f t="shared" si="0"/>
        <v>108GPWA</v>
      </c>
      <c r="F37" s="58" t="s">
        <v>136</v>
      </c>
      <c r="G37" s="48">
        <f>SUMIF('14.3.2-14.3.3'!$H$12:$H$138,'14.3'!E37,'14.3.2-14.3.3'!$K$12:$K$138)</f>
        <v>-838537.84487058222</v>
      </c>
      <c r="H37" s="58" t="s">
        <v>31</v>
      </c>
      <c r="I37" s="53">
        <v>1</v>
      </c>
      <c r="J37" s="51">
        <f t="shared" si="11"/>
        <v>-838537.84487058222</v>
      </c>
      <c r="K37" s="58"/>
      <c r="S37" s="9"/>
    </row>
    <row r="38" spans="2:19" ht="12" customHeight="1" x14ac:dyDescent="0.2">
      <c r="B38" s="66" t="s">
        <v>36</v>
      </c>
      <c r="D38" s="58" t="s">
        <v>37</v>
      </c>
      <c r="E38" s="58" t="str">
        <f t="shared" si="0"/>
        <v>108GPWYP</v>
      </c>
      <c r="F38" s="58" t="s">
        <v>136</v>
      </c>
      <c r="G38" s="48">
        <f>SUMIF('14.3.2-14.3.3'!$H$12:$H$138,'14.3'!E38,'14.3.2-14.3.3'!$K$12:$K$138)</f>
        <v>-2880172.8849409595</v>
      </c>
      <c r="H38" s="58" t="s">
        <v>32</v>
      </c>
      <c r="I38" s="53">
        <v>0</v>
      </c>
      <c r="J38" s="51">
        <f t="shared" si="11"/>
        <v>0</v>
      </c>
      <c r="K38" s="58"/>
      <c r="S38" s="9"/>
    </row>
    <row r="39" spans="2:19" ht="12" customHeight="1" x14ac:dyDescent="0.2">
      <c r="B39" s="66" t="s">
        <v>36</v>
      </c>
      <c r="D39" s="58" t="s">
        <v>37</v>
      </c>
      <c r="E39" s="58" t="str">
        <f t="shared" si="0"/>
        <v>108GPUT</v>
      </c>
      <c r="F39" s="58" t="s">
        <v>136</v>
      </c>
      <c r="G39" s="48">
        <f>SUMIF('14.3.2-14.3.3'!$H$12:$H$138,'14.3'!E39,'14.3.2-14.3.3'!$K$12:$K$138)</f>
        <v>-8015084.3887151331</v>
      </c>
      <c r="H39" s="58" t="s">
        <v>30</v>
      </c>
      <c r="I39" s="53">
        <v>0</v>
      </c>
      <c r="J39" s="51">
        <f t="shared" si="11"/>
        <v>0</v>
      </c>
      <c r="K39" s="58"/>
      <c r="S39" s="9"/>
    </row>
    <row r="40" spans="2:19" ht="12" customHeight="1" x14ac:dyDescent="0.2">
      <c r="B40" s="66" t="s">
        <v>36</v>
      </c>
      <c r="D40" s="58" t="s">
        <v>37</v>
      </c>
      <c r="E40" s="58" t="str">
        <f t="shared" si="0"/>
        <v>108GPID</v>
      </c>
      <c r="F40" s="58" t="s">
        <v>136</v>
      </c>
      <c r="G40" s="48">
        <f>SUMIF('14.3.2-14.3.3'!$H$12:$H$138,'14.3'!E40,'14.3.2-14.3.3'!$K$12:$K$138)</f>
        <v>-1986958.6885583624</v>
      </c>
      <c r="H40" s="58" t="s">
        <v>28</v>
      </c>
      <c r="I40" s="53">
        <v>0</v>
      </c>
      <c r="J40" s="51">
        <f t="shared" si="11"/>
        <v>0</v>
      </c>
    </row>
    <row r="41" spans="2:19" ht="12" customHeight="1" x14ac:dyDescent="0.2">
      <c r="B41" s="66" t="s">
        <v>36</v>
      </c>
      <c r="D41" s="58" t="s">
        <v>37</v>
      </c>
      <c r="E41" s="58" t="str">
        <f t="shared" si="0"/>
        <v>108GPWYU</v>
      </c>
      <c r="F41" s="58" t="s">
        <v>136</v>
      </c>
      <c r="G41" s="48">
        <f>SUMIF('14.3.2-14.3.3'!$H$12:$H$138,'14.3'!E41,'14.3.2-14.3.3'!$K$12:$K$138)</f>
        <v>-517174.64700639155</v>
      </c>
      <c r="H41" s="58" t="s">
        <v>38</v>
      </c>
      <c r="I41" s="53">
        <v>0</v>
      </c>
      <c r="J41" s="51">
        <f t="shared" si="11"/>
        <v>0</v>
      </c>
    </row>
    <row r="42" spans="2:19" ht="12" customHeight="1" x14ac:dyDescent="0.2">
      <c r="B42" s="66" t="s">
        <v>36</v>
      </c>
      <c r="D42" s="58" t="s">
        <v>37</v>
      </c>
      <c r="E42" s="58" t="str">
        <f t="shared" si="0"/>
        <v>108GPCAGE</v>
      </c>
      <c r="F42" s="58" t="s">
        <v>136</v>
      </c>
      <c r="G42" s="48">
        <f>SUMIF('14.3.2-14.3.3'!$H$12:$H$138,'14.3'!E42,'14.3.2-14.3.3'!$K$12:$K$138)</f>
        <v>-1162188.2050867677</v>
      </c>
      <c r="H42" s="82" t="s">
        <v>12</v>
      </c>
      <c r="I42" s="53">
        <v>0</v>
      </c>
      <c r="J42" s="51">
        <f t="shared" si="11"/>
        <v>0</v>
      </c>
    </row>
    <row r="43" spans="2:19" ht="12" customHeight="1" x14ac:dyDescent="0.2">
      <c r="B43" s="66" t="s">
        <v>36</v>
      </c>
      <c r="D43" s="58" t="s">
        <v>37</v>
      </c>
      <c r="E43" s="58" t="str">
        <f t="shared" si="0"/>
        <v>108GPCAGW</v>
      </c>
      <c r="F43" s="58" t="s">
        <v>136</v>
      </c>
      <c r="G43" s="48">
        <f>SUMIF('14.3.2-14.3.3'!$H$12:$H$138,'14.3'!E43,'14.3.2-14.3.3'!$K$12:$K$138)</f>
        <v>-276010.67556740763</v>
      </c>
      <c r="H43" s="82" t="s">
        <v>13</v>
      </c>
      <c r="I43" s="53">
        <v>0.22162982918040364</v>
      </c>
      <c r="J43" s="51">
        <f t="shared" si="11"/>
        <v>-61172.198877972362</v>
      </c>
    </row>
    <row r="44" spans="2:19" ht="12" customHeight="1" x14ac:dyDescent="0.2">
      <c r="B44" s="66" t="s">
        <v>36</v>
      </c>
      <c r="D44" s="58" t="s">
        <v>37</v>
      </c>
      <c r="E44" s="58" t="str">
        <f t="shared" si="0"/>
        <v>108GPSG</v>
      </c>
      <c r="F44" s="58" t="s">
        <v>136</v>
      </c>
      <c r="G44" s="48">
        <f>SUMIF('14.3.2-14.3.3'!$H$12:$H$138,'14.3'!E44,'14.3.2-14.3.3'!$K$12:$K$138)</f>
        <v>-4598958.1097968519</v>
      </c>
      <c r="H44" s="58" t="s">
        <v>14</v>
      </c>
      <c r="I44" s="53">
        <v>7.9787774498314715E-2</v>
      </c>
      <c r="J44" s="51">
        <f t="shared" si="11"/>
        <v>-366940.63259166689</v>
      </c>
      <c r="K44" s="58"/>
    </row>
    <row r="45" spans="2:19" ht="12" customHeight="1" x14ac:dyDescent="0.2">
      <c r="B45" s="66" t="s">
        <v>36</v>
      </c>
      <c r="D45" s="58" t="s">
        <v>37</v>
      </c>
      <c r="E45" s="58" t="str">
        <f t="shared" si="0"/>
        <v>108GPSO</v>
      </c>
      <c r="F45" s="58" t="s">
        <v>136</v>
      </c>
      <c r="G45" s="48">
        <f>SUMIF('14.3.2-14.3.3'!$H$12:$H$138,'14.3'!E45,'14.3.2-14.3.3'!$K$12:$K$138)</f>
        <v>-10785075.646852642</v>
      </c>
      <c r="H45" s="58" t="s">
        <v>39</v>
      </c>
      <c r="I45" s="53">
        <v>7.0845810240555085E-2</v>
      </c>
      <c r="J45" s="51">
        <f t="shared" si="11"/>
        <v>-764077.42270695418</v>
      </c>
      <c r="K45" s="58"/>
    </row>
    <row r="46" spans="2:19" ht="12" customHeight="1" x14ac:dyDescent="0.2">
      <c r="B46" s="66" t="s">
        <v>36</v>
      </c>
      <c r="D46" s="58" t="s">
        <v>37</v>
      </c>
      <c r="E46" s="58" t="str">
        <f>D46&amp;H46</f>
        <v>108GPJBG</v>
      </c>
      <c r="F46" s="58" t="s">
        <v>136</v>
      </c>
      <c r="G46" s="48">
        <f>SUMIF('14.3.2-14.3.3'!$H$12:$H$138,'14.3'!E46,'14.3.2-14.3.3'!$K$12:$K$138)</f>
        <v>53680.704902027734</v>
      </c>
      <c r="H46" s="58" t="s">
        <v>15</v>
      </c>
      <c r="I46" s="53">
        <v>0.22162982918040364</v>
      </c>
      <c r="J46" s="51">
        <f t="shared" si="11"/>
        <v>11897.245457720062</v>
      </c>
      <c r="K46" s="58"/>
    </row>
    <row r="47" spans="2:19" ht="12" customHeight="1" x14ac:dyDescent="0.2">
      <c r="B47" s="66" t="s">
        <v>36</v>
      </c>
      <c r="D47" s="58" t="s">
        <v>37</v>
      </c>
      <c r="E47" s="58" t="str">
        <f>D47&amp;H47</f>
        <v>108GPCN</v>
      </c>
      <c r="F47" s="58" t="s">
        <v>136</v>
      </c>
      <c r="G47" s="48">
        <f>SUMIF('14.3.2-14.3.3'!$H$12:$H$138,'14.3'!E47,'14.3.2-14.3.3'!$K$12:$K$138)</f>
        <v>388705.19320961181</v>
      </c>
      <c r="H47" s="58" t="s">
        <v>40</v>
      </c>
      <c r="I47" s="53">
        <v>6.742981175467383E-2</v>
      </c>
      <c r="J47" s="51">
        <f t="shared" si="11"/>
        <v>26210.318006188245</v>
      </c>
      <c r="K47" s="58"/>
    </row>
    <row r="48" spans="2:19" ht="12" customHeight="1" x14ac:dyDescent="0.2">
      <c r="B48" s="66" t="s">
        <v>36</v>
      </c>
      <c r="D48" s="58" t="s">
        <v>37</v>
      </c>
      <c r="E48" s="58" t="str">
        <f>D48&amp;H48</f>
        <v>108GPCAEE</v>
      </c>
      <c r="F48" s="58" t="s">
        <v>136</v>
      </c>
      <c r="G48" s="48">
        <f>SUMIF('14.3.2-14.3.3'!$H$12:$H$138,'14.3'!E48,'14.3.2-14.3.3'!$K$12:$K$138)</f>
        <v>-4293.9216612861492</v>
      </c>
      <c r="H48" s="58" t="s">
        <v>41</v>
      </c>
      <c r="I48" s="53">
        <v>0</v>
      </c>
      <c r="J48" s="51">
        <f t="shared" si="11"/>
        <v>0</v>
      </c>
      <c r="K48" s="58"/>
    </row>
    <row r="49" spans="1:11" ht="12" customHeight="1" x14ac:dyDescent="0.2">
      <c r="B49" s="66" t="s">
        <v>42</v>
      </c>
      <c r="D49" s="58" t="s">
        <v>43</v>
      </c>
      <c r="E49" s="58" t="str">
        <f>D49&amp;H49</f>
        <v>108MPCAEE</v>
      </c>
      <c r="F49" s="58" t="s">
        <v>136</v>
      </c>
      <c r="G49" s="48">
        <f>SUMIF('14.3.2-14.3.3'!$H$12:$H$138,'14.3'!E49,'14.3.2-14.3.3'!$K$12:$K$138)</f>
        <v>0</v>
      </c>
      <c r="H49" s="58" t="s">
        <v>41</v>
      </c>
      <c r="I49" s="53">
        <v>0</v>
      </c>
      <c r="J49" s="51">
        <f t="shared" si="11"/>
        <v>0</v>
      </c>
      <c r="K49" s="58"/>
    </row>
    <row r="50" spans="1:11" ht="12" customHeight="1" x14ac:dyDescent="0.2">
      <c r="B50" s="56" t="s">
        <v>44</v>
      </c>
      <c r="D50" s="58"/>
      <c r="E50" s="58"/>
      <c r="F50" s="58"/>
      <c r="G50" s="55">
        <f>SUM(G9:G49)</f>
        <v>-783535203.68331957</v>
      </c>
      <c r="H50" s="58"/>
      <c r="I50" s="53"/>
      <c r="J50" s="55">
        <f>SUM(J9:J49)</f>
        <v>-42885257.790897198</v>
      </c>
      <c r="K50" s="58" t="s">
        <v>45</v>
      </c>
    </row>
    <row r="51" spans="1:11" ht="12" customHeight="1" x14ac:dyDescent="0.2">
      <c r="B51" s="57"/>
      <c r="D51" s="58"/>
      <c r="E51" s="58"/>
      <c r="F51" s="58"/>
      <c r="G51" s="51"/>
      <c r="H51" s="58"/>
      <c r="I51" s="53"/>
      <c r="J51" s="51"/>
      <c r="K51" s="58"/>
    </row>
    <row r="52" spans="1:11" ht="12" customHeight="1" x14ac:dyDescent="0.2">
      <c r="B52" s="57"/>
      <c r="D52" s="58"/>
      <c r="E52" s="58"/>
      <c r="F52" s="58" t="s">
        <v>46</v>
      </c>
      <c r="G52" s="84"/>
      <c r="H52" s="58"/>
      <c r="I52" s="58"/>
      <c r="J52" s="58"/>
      <c r="K52" s="58"/>
    </row>
    <row r="53" spans="1:11" ht="12" customHeight="1" x14ac:dyDescent="0.2">
      <c r="B53" s="67"/>
      <c r="D53" s="58"/>
      <c r="E53" s="58"/>
      <c r="F53" s="58"/>
      <c r="G53" s="58"/>
      <c r="H53" s="58"/>
      <c r="I53" s="58"/>
      <c r="J53" s="58"/>
      <c r="K53" s="58"/>
    </row>
    <row r="54" spans="1:11" ht="12" customHeight="1" thickBot="1" x14ac:dyDescent="0.25">
      <c r="B54" s="57" t="s">
        <v>47</v>
      </c>
      <c r="D54" s="58"/>
      <c r="E54" s="58"/>
      <c r="F54" s="58"/>
      <c r="G54" s="58"/>
      <c r="H54" s="58"/>
      <c r="I54" s="58"/>
      <c r="J54" s="58"/>
      <c r="K54" s="58"/>
    </row>
    <row r="55" spans="1:11" ht="12" customHeight="1" x14ac:dyDescent="0.2">
      <c r="A55" s="68"/>
      <c r="B55" s="69"/>
      <c r="C55" s="70"/>
      <c r="D55" s="71"/>
      <c r="E55" s="71"/>
      <c r="F55" s="71"/>
      <c r="G55" s="72"/>
      <c r="H55" s="71"/>
      <c r="I55" s="71"/>
      <c r="J55" s="71"/>
      <c r="K55" s="73"/>
    </row>
    <row r="56" spans="1:11" ht="12" customHeight="1" x14ac:dyDescent="0.2">
      <c r="A56" s="74"/>
      <c r="B56" s="67"/>
      <c r="D56" s="58"/>
      <c r="E56" s="58"/>
      <c r="F56" s="58"/>
      <c r="G56" s="58"/>
      <c r="H56" s="58"/>
      <c r="I56" s="58"/>
      <c r="J56" s="58"/>
      <c r="K56" s="75"/>
    </row>
    <row r="57" spans="1:11" ht="12" customHeight="1" x14ac:dyDescent="0.2">
      <c r="A57" s="74"/>
      <c r="B57" s="67"/>
      <c r="D57" s="58"/>
      <c r="E57" s="58"/>
      <c r="F57" s="58"/>
      <c r="G57" s="58"/>
      <c r="H57" s="58"/>
      <c r="I57" s="58"/>
      <c r="J57" s="58"/>
      <c r="K57" s="75"/>
    </row>
    <row r="58" spans="1:11" ht="12" customHeight="1" x14ac:dyDescent="0.2">
      <c r="A58" s="74"/>
      <c r="D58" s="58"/>
      <c r="E58" s="58"/>
      <c r="F58" s="58"/>
      <c r="G58" s="58"/>
      <c r="H58" s="58"/>
      <c r="I58" s="58"/>
      <c r="J58" s="58"/>
      <c r="K58" s="75"/>
    </row>
    <row r="59" spans="1:11" ht="12" customHeight="1" x14ac:dyDescent="0.2">
      <c r="A59" s="74"/>
      <c r="D59" s="58"/>
      <c r="E59" s="58"/>
      <c r="F59" s="58"/>
      <c r="G59" s="58"/>
      <c r="H59" s="58"/>
      <c r="I59" s="58"/>
      <c r="J59" s="58"/>
      <c r="K59" s="75"/>
    </row>
    <row r="60" spans="1:11" ht="12" customHeight="1" x14ac:dyDescent="0.2">
      <c r="A60" s="74"/>
      <c r="D60" s="58"/>
      <c r="E60" s="58"/>
      <c r="F60" s="58"/>
      <c r="G60" s="58"/>
      <c r="H60" s="58"/>
      <c r="I60" s="58"/>
      <c r="J60" s="58"/>
      <c r="K60" s="75"/>
    </row>
    <row r="61" spans="1:11" ht="12" customHeight="1" x14ac:dyDescent="0.2">
      <c r="A61" s="74"/>
      <c r="D61" s="58"/>
      <c r="E61" s="58"/>
      <c r="F61" s="58"/>
      <c r="G61" s="58"/>
      <c r="H61" s="58"/>
      <c r="I61" s="58"/>
      <c r="J61" s="58"/>
      <c r="K61" s="75"/>
    </row>
    <row r="62" spans="1:11" ht="12" customHeight="1" thickBot="1" x14ac:dyDescent="0.25">
      <c r="A62" s="76"/>
      <c r="B62" s="77"/>
      <c r="C62" s="77"/>
      <c r="D62" s="78"/>
      <c r="E62" s="78"/>
      <c r="F62" s="78"/>
      <c r="G62" s="78"/>
      <c r="H62" s="78"/>
      <c r="I62" s="78"/>
      <c r="J62" s="78"/>
      <c r="K62" s="79"/>
    </row>
    <row r="63" spans="1:11" ht="12" customHeight="1" x14ac:dyDescent="0.2">
      <c r="D63" s="58"/>
      <c r="E63" s="58"/>
      <c r="F63" s="58"/>
      <c r="G63" s="58"/>
      <c r="H63" s="58"/>
      <c r="I63" s="58"/>
      <c r="J63" s="58"/>
      <c r="K63" s="58"/>
    </row>
    <row r="64" spans="1:11" ht="12" customHeight="1" x14ac:dyDescent="0.2">
      <c r="D64" s="58"/>
      <c r="E64" s="58"/>
      <c r="F64" s="58"/>
      <c r="G64" s="58"/>
      <c r="H64" s="58"/>
      <c r="I64" s="58"/>
      <c r="J64" s="58"/>
      <c r="K64" s="58"/>
    </row>
    <row r="65" spans="4:8" ht="12" customHeight="1" x14ac:dyDescent="0.2"/>
    <row r="67" spans="4:8" x14ac:dyDescent="0.2">
      <c r="D67" s="59"/>
      <c r="E67" s="59"/>
      <c r="H67" s="59"/>
    </row>
    <row r="68" spans="4:8" x14ac:dyDescent="0.2">
      <c r="D68" s="80"/>
      <c r="E68" s="80"/>
    </row>
    <row r="69" spans="4:8" x14ac:dyDescent="0.2">
      <c r="D69" s="80"/>
      <c r="E69" s="80"/>
    </row>
    <row r="70" spans="4:8" x14ac:dyDescent="0.2">
      <c r="D70" s="80"/>
      <c r="E70" s="80"/>
    </row>
    <row r="71" spans="4:8" x14ac:dyDescent="0.2">
      <c r="D71" s="80"/>
      <c r="E71" s="80"/>
    </row>
    <row r="72" spans="4:8" x14ac:dyDescent="0.2">
      <c r="D72" s="80"/>
      <c r="E72" s="80"/>
    </row>
    <row r="73" spans="4:8" x14ac:dyDescent="0.2">
      <c r="D73" s="80"/>
      <c r="E73" s="80"/>
    </row>
    <row r="74" spans="4:8" x14ac:dyDescent="0.2">
      <c r="D74" s="80"/>
      <c r="E74" s="80"/>
    </row>
    <row r="75" spans="4:8" x14ac:dyDescent="0.2">
      <c r="D75" s="80"/>
      <c r="E75" s="80"/>
    </row>
    <row r="76" spans="4:8" x14ac:dyDescent="0.2">
      <c r="D76" s="80"/>
      <c r="E76" s="80"/>
    </row>
    <row r="77" spans="4:8" x14ac:dyDescent="0.2">
      <c r="D77" s="80"/>
      <c r="E77" s="80"/>
    </row>
    <row r="78" spans="4:8" x14ac:dyDescent="0.2">
      <c r="D78" s="80"/>
      <c r="E78" s="80"/>
    </row>
    <row r="79" spans="4:8" x14ac:dyDescent="0.2">
      <c r="D79" s="80"/>
      <c r="E79" s="80"/>
    </row>
    <row r="80" spans="4:8" x14ac:dyDescent="0.2">
      <c r="D80" s="80"/>
      <c r="E80" s="80"/>
    </row>
    <row r="81" spans="4:5" x14ac:dyDescent="0.2">
      <c r="D81" s="80"/>
      <c r="E81" s="80"/>
    </row>
    <row r="82" spans="4:5" x14ac:dyDescent="0.2">
      <c r="D82" s="80"/>
      <c r="E82" s="80"/>
    </row>
    <row r="83" spans="4:5" x14ac:dyDescent="0.2">
      <c r="D83" s="80"/>
      <c r="E83" s="80"/>
    </row>
    <row r="84" spans="4:5" x14ac:dyDescent="0.2">
      <c r="D84" s="80"/>
      <c r="E84" s="80"/>
    </row>
    <row r="85" spans="4:5" x14ac:dyDescent="0.2">
      <c r="D85" s="80"/>
      <c r="E85" s="80"/>
    </row>
    <row r="86" spans="4:5" x14ac:dyDescent="0.2">
      <c r="D86" s="80"/>
      <c r="E86" s="80"/>
    </row>
    <row r="87" spans="4:5" x14ac:dyDescent="0.2">
      <c r="D87" s="80"/>
      <c r="E87" s="80"/>
    </row>
    <row r="88" spans="4:5" x14ac:dyDescent="0.2">
      <c r="D88" s="80"/>
      <c r="E88" s="80"/>
    </row>
    <row r="89" spans="4:5" x14ac:dyDescent="0.2">
      <c r="D89" s="80"/>
      <c r="E89" s="80"/>
    </row>
    <row r="90" spans="4:5" x14ac:dyDescent="0.2">
      <c r="D90" s="80"/>
      <c r="E90" s="80"/>
    </row>
    <row r="91" spans="4:5" x14ac:dyDescent="0.2">
      <c r="D91" s="80"/>
      <c r="E91" s="80"/>
    </row>
    <row r="92" spans="4:5" x14ac:dyDescent="0.2">
      <c r="D92" s="80"/>
      <c r="E92" s="80"/>
    </row>
    <row r="93" spans="4:5" x14ac:dyDescent="0.2">
      <c r="D93" s="80"/>
      <c r="E93" s="80"/>
    </row>
    <row r="94" spans="4:5" x14ac:dyDescent="0.2">
      <c r="D94" s="80"/>
      <c r="E94" s="80"/>
    </row>
    <row r="95" spans="4:5" x14ac:dyDescent="0.2">
      <c r="D95" s="80"/>
      <c r="E95" s="80"/>
    </row>
    <row r="96" spans="4:5" x14ac:dyDescent="0.2">
      <c r="D96" s="80"/>
      <c r="E96" s="80"/>
    </row>
    <row r="97" spans="4:5" x14ac:dyDescent="0.2">
      <c r="D97" s="80"/>
      <c r="E97" s="80"/>
    </row>
    <row r="98" spans="4:5" x14ac:dyDescent="0.2">
      <c r="D98" s="80"/>
      <c r="E98" s="80"/>
    </row>
    <row r="99" spans="4:5" x14ac:dyDescent="0.2">
      <c r="D99" s="80"/>
      <c r="E99" s="80"/>
    </row>
    <row r="100" spans="4:5" x14ac:dyDescent="0.2">
      <c r="D100" s="80"/>
      <c r="E100" s="80"/>
    </row>
    <row r="101" spans="4:5" x14ac:dyDescent="0.2">
      <c r="D101" s="80"/>
      <c r="E101" s="80"/>
    </row>
    <row r="102" spans="4:5" x14ac:dyDescent="0.2">
      <c r="D102" s="80"/>
      <c r="E102" s="80"/>
    </row>
    <row r="103" spans="4:5" x14ac:dyDescent="0.2">
      <c r="D103" s="80"/>
      <c r="E103" s="80"/>
    </row>
    <row r="104" spans="4:5" x14ac:dyDescent="0.2">
      <c r="D104" s="80"/>
      <c r="E104" s="80"/>
    </row>
    <row r="105" spans="4:5" x14ac:dyDescent="0.2">
      <c r="D105" s="80"/>
      <c r="E105" s="80"/>
    </row>
    <row r="106" spans="4:5" x14ac:dyDescent="0.2">
      <c r="D106" s="80"/>
      <c r="E106" s="80"/>
    </row>
    <row r="107" spans="4:5" x14ac:dyDescent="0.2">
      <c r="D107" s="80"/>
      <c r="E107" s="80"/>
    </row>
    <row r="108" spans="4:5" x14ac:dyDescent="0.2">
      <c r="D108" s="80"/>
      <c r="E108" s="80"/>
    </row>
    <row r="109" spans="4:5" x14ac:dyDescent="0.2">
      <c r="D109" s="80"/>
      <c r="E109" s="80"/>
    </row>
    <row r="110" spans="4:5" x14ac:dyDescent="0.2">
      <c r="D110" s="80"/>
      <c r="E110" s="80"/>
    </row>
    <row r="111" spans="4:5" x14ac:dyDescent="0.2">
      <c r="D111" s="80"/>
      <c r="E111" s="80"/>
    </row>
    <row r="112" spans="4:5" x14ac:dyDescent="0.2">
      <c r="D112" s="80"/>
      <c r="E112" s="80"/>
    </row>
    <row r="113" spans="4:5" x14ac:dyDescent="0.2">
      <c r="D113" s="80"/>
      <c r="E113" s="80"/>
    </row>
    <row r="114" spans="4:5" x14ac:dyDescent="0.2">
      <c r="D114" s="80"/>
      <c r="E114" s="80"/>
    </row>
    <row r="115" spans="4:5" x14ac:dyDescent="0.2">
      <c r="D115" s="80"/>
      <c r="E115" s="80"/>
    </row>
    <row r="116" spans="4:5" x14ac:dyDescent="0.2">
      <c r="D116" s="80"/>
      <c r="E116" s="80"/>
    </row>
    <row r="117" spans="4:5" x14ac:dyDescent="0.2">
      <c r="D117" s="80"/>
      <c r="E117" s="80"/>
    </row>
    <row r="118" spans="4:5" x14ac:dyDescent="0.2">
      <c r="D118" s="80"/>
      <c r="E118" s="80"/>
    </row>
    <row r="119" spans="4:5" x14ac:dyDescent="0.2">
      <c r="D119" s="80"/>
      <c r="E119" s="80"/>
    </row>
    <row r="120" spans="4:5" x14ac:dyDescent="0.2">
      <c r="D120" s="80"/>
      <c r="E120" s="80"/>
    </row>
    <row r="121" spans="4:5" x14ac:dyDescent="0.2">
      <c r="D121" s="80"/>
      <c r="E121" s="80"/>
    </row>
    <row r="122" spans="4:5" x14ac:dyDescent="0.2">
      <c r="D122" s="80"/>
      <c r="E122" s="80"/>
    </row>
    <row r="123" spans="4:5" x14ac:dyDescent="0.2">
      <c r="D123" s="80"/>
      <c r="E123" s="80"/>
    </row>
    <row r="124" spans="4:5" x14ac:dyDescent="0.2">
      <c r="D124" s="80"/>
      <c r="E124" s="80"/>
    </row>
    <row r="125" spans="4:5" x14ac:dyDescent="0.2">
      <c r="D125" s="80"/>
      <c r="E125" s="80"/>
    </row>
    <row r="126" spans="4:5" x14ac:dyDescent="0.2">
      <c r="D126" s="80"/>
      <c r="E126" s="80"/>
    </row>
    <row r="127" spans="4:5" x14ac:dyDescent="0.2">
      <c r="D127" s="80"/>
      <c r="E127" s="80"/>
    </row>
    <row r="128" spans="4:5" x14ac:dyDescent="0.2">
      <c r="D128" s="80"/>
      <c r="E128" s="80"/>
    </row>
    <row r="129" spans="4:5" x14ac:dyDescent="0.2">
      <c r="D129" s="80"/>
      <c r="E129" s="80"/>
    </row>
    <row r="130" spans="4:5" x14ac:dyDescent="0.2">
      <c r="D130" s="80"/>
      <c r="E130" s="80"/>
    </row>
    <row r="131" spans="4:5" x14ac:dyDescent="0.2">
      <c r="D131" s="80"/>
      <c r="E131" s="80"/>
    </row>
    <row r="132" spans="4:5" x14ac:dyDescent="0.2">
      <c r="D132" s="80"/>
      <c r="E132" s="80"/>
    </row>
    <row r="133" spans="4:5" x14ac:dyDescent="0.2">
      <c r="D133" s="80"/>
      <c r="E133" s="80"/>
    </row>
    <row r="134" spans="4:5" x14ac:dyDescent="0.2">
      <c r="D134" s="80"/>
      <c r="E134" s="80"/>
    </row>
    <row r="135" spans="4:5" x14ac:dyDescent="0.2">
      <c r="D135" s="80"/>
      <c r="E135" s="80"/>
    </row>
    <row r="136" spans="4:5" x14ac:dyDescent="0.2">
      <c r="D136" s="80"/>
      <c r="E136" s="80"/>
    </row>
    <row r="137" spans="4:5" x14ac:dyDescent="0.2">
      <c r="D137" s="80"/>
      <c r="E137" s="80"/>
    </row>
    <row r="138" spans="4:5" x14ac:dyDescent="0.2">
      <c r="D138" s="80"/>
      <c r="E138" s="80"/>
    </row>
    <row r="139" spans="4:5" x14ac:dyDescent="0.2">
      <c r="D139" s="80"/>
      <c r="E139" s="80"/>
    </row>
    <row r="140" spans="4:5" x14ac:dyDescent="0.2">
      <c r="D140" s="80"/>
      <c r="E140" s="80"/>
    </row>
    <row r="141" spans="4:5" x14ac:dyDescent="0.2">
      <c r="D141" s="80"/>
      <c r="E141" s="80"/>
    </row>
    <row r="142" spans="4:5" x14ac:dyDescent="0.2">
      <c r="D142" s="80"/>
      <c r="E142" s="80"/>
    </row>
    <row r="143" spans="4:5" x14ac:dyDescent="0.2">
      <c r="D143" s="80"/>
      <c r="E143" s="80"/>
    </row>
    <row r="144" spans="4:5" x14ac:dyDescent="0.2">
      <c r="D144" s="80"/>
      <c r="E144" s="80"/>
    </row>
    <row r="145" spans="4:5" x14ac:dyDescent="0.2">
      <c r="D145" s="80"/>
      <c r="E145" s="80"/>
    </row>
    <row r="146" spans="4:5" x14ac:dyDescent="0.2">
      <c r="D146" s="80"/>
      <c r="E146" s="80"/>
    </row>
    <row r="147" spans="4:5" x14ac:dyDescent="0.2">
      <c r="D147" s="80"/>
      <c r="E147" s="80"/>
    </row>
    <row r="148" spans="4:5" x14ac:dyDescent="0.2">
      <c r="D148" s="80"/>
      <c r="E148" s="80"/>
    </row>
    <row r="149" spans="4:5" x14ac:dyDescent="0.2">
      <c r="D149" s="80"/>
      <c r="E149" s="80"/>
    </row>
    <row r="150" spans="4:5" x14ac:dyDescent="0.2">
      <c r="D150" s="80"/>
      <c r="E150" s="80"/>
    </row>
    <row r="151" spans="4:5" x14ac:dyDescent="0.2">
      <c r="D151" s="80"/>
      <c r="E151" s="80"/>
    </row>
    <row r="152" spans="4:5" x14ac:dyDescent="0.2">
      <c r="D152" s="80"/>
      <c r="E152" s="80"/>
    </row>
    <row r="153" spans="4:5" x14ac:dyDescent="0.2">
      <c r="D153" s="80"/>
      <c r="E153" s="80"/>
    </row>
    <row r="154" spans="4:5" x14ac:dyDescent="0.2">
      <c r="D154" s="80"/>
      <c r="E154" s="80"/>
    </row>
    <row r="155" spans="4:5" x14ac:dyDescent="0.2">
      <c r="D155" s="80"/>
      <c r="E155" s="80"/>
    </row>
    <row r="156" spans="4:5" x14ac:dyDescent="0.2">
      <c r="D156" s="80"/>
      <c r="E156" s="80"/>
    </row>
    <row r="157" spans="4:5" x14ac:dyDescent="0.2">
      <c r="D157" s="80"/>
      <c r="E157" s="80"/>
    </row>
    <row r="158" spans="4:5" x14ac:dyDescent="0.2">
      <c r="D158" s="80"/>
      <c r="E158" s="80"/>
    </row>
    <row r="159" spans="4:5" x14ac:dyDescent="0.2">
      <c r="D159" s="80"/>
      <c r="E159" s="80"/>
    </row>
    <row r="160" spans="4:5" x14ac:dyDescent="0.2">
      <c r="D160" s="80"/>
      <c r="E160" s="80"/>
    </row>
    <row r="161" spans="4:5" x14ac:dyDescent="0.2">
      <c r="D161" s="80"/>
      <c r="E161" s="80"/>
    </row>
    <row r="162" spans="4:5" x14ac:dyDescent="0.2">
      <c r="D162" s="80"/>
      <c r="E162" s="80"/>
    </row>
    <row r="163" spans="4:5" x14ac:dyDescent="0.2">
      <c r="D163" s="80"/>
      <c r="E163" s="80"/>
    </row>
    <row r="164" spans="4:5" x14ac:dyDescent="0.2">
      <c r="D164" s="80"/>
      <c r="E164" s="80"/>
    </row>
    <row r="165" spans="4:5" x14ac:dyDescent="0.2">
      <c r="D165" s="80"/>
      <c r="E165" s="80"/>
    </row>
    <row r="166" spans="4:5" x14ac:dyDescent="0.2">
      <c r="D166" s="80"/>
      <c r="E166" s="80"/>
    </row>
    <row r="167" spans="4:5" x14ac:dyDescent="0.2">
      <c r="D167" s="80"/>
      <c r="E167" s="80"/>
    </row>
    <row r="168" spans="4:5" x14ac:dyDescent="0.2">
      <c r="D168" s="80"/>
      <c r="E168" s="80"/>
    </row>
    <row r="169" spans="4:5" x14ac:dyDescent="0.2">
      <c r="D169" s="80"/>
      <c r="E169" s="80"/>
    </row>
    <row r="170" spans="4:5" x14ac:dyDescent="0.2">
      <c r="D170" s="80"/>
      <c r="E170" s="80"/>
    </row>
    <row r="171" spans="4:5" x14ac:dyDescent="0.2">
      <c r="D171" s="80"/>
      <c r="E171" s="80"/>
    </row>
    <row r="172" spans="4:5" x14ac:dyDescent="0.2">
      <c r="D172" s="80"/>
      <c r="E172" s="80"/>
    </row>
    <row r="173" spans="4:5" x14ac:dyDescent="0.2">
      <c r="D173" s="80"/>
      <c r="E173" s="80"/>
    </row>
    <row r="174" spans="4:5" x14ac:dyDescent="0.2">
      <c r="D174" s="80"/>
      <c r="E174" s="80"/>
    </row>
    <row r="175" spans="4:5" x14ac:dyDescent="0.2">
      <c r="D175" s="80"/>
      <c r="E175" s="80"/>
    </row>
    <row r="176" spans="4:5" x14ac:dyDescent="0.2">
      <c r="D176" s="80"/>
      <c r="E176" s="80"/>
    </row>
    <row r="177" spans="4:5" x14ac:dyDescent="0.2">
      <c r="D177" s="80"/>
      <c r="E177" s="80"/>
    </row>
    <row r="178" spans="4:5" x14ac:dyDescent="0.2">
      <c r="D178" s="80"/>
      <c r="E178" s="80"/>
    </row>
    <row r="179" spans="4:5" x14ac:dyDescent="0.2">
      <c r="D179" s="80"/>
      <c r="E179" s="80"/>
    </row>
    <row r="180" spans="4:5" x14ac:dyDescent="0.2">
      <c r="D180" s="80"/>
      <c r="E180" s="80"/>
    </row>
    <row r="181" spans="4:5" x14ac:dyDescent="0.2">
      <c r="D181" s="80"/>
      <c r="E181" s="80"/>
    </row>
    <row r="182" spans="4:5" x14ac:dyDescent="0.2">
      <c r="D182" s="80"/>
      <c r="E182" s="80"/>
    </row>
    <row r="183" spans="4:5" x14ac:dyDescent="0.2">
      <c r="D183" s="80"/>
      <c r="E183" s="80"/>
    </row>
    <row r="184" spans="4:5" x14ac:dyDescent="0.2">
      <c r="D184" s="80"/>
      <c r="E184" s="80"/>
    </row>
    <row r="185" spans="4:5" x14ac:dyDescent="0.2">
      <c r="D185" s="80"/>
      <c r="E185" s="80"/>
    </row>
    <row r="186" spans="4:5" x14ac:dyDescent="0.2">
      <c r="D186" s="80"/>
      <c r="E186" s="80"/>
    </row>
    <row r="187" spans="4:5" x14ac:dyDescent="0.2">
      <c r="D187" s="80"/>
      <c r="E187" s="80"/>
    </row>
    <row r="188" spans="4:5" x14ac:dyDescent="0.2">
      <c r="D188" s="80"/>
      <c r="E188" s="80"/>
    </row>
    <row r="189" spans="4:5" x14ac:dyDescent="0.2">
      <c r="D189" s="80"/>
      <c r="E189" s="80"/>
    </row>
    <row r="190" spans="4:5" x14ac:dyDescent="0.2">
      <c r="D190" s="80"/>
      <c r="E190" s="80"/>
    </row>
    <row r="191" spans="4:5" x14ac:dyDescent="0.2">
      <c r="D191" s="80"/>
      <c r="E191" s="80"/>
    </row>
    <row r="192" spans="4:5" x14ac:dyDescent="0.2">
      <c r="D192" s="80"/>
      <c r="E192" s="80"/>
    </row>
    <row r="193" spans="4:5" x14ac:dyDescent="0.2">
      <c r="D193" s="80"/>
      <c r="E193" s="80"/>
    </row>
    <row r="194" spans="4:5" x14ac:dyDescent="0.2">
      <c r="D194" s="80"/>
      <c r="E194" s="80"/>
    </row>
    <row r="195" spans="4:5" x14ac:dyDescent="0.2">
      <c r="D195" s="80"/>
      <c r="E195" s="80"/>
    </row>
    <row r="196" spans="4:5" x14ac:dyDescent="0.2">
      <c r="D196" s="80"/>
      <c r="E196" s="80"/>
    </row>
    <row r="197" spans="4:5" x14ac:dyDescent="0.2">
      <c r="D197" s="80"/>
      <c r="E197" s="80"/>
    </row>
    <row r="198" spans="4:5" x14ac:dyDescent="0.2">
      <c r="D198" s="80"/>
      <c r="E198" s="80"/>
    </row>
    <row r="199" spans="4:5" x14ac:dyDescent="0.2">
      <c r="D199" s="80"/>
      <c r="E199" s="80"/>
    </row>
    <row r="200" spans="4:5" x14ac:dyDescent="0.2">
      <c r="D200" s="80"/>
      <c r="E200" s="80"/>
    </row>
    <row r="201" spans="4:5" x14ac:dyDescent="0.2">
      <c r="D201" s="80"/>
      <c r="E201" s="80"/>
    </row>
    <row r="202" spans="4:5" x14ac:dyDescent="0.2">
      <c r="D202" s="80"/>
      <c r="E202" s="80"/>
    </row>
    <row r="203" spans="4:5" x14ac:dyDescent="0.2">
      <c r="D203" s="80"/>
      <c r="E203" s="80"/>
    </row>
    <row r="204" spans="4:5" x14ac:dyDescent="0.2">
      <c r="D204" s="80"/>
      <c r="E204" s="80"/>
    </row>
    <row r="205" spans="4:5" x14ac:dyDescent="0.2">
      <c r="D205" s="80"/>
      <c r="E205" s="80"/>
    </row>
    <row r="206" spans="4:5" x14ac:dyDescent="0.2">
      <c r="D206" s="80"/>
      <c r="E206" s="80"/>
    </row>
    <row r="207" spans="4:5" x14ac:dyDescent="0.2">
      <c r="D207" s="80"/>
      <c r="E207" s="80"/>
    </row>
    <row r="208" spans="4:5" x14ac:dyDescent="0.2">
      <c r="D208" s="80"/>
      <c r="E208" s="80"/>
    </row>
    <row r="209" spans="4:5" x14ac:dyDescent="0.2">
      <c r="D209" s="80"/>
      <c r="E209" s="80"/>
    </row>
    <row r="210" spans="4:5" x14ac:dyDescent="0.2">
      <c r="D210" s="80"/>
      <c r="E210" s="80"/>
    </row>
    <row r="211" spans="4:5" x14ac:dyDescent="0.2">
      <c r="D211" s="80"/>
      <c r="E211" s="80"/>
    </row>
    <row r="212" spans="4:5" x14ac:dyDescent="0.2">
      <c r="D212" s="80"/>
      <c r="E212" s="80"/>
    </row>
    <row r="213" spans="4:5" x14ac:dyDescent="0.2">
      <c r="D213" s="80"/>
      <c r="E213" s="80"/>
    </row>
    <row r="214" spans="4:5" x14ac:dyDescent="0.2">
      <c r="D214" s="80"/>
      <c r="E214" s="80"/>
    </row>
    <row r="215" spans="4:5" x14ac:dyDescent="0.2">
      <c r="D215" s="80"/>
      <c r="E215" s="80"/>
    </row>
    <row r="216" spans="4:5" x14ac:dyDescent="0.2">
      <c r="D216" s="80"/>
      <c r="E216" s="80"/>
    </row>
    <row r="217" spans="4:5" x14ac:dyDescent="0.2">
      <c r="D217" s="80"/>
      <c r="E217" s="80"/>
    </row>
    <row r="218" spans="4:5" x14ac:dyDescent="0.2">
      <c r="D218" s="80"/>
      <c r="E218" s="80"/>
    </row>
    <row r="219" spans="4:5" x14ac:dyDescent="0.2">
      <c r="D219" s="80"/>
      <c r="E219" s="80"/>
    </row>
    <row r="220" spans="4:5" x14ac:dyDescent="0.2">
      <c r="D220" s="80"/>
      <c r="E220" s="80"/>
    </row>
    <row r="221" spans="4:5" x14ac:dyDescent="0.2">
      <c r="D221" s="80"/>
      <c r="E221" s="80"/>
    </row>
    <row r="222" spans="4:5" x14ac:dyDescent="0.2">
      <c r="D222" s="80"/>
      <c r="E222" s="80"/>
    </row>
    <row r="223" spans="4:5" x14ac:dyDescent="0.2">
      <c r="D223" s="80"/>
      <c r="E223" s="80"/>
    </row>
    <row r="224" spans="4:5" x14ac:dyDescent="0.2">
      <c r="D224" s="80"/>
      <c r="E224" s="80"/>
    </row>
    <row r="225" spans="4:5" x14ac:dyDescent="0.2">
      <c r="D225" s="80"/>
      <c r="E225" s="80"/>
    </row>
    <row r="226" spans="4:5" x14ac:dyDescent="0.2">
      <c r="D226" s="80"/>
      <c r="E226" s="80"/>
    </row>
    <row r="227" spans="4:5" x14ac:dyDescent="0.2">
      <c r="D227" s="80"/>
      <c r="E227" s="80"/>
    </row>
    <row r="228" spans="4:5" x14ac:dyDescent="0.2">
      <c r="D228" s="80"/>
      <c r="E228" s="80"/>
    </row>
    <row r="229" spans="4:5" x14ac:dyDescent="0.2">
      <c r="D229" s="80"/>
      <c r="E229" s="80"/>
    </row>
    <row r="230" spans="4:5" x14ac:dyDescent="0.2">
      <c r="D230" s="80"/>
      <c r="E230" s="80"/>
    </row>
    <row r="231" spans="4:5" x14ac:dyDescent="0.2">
      <c r="D231" s="80"/>
      <c r="E231" s="80"/>
    </row>
    <row r="232" spans="4:5" x14ac:dyDescent="0.2">
      <c r="D232" s="80"/>
      <c r="E232" s="80"/>
    </row>
    <row r="233" spans="4:5" x14ac:dyDescent="0.2">
      <c r="D233" s="80"/>
      <c r="E233" s="80"/>
    </row>
    <row r="234" spans="4:5" x14ac:dyDescent="0.2">
      <c r="D234" s="80"/>
      <c r="E234" s="80"/>
    </row>
    <row r="235" spans="4:5" x14ac:dyDescent="0.2">
      <c r="D235" s="80"/>
      <c r="E235" s="80"/>
    </row>
    <row r="236" spans="4:5" x14ac:dyDescent="0.2">
      <c r="D236" s="80"/>
      <c r="E236" s="80"/>
    </row>
    <row r="237" spans="4:5" x14ac:dyDescent="0.2">
      <c r="D237" s="80"/>
      <c r="E237" s="80"/>
    </row>
    <row r="238" spans="4:5" x14ac:dyDescent="0.2">
      <c r="D238" s="80"/>
      <c r="E238" s="80"/>
    </row>
    <row r="239" spans="4:5" x14ac:dyDescent="0.2">
      <c r="D239" s="80"/>
      <c r="E239" s="80"/>
    </row>
    <row r="240" spans="4:5" x14ac:dyDescent="0.2">
      <c r="D240" s="80"/>
      <c r="E240" s="80"/>
    </row>
    <row r="241" spans="4:5" x14ac:dyDescent="0.2">
      <c r="D241" s="80"/>
      <c r="E241" s="80"/>
    </row>
    <row r="242" spans="4:5" x14ac:dyDescent="0.2">
      <c r="D242" s="80"/>
      <c r="E242" s="80"/>
    </row>
    <row r="243" spans="4:5" x14ac:dyDescent="0.2">
      <c r="D243" s="80"/>
      <c r="E243" s="80"/>
    </row>
    <row r="244" spans="4:5" x14ac:dyDescent="0.2">
      <c r="D244" s="80"/>
      <c r="E244" s="80"/>
    </row>
    <row r="245" spans="4:5" x14ac:dyDescent="0.2">
      <c r="D245" s="80"/>
      <c r="E245" s="80"/>
    </row>
    <row r="246" spans="4:5" x14ac:dyDescent="0.2">
      <c r="D246" s="80"/>
      <c r="E246" s="80"/>
    </row>
    <row r="247" spans="4:5" x14ac:dyDescent="0.2">
      <c r="D247" s="80"/>
      <c r="E247" s="80"/>
    </row>
    <row r="248" spans="4:5" x14ac:dyDescent="0.2">
      <c r="D248" s="80"/>
      <c r="E248" s="80"/>
    </row>
    <row r="249" spans="4:5" x14ac:dyDescent="0.2">
      <c r="D249" s="80"/>
      <c r="E249" s="80"/>
    </row>
    <row r="250" spans="4:5" x14ac:dyDescent="0.2">
      <c r="D250" s="80"/>
      <c r="E250" s="80"/>
    </row>
    <row r="251" spans="4:5" x14ac:dyDescent="0.2">
      <c r="D251" s="80"/>
      <c r="E251" s="80"/>
    </row>
    <row r="252" spans="4:5" x14ac:dyDescent="0.2">
      <c r="D252" s="80"/>
      <c r="E252" s="80"/>
    </row>
    <row r="253" spans="4:5" x14ac:dyDescent="0.2">
      <c r="D253" s="80"/>
      <c r="E253" s="80"/>
    </row>
    <row r="254" spans="4:5" x14ac:dyDescent="0.2">
      <c r="D254" s="80"/>
      <c r="E254" s="80"/>
    </row>
    <row r="255" spans="4:5" x14ac:dyDescent="0.2">
      <c r="D255" s="80"/>
      <c r="E255" s="80"/>
    </row>
    <row r="256" spans="4:5" x14ac:dyDescent="0.2">
      <c r="D256" s="80"/>
      <c r="E256" s="80"/>
    </row>
    <row r="257" spans="4:5" x14ac:dyDescent="0.2">
      <c r="D257" s="80"/>
      <c r="E257" s="80"/>
    </row>
    <row r="258" spans="4:5" x14ac:dyDescent="0.2">
      <c r="D258" s="80"/>
      <c r="E258" s="80"/>
    </row>
    <row r="259" spans="4:5" x14ac:dyDescent="0.2">
      <c r="D259" s="80"/>
      <c r="E259" s="80"/>
    </row>
    <row r="260" spans="4:5" x14ac:dyDescent="0.2">
      <c r="D260" s="80"/>
      <c r="E260" s="80"/>
    </row>
    <row r="261" spans="4:5" x14ac:dyDescent="0.2">
      <c r="D261" s="80"/>
      <c r="E261" s="80"/>
    </row>
    <row r="262" spans="4:5" x14ac:dyDescent="0.2">
      <c r="D262" s="80"/>
      <c r="E262" s="80"/>
    </row>
    <row r="263" spans="4:5" x14ac:dyDescent="0.2">
      <c r="D263" s="80"/>
      <c r="E263" s="80"/>
    </row>
    <row r="264" spans="4:5" x14ac:dyDescent="0.2">
      <c r="D264" s="80"/>
      <c r="E264" s="80"/>
    </row>
    <row r="265" spans="4:5" x14ac:dyDescent="0.2">
      <c r="D265" s="80"/>
      <c r="E265" s="80"/>
    </row>
    <row r="266" spans="4:5" x14ac:dyDescent="0.2">
      <c r="D266" s="80"/>
      <c r="E266" s="80"/>
    </row>
    <row r="267" spans="4:5" x14ac:dyDescent="0.2">
      <c r="D267" s="80"/>
      <c r="E267" s="80"/>
    </row>
    <row r="268" spans="4:5" x14ac:dyDescent="0.2">
      <c r="D268" s="80"/>
      <c r="E268" s="80"/>
    </row>
    <row r="269" spans="4:5" x14ac:dyDescent="0.2">
      <c r="D269" s="80"/>
      <c r="E269" s="80"/>
    </row>
    <row r="270" spans="4:5" x14ac:dyDescent="0.2">
      <c r="D270" s="80"/>
      <c r="E270" s="80"/>
    </row>
    <row r="271" spans="4:5" x14ac:dyDescent="0.2">
      <c r="D271" s="80"/>
      <c r="E271" s="80"/>
    </row>
    <row r="272" spans="4:5" x14ac:dyDescent="0.2">
      <c r="D272" s="80"/>
      <c r="E272" s="80"/>
    </row>
    <row r="273" spans="4:5" x14ac:dyDescent="0.2">
      <c r="D273" s="80"/>
      <c r="E273" s="80"/>
    </row>
    <row r="274" spans="4:5" x14ac:dyDescent="0.2">
      <c r="D274" s="80"/>
      <c r="E274" s="80"/>
    </row>
    <row r="275" spans="4:5" x14ac:dyDescent="0.2">
      <c r="D275" s="80"/>
      <c r="E275" s="80"/>
    </row>
    <row r="276" spans="4:5" x14ac:dyDescent="0.2">
      <c r="D276" s="80"/>
      <c r="E276" s="80"/>
    </row>
    <row r="277" spans="4:5" x14ac:dyDescent="0.2">
      <c r="D277" s="80"/>
      <c r="E277" s="80"/>
    </row>
    <row r="278" spans="4:5" x14ac:dyDescent="0.2">
      <c r="D278" s="80"/>
      <c r="E278" s="80"/>
    </row>
    <row r="279" spans="4:5" x14ac:dyDescent="0.2">
      <c r="D279" s="80"/>
      <c r="E279" s="80"/>
    </row>
    <row r="280" spans="4:5" x14ac:dyDescent="0.2">
      <c r="D280" s="80"/>
      <c r="E280" s="80"/>
    </row>
    <row r="281" spans="4:5" x14ac:dyDescent="0.2">
      <c r="D281" s="80"/>
      <c r="E281" s="80"/>
    </row>
    <row r="282" spans="4:5" x14ac:dyDescent="0.2">
      <c r="D282" s="80"/>
      <c r="E282" s="80"/>
    </row>
    <row r="283" spans="4:5" x14ac:dyDescent="0.2">
      <c r="D283" s="80"/>
      <c r="E283" s="80"/>
    </row>
    <row r="284" spans="4:5" x14ac:dyDescent="0.2">
      <c r="D284" s="80"/>
      <c r="E284" s="80"/>
    </row>
    <row r="285" spans="4:5" x14ac:dyDescent="0.2">
      <c r="D285" s="80"/>
      <c r="E285" s="80"/>
    </row>
    <row r="286" spans="4:5" x14ac:dyDescent="0.2">
      <c r="D286" s="80"/>
      <c r="E286" s="80"/>
    </row>
    <row r="287" spans="4:5" x14ac:dyDescent="0.2">
      <c r="D287" s="80"/>
      <c r="E287" s="80"/>
    </row>
    <row r="288" spans="4:5" x14ac:dyDescent="0.2">
      <c r="D288" s="80"/>
      <c r="E288" s="80"/>
    </row>
    <row r="289" spans="4:5" x14ac:dyDescent="0.2">
      <c r="D289" s="80"/>
      <c r="E289" s="80"/>
    </row>
    <row r="290" spans="4:5" x14ac:dyDescent="0.2">
      <c r="D290" s="80"/>
      <c r="E290" s="80"/>
    </row>
    <row r="291" spans="4:5" x14ac:dyDescent="0.2">
      <c r="D291" s="80"/>
      <c r="E291" s="80"/>
    </row>
    <row r="292" spans="4:5" x14ac:dyDescent="0.2">
      <c r="D292" s="80"/>
      <c r="E292" s="80"/>
    </row>
    <row r="293" spans="4:5" x14ac:dyDescent="0.2">
      <c r="D293" s="80"/>
      <c r="E293" s="80"/>
    </row>
    <row r="294" spans="4:5" x14ac:dyDescent="0.2">
      <c r="D294" s="80"/>
      <c r="E294" s="80"/>
    </row>
    <row r="295" spans="4:5" x14ac:dyDescent="0.2">
      <c r="D295" s="80"/>
      <c r="E295" s="80"/>
    </row>
    <row r="296" spans="4:5" x14ac:dyDescent="0.2">
      <c r="D296" s="80"/>
      <c r="E296" s="80"/>
    </row>
    <row r="297" spans="4:5" x14ac:dyDescent="0.2">
      <c r="D297" s="80"/>
      <c r="E297" s="80"/>
    </row>
    <row r="298" spans="4:5" x14ac:dyDescent="0.2">
      <c r="D298" s="80"/>
      <c r="E298" s="80"/>
    </row>
    <row r="299" spans="4:5" x14ac:dyDescent="0.2">
      <c r="D299" s="80"/>
      <c r="E299" s="80"/>
    </row>
    <row r="300" spans="4:5" x14ac:dyDescent="0.2">
      <c r="D300" s="80"/>
      <c r="E300" s="80"/>
    </row>
    <row r="301" spans="4:5" x14ac:dyDescent="0.2">
      <c r="D301" s="80"/>
      <c r="E301" s="80"/>
    </row>
    <row r="302" spans="4:5" x14ac:dyDescent="0.2">
      <c r="D302" s="80"/>
      <c r="E302" s="80"/>
    </row>
    <row r="303" spans="4:5" x14ac:dyDescent="0.2">
      <c r="D303" s="80"/>
      <c r="E303" s="80"/>
    </row>
    <row r="304" spans="4:5" x14ac:dyDescent="0.2">
      <c r="D304" s="80"/>
      <c r="E304" s="80"/>
    </row>
    <row r="305" spans="4:5" x14ac:dyDescent="0.2">
      <c r="D305" s="80"/>
      <c r="E305" s="80"/>
    </row>
    <row r="306" spans="4:5" x14ac:dyDescent="0.2">
      <c r="D306" s="80"/>
      <c r="E306" s="80"/>
    </row>
    <row r="307" spans="4:5" x14ac:dyDescent="0.2">
      <c r="D307" s="80"/>
      <c r="E307" s="80"/>
    </row>
    <row r="308" spans="4:5" x14ac:dyDescent="0.2">
      <c r="D308" s="80"/>
      <c r="E308" s="80"/>
    </row>
    <row r="309" spans="4:5" x14ac:dyDescent="0.2">
      <c r="D309" s="80"/>
      <c r="E309" s="80"/>
    </row>
    <row r="310" spans="4:5" x14ac:dyDescent="0.2">
      <c r="D310" s="80"/>
      <c r="E310" s="80"/>
    </row>
    <row r="311" spans="4:5" x14ac:dyDescent="0.2">
      <c r="D311" s="80"/>
      <c r="E311" s="80"/>
    </row>
    <row r="312" spans="4:5" x14ac:dyDescent="0.2">
      <c r="D312" s="80"/>
      <c r="E312" s="80"/>
    </row>
    <row r="313" spans="4:5" x14ac:dyDescent="0.2">
      <c r="D313" s="80"/>
      <c r="E313" s="80"/>
    </row>
    <row r="314" spans="4:5" x14ac:dyDescent="0.2">
      <c r="D314" s="80"/>
      <c r="E314" s="80"/>
    </row>
    <row r="315" spans="4:5" x14ac:dyDescent="0.2">
      <c r="D315" s="80"/>
      <c r="E315" s="80"/>
    </row>
    <row r="316" spans="4:5" x14ac:dyDescent="0.2">
      <c r="D316" s="80"/>
      <c r="E316" s="80"/>
    </row>
    <row r="317" spans="4:5" x14ac:dyDescent="0.2">
      <c r="D317" s="80"/>
      <c r="E317" s="80"/>
    </row>
    <row r="318" spans="4:5" x14ac:dyDescent="0.2">
      <c r="D318" s="80"/>
      <c r="E318" s="80"/>
    </row>
    <row r="319" spans="4:5" x14ac:dyDescent="0.2">
      <c r="D319" s="80"/>
      <c r="E319" s="80"/>
    </row>
    <row r="320" spans="4:5" x14ac:dyDescent="0.2">
      <c r="D320" s="80"/>
      <c r="E320" s="80"/>
    </row>
    <row r="321" spans="4:5" x14ac:dyDescent="0.2">
      <c r="D321" s="80"/>
      <c r="E321" s="80"/>
    </row>
    <row r="322" spans="4:5" x14ac:dyDescent="0.2">
      <c r="D322" s="80"/>
      <c r="E322" s="80"/>
    </row>
    <row r="323" spans="4:5" x14ac:dyDescent="0.2">
      <c r="D323" s="80"/>
      <c r="E323" s="80"/>
    </row>
    <row r="324" spans="4:5" x14ac:dyDescent="0.2">
      <c r="D324" s="80"/>
      <c r="E324" s="80"/>
    </row>
    <row r="325" spans="4:5" x14ac:dyDescent="0.2">
      <c r="D325" s="80"/>
      <c r="E325" s="80"/>
    </row>
    <row r="326" spans="4:5" x14ac:dyDescent="0.2">
      <c r="D326" s="80"/>
      <c r="E326" s="80"/>
    </row>
    <row r="327" spans="4:5" x14ac:dyDescent="0.2">
      <c r="D327" s="80"/>
      <c r="E327" s="80"/>
    </row>
    <row r="328" spans="4:5" x14ac:dyDescent="0.2">
      <c r="D328" s="80"/>
      <c r="E328" s="80"/>
    </row>
    <row r="329" spans="4:5" x14ac:dyDescent="0.2">
      <c r="D329" s="80"/>
      <c r="E329" s="80"/>
    </row>
    <row r="330" spans="4:5" x14ac:dyDescent="0.2">
      <c r="D330" s="80"/>
      <c r="E330" s="80"/>
    </row>
    <row r="331" spans="4:5" x14ac:dyDescent="0.2">
      <c r="D331" s="80"/>
      <c r="E331" s="80"/>
    </row>
    <row r="332" spans="4:5" x14ac:dyDescent="0.2">
      <c r="D332" s="80"/>
      <c r="E332" s="80"/>
    </row>
    <row r="333" spans="4:5" x14ac:dyDescent="0.2">
      <c r="D333" s="80"/>
      <c r="E333" s="80"/>
    </row>
    <row r="334" spans="4:5" x14ac:dyDescent="0.2">
      <c r="D334" s="80"/>
      <c r="E334" s="80"/>
    </row>
    <row r="335" spans="4:5" x14ac:dyDescent="0.2">
      <c r="D335" s="80"/>
      <c r="E335" s="80"/>
    </row>
    <row r="336" spans="4:5" x14ac:dyDescent="0.2">
      <c r="D336" s="80"/>
      <c r="E336" s="80"/>
    </row>
    <row r="337" spans="4:5" x14ac:dyDescent="0.2">
      <c r="D337" s="80"/>
      <c r="E337" s="80"/>
    </row>
    <row r="338" spans="4:5" x14ac:dyDescent="0.2">
      <c r="D338" s="80"/>
      <c r="E338" s="80"/>
    </row>
    <row r="339" spans="4:5" x14ac:dyDescent="0.2">
      <c r="D339" s="80"/>
      <c r="E339" s="80"/>
    </row>
    <row r="340" spans="4:5" x14ac:dyDescent="0.2">
      <c r="D340" s="80"/>
      <c r="E340" s="80"/>
    </row>
    <row r="341" spans="4:5" x14ac:dyDescent="0.2">
      <c r="D341" s="80"/>
      <c r="E341" s="80"/>
    </row>
    <row r="342" spans="4:5" x14ac:dyDescent="0.2">
      <c r="D342" s="80"/>
      <c r="E342" s="80"/>
    </row>
    <row r="343" spans="4:5" x14ac:dyDescent="0.2">
      <c r="D343" s="80"/>
      <c r="E343" s="80"/>
    </row>
    <row r="344" spans="4:5" x14ac:dyDescent="0.2">
      <c r="D344" s="80"/>
      <c r="E344" s="80"/>
    </row>
    <row r="345" spans="4:5" x14ac:dyDescent="0.2">
      <c r="D345" s="80"/>
      <c r="E345" s="80"/>
    </row>
    <row r="346" spans="4:5" x14ac:dyDescent="0.2">
      <c r="D346" s="80"/>
      <c r="E346" s="80"/>
    </row>
    <row r="347" spans="4:5" x14ac:dyDescent="0.2">
      <c r="D347" s="80"/>
      <c r="E347" s="80"/>
    </row>
    <row r="348" spans="4:5" x14ac:dyDescent="0.2">
      <c r="D348" s="80"/>
      <c r="E348" s="80"/>
    </row>
    <row r="349" spans="4:5" x14ac:dyDescent="0.2">
      <c r="D349" s="80"/>
      <c r="E349" s="80"/>
    </row>
    <row r="350" spans="4:5" x14ac:dyDescent="0.2">
      <c r="D350" s="80"/>
      <c r="E350" s="80"/>
    </row>
    <row r="351" spans="4:5" x14ac:dyDescent="0.2">
      <c r="D351" s="80"/>
      <c r="E351" s="80"/>
    </row>
    <row r="352" spans="4:5" x14ac:dyDescent="0.2">
      <c r="D352" s="80"/>
      <c r="E352" s="80"/>
    </row>
    <row r="353" spans="4:5" x14ac:dyDescent="0.2">
      <c r="D353" s="80"/>
      <c r="E353" s="80"/>
    </row>
    <row r="354" spans="4:5" x14ac:dyDescent="0.2">
      <c r="D354" s="80"/>
      <c r="E354" s="80"/>
    </row>
    <row r="355" spans="4:5" x14ac:dyDescent="0.2">
      <c r="D355" s="80"/>
      <c r="E355" s="80"/>
    </row>
    <row r="356" spans="4:5" x14ac:dyDescent="0.2">
      <c r="D356" s="80"/>
      <c r="E356" s="80"/>
    </row>
    <row r="357" spans="4:5" x14ac:dyDescent="0.2">
      <c r="D357" s="80"/>
      <c r="E357" s="80"/>
    </row>
    <row r="358" spans="4:5" x14ac:dyDescent="0.2">
      <c r="D358" s="80"/>
      <c r="E358" s="80"/>
    </row>
    <row r="359" spans="4:5" x14ac:dyDescent="0.2">
      <c r="D359" s="80"/>
      <c r="E359" s="80"/>
    </row>
    <row r="360" spans="4:5" x14ac:dyDescent="0.2">
      <c r="D360" s="80"/>
      <c r="E360" s="80"/>
    </row>
    <row r="361" spans="4:5" x14ac:dyDescent="0.2">
      <c r="D361" s="80"/>
      <c r="E361" s="80"/>
    </row>
    <row r="362" spans="4:5" x14ac:dyDescent="0.2">
      <c r="D362" s="80"/>
      <c r="E362" s="80"/>
    </row>
    <row r="363" spans="4:5" x14ac:dyDescent="0.2">
      <c r="D363" s="80"/>
      <c r="E363" s="80"/>
    </row>
    <row r="364" spans="4:5" x14ac:dyDescent="0.2">
      <c r="D364" s="80"/>
      <c r="E364" s="80"/>
    </row>
    <row r="365" spans="4:5" x14ac:dyDescent="0.2">
      <c r="D365" s="80"/>
      <c r="E365" s="80"/>
    </row>
    <row r="366" spans="4:5" x14ac:dyDescent="0.2">
      <c r="D366" s="80"/>
      <c r="E366" s="80"/>
    </row>
    <row r="367" spans="4:5" x14ac:dyDescent="0.2">
      <c r="D367" s="80"/>
      <c r="E367" s="80"/>
    </row>
    <row r="368" spans="4:5" x14ac:dyDescent="0.2">
      <c r="D368" s="80"/>
      <c r="E368" s="80"/>
    </row>
    <row r="369" spans="4:5" x14ac:dyDescent="0.2">
      <c r="D369" s="80"/>
      <c r="E369" s="80"/>
    </row>
    <row r="370" spans="4:5" x14ac:dyDescent="0.2">
      <c r="D370" s="80"/>
      <c r="E370" s="80"/>
    </row>
    <row r="371" spans="4:5" x14ac:dyDescent="0.2">
      <c r="D371" s="80"/>
      <c r="E371" s="80"/>
    </row>
    <row r="372" spans="4:5" x14ac:dyDescent="0.2">
      <c r="D372" s="80"/>
      <c r="E372" s="80"/>
    </row>
    <row r="373" spans="4:5" x14ac:dyDescent="0.2">
      <c r="D373" s="80"/>
      <c r="E373" s="80"/>
    </row>
    <row r="374" spans="4:5" x14ac:dyDescent="0.2">
      <c r="D374" s="80"/>
      <c r="E374" s="80"/>
    </row>
    <row r="375" spans="4:5" x14ac:dyDescent="0.2">
      <c r="D375" s="80"/>
      <c r="E375" s="80"/>
    </row>
    <row r="376" spans="4:5" x14ac:dyDescent="0.2">
      <c r="D376" s="80"/>
      <c r="E376" s="80"/>
    </row>
    <row r="377" spans="4:5" x14ac:dyDescent="0.2">
      <c r="D377" s="80"/>
      <c r="E377" s="80"/>
    </row>
    <row r="378" spans="4:5" x14ac:dyDescent="0.2">
      <c r="D378" s="80"/>
      <c r="E378" s="80"/>
    </row>
    <row r="379" spans="4:5" x14ac:dyDescent="0.2">
      <c r="D379" s="80"/>
      <c r="E379" s="80"/>
    </row>
    <row r="380" spans="4:5" x14ac:dyDescent="0.2">
      <c r="D380" s="80"/>
      <c r="E380" s="80"/>
    </row>
    <row r="381" spans="4:5" x14ac:dyDescent="0.2">
      <c r="D381" s="80"/>
      <c r="E381" s="80"/>
    </row>
    <row r="382" spans="4:5" x14ac:dyDescent="0.2">
      <c r="D382" s="80"/>
      <c r="E382" s="80"/>
    </row>
    <row r="383" spans="4:5" x14ac:dyDescent="0.2">
      <c r="D383" s="80"/>
      <c r="E383" s="80"/>
    </row>
    <row r="384" spans="4:5" x14ac:dyDescent="0.2">
      <c r="D384" s="80"/>
      <c r="E384" s="80"/>
    </row>
    <row r="385" spans="4:5" x14ac:dyDescent="0.2">
      <c r="D385" s="80"/>
      <c r="E385" s="80"/>
    </row>
    <row r="386" spans="4:5" x14ac:dyDescent="0.2">
      <c r="D386" s="80"/>
      <c r="E386" s="80"/>
    </row>
    <row r="387" spans="4:5" x14ac:dyDescent="0.2">
      <c r="D387" s="80"/>
      <c r="E387" s="80"/>
    </row>
    <row r="388" spans="4:5" x14ac:dyDescent="0.2">
      <c r="D388" s="80"/>
      <c r="E388" s="80"/>
    </row>
    <row r="389" spans="4:5" x14ac:dyDescent="0.2">
      <c r="D389" s="80"/>
      <c r="E389" s="80"/>
    </row>
    <row r="390" spans="4:5" x14ac:dyDescent="0.2">
      <c r="D390" s="80"/>
      <c r="E390" s="80"/>
    </row>
    <row r="391" spans="4:5" x14ac:dyDescent="0.2">
      <c r="D391" s="80"/>
      <c r="E391" s="80"/>
    </row>
    <row r="392" spans="4:5" x14ac:dyDescent="0.2">
      <c r="D392" s="80"/>
      <c r="E392" s="80"/>
    </row>
    <row r="393" spans="4:5" x14ac:dyDescent="0.2">
      <c r="D393" s="80"/>
      <c r="E393" s="80"/>
    </row>
    <row r="394" spans="4:5" x14ac:dyDescent="0.2">
      <c r="D394" s="80"/>
      <c r="E394" s="80"/>
    </row>
    <row r="395" spans="4:5" x14ac:dyDescent="0.2">
      <c r="D395" s="80"/>
      <c r="E395" s="80"/>
    </row>
    <row r="396" spans="4:5" x14ac:dyDescent="0.2">
      <c r="D396" s="80"/>
      <c r="E396" s="80"/>
    </row>
    <row r="397" spans="4:5" x14ac:dyDescent="0.2">
      <c r="D397" s="80"/>
      <c r="E397" s="80"/>
    </row>
    <row r="398" spans="4:5" x14ac:dyDescent="0.2">
      <c r="D398" s="80"/>
      <c r="E398" s="80"/>
    </row>
    <row r="399" spans="4:5" x14ac:dyDescent="0.2">
      <c r="D399" s="80"/>
      <c r="E399" s="80"/>
    </row>
    <row r="400" spans="4:5" x14ac:dyDescent="0.2">
      <c r="D400" s="80"/>
      <c r="E400" s="80"/>
    </row>
    <row r="401" spans="4:5" x14ac:dyDescent="0.2">
      <c r="D401" s="80"/>
      <c r="E401" s="80"/>
    </row>
    <row r="402" spans="4:5" x14ac:dyDescent="0.2">
      <c r="D402" s="80"/>
      <c r="E402" s="80"/>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5C28B39-13DF-4B7A-AE2D-2E3736609925}">
      <formula1>$H$68:$H$159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57C41297-4D4C-4CB6-B91D-B7A52BA526AB}">
      <formula1>"1, 2, 3"</formula1>
    </dataValidation>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DE942EE5-C6B4-4AE1-9CBF-D16BE1BB5E02}">
      <formula1>$D$68:$D$402</formula1>
    </dataValidation>
  </dataValidations>
  <pageMargins left="0.7" right="0.7" top="0.75" bottom="0.75" header="0.3" footer="0.3"/>
  <pageSetup scale="8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9CA0-0DA8-448F-B879-2696ECAE66C5}">
  <sheetPr>
    <pageSetUpPr fitToPage="1"/>
  </sheetPr>
  <dimension ref="A1:R409"/>
  <sheetViews>
    <sheetView view="pageBreakPreview" zoomScale="90" zoomScaleNormal="100" zoomScaleSheetLayoutView="90" workbookViewId="0">
      <selection activeCell="D71" sqref="D71"/>
    </sheetView>
  </sheetViews>
  <sheetFormatPr defaultColWidth="10" defaultRowHeight="12.75" x14ac:dyDescent="0.2"/>
  <cols>
    <col min="1" max="1" width="2.5703125" style="56" customWidth="1"/>
    <col min="2" max="2" width="7.28515625" style="56" customWidth="1"/>
    <col min="3" max="3" width="23.570312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6" width="10" style="56"/>
    <col min="17" max="17" width="12.7109375" style="56" customWidth="1"/>
    <col min="18" max="18" width="13.28515625" style="56" bestFit="1" customWidth="1"/>
    <col min="19"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8" ht="12" customHeight="1" x14ac:dyDescent="0.2">
      <c r="B1" s="57" t="s">
        <v>124</v>
      </c>
      <c r="D1" s="58"/>
      <c r="E1" s="58"/>
      <c r="F1" s="58"/>
      <c r="G1" s="58"/>
      <c r="H1" s="58"/>
      <c r="I1" s="58"/>
      <c r="J1" s="58" t="s">
        <v>140</v>
      </c>
      <c r="K1" s="58" t="s">
        <v>141</v>
      </c>
      <c r="Q1" s="57"/>
      <c r="R1" s="57"/>
    </row>
    <row r="2" spans="2:18" ht="12" customHeight="1" x14ac:dyDescent="0.2">
      <c r="B2" s="57" t="s">
        <v>125</v>
      </c>
      <c r="D2" s="58"/>
      <c r="E2" s="58"/>
      <c r="F2" s="58"/>
      <c r="G2" s="58"/>
      <c r="H2" s="58"/>
      <c r="I2" s="58"/>
      <c r="J2" s="58"/>
      <c r="K2" s="58"/>
      <c r="R2" s="9"/>
    </row>
    <row r="3" spans="2:18" ht="12" customHeight="1" x14ac:dyDescent="0.2">
      <c r="B3" s="57" t="s">
        <v>134</v>
      </c>
      <c r="D3" s="58"/>
      <c r="E3" s="58"/>
      <c r="F3" s="58"/>
      <c r="G3" s="58"/>
      <c r="H3" s="58"/>
      <c r="I3" s="58"/>
      <c r="J3" s="58"/>
      <c r="K3" s="58"/>
      <c r="R3" s="9"/>
    </row>
    <row r="4" spans="2:18" ht="12" customHeight="1" x14ac:dyDescent="0.2">
      <c r="D4" s="58"/>
      <c r="E4" s="58"/>
      <c r="F4" s="58"/>
      <c r="G4" s="58"/>
      <c r="H4" s="58"/>
      <c r="I4" s="58"/>
      <c r="J4" s="58"/>
      <c r="K4" s="58"/>
      <c r="R4" s="9"/>
    </row>
    <row r="5" spans="2:18" ht="12" customHeight="1" x14ac:dyDescent="0.2">
      <c r="D5" s="58"/>
      <c r="E5" s="58"/>
      <c r="F5" s="58"/>
      <c r="G5" s="58"/>
      <c r="H5" s="58"/>
      <c r="I5" s="58"/>
      <c r="J5" s="58"/>
      <c r="K5" s="58"/>
      <c r="R5" s="9"/>
    </row>
    <row r="6" spans="2:18" x14ac:dyDescent="0.2">
      <c r="D6" s="58"/>
      <c r="E6" s="58"/>
      <c r="F6" s="58"/>
      <c r="G6" s="58" t="s">
        <v>0</v>
      </c>
      <c r="H6" s="58"/>
      <c r="I6" s="58"/>
      <c r="J6" s="58" t="s">
        <v>1</v>
      </c>
      <c r="K6" s="58"/>
      <c r="R6" s="9"/>
    </row>
    <row r="7" spans="2:18" x14ac:dyDescent="0.2">
      <c r="D7" s="59" t="s">
        <v>2</v>
      </c>
      <c r="E7" s="59"/>
      <c r="F7" s="59" t="s">
        <v>3</v>
      </c>
      <c r="G7" s="59" t="s">
        <v>4</v>
      </c>
      <c r="H7" s="59" t="s">
        <v>5</v>
      </c>
      <c r="I7" s="59" t="s">
        <v>6</v>
      </c>
      <c r="J7" s="59" t="s">
        <v>7</v>
      </c>
      <c r="K7" s="59" t="s">
        <v>8</v>
      </c>
      <c r="R7" s="9"/>
    </row>
    <row r="8" spans="2:18" ht="12" customHeight="1" x14ac:dyDescent="0.2">
      <c r="B8" s="81" t="s">
        <v>9</v>
      </c>
      <c r="D8" s="58"/>
      <c r="E8" s="58"/>
      <c r="F8" s="58"/>
      <c r="G8" s="58"/>
      <c r="H8" s="58"/>
      <c r="I8" s="58"/>
      <c r="J8" s="48"/>
      <c r="K8" s="58"/>
      <c r="R8" s="9"/>
    </row>
    <row r="9" spans="2:18" ht="12" customHeight="1" x14ac:dyDescent="0.2">
      <c r="B9" s="66" t="s">
        <v>49</v>
      </c>
      <c r="D9" s="58" t="s">
        <v>48</v>
      </c>
      <c r="E9" s="58" t="str">
        <f t="shared" ref="E9:E37" si="0">D9&amp;H9</f>
        <v>111IPCA</v>
      </c>
      <c r="F9" s="58" t="s">
        <v>136</v>
      </c>
      <c r="G9" s="48">
        <f>SUMIF('14.3.2-14.3.3'!$H$12:$H$138,'14.3.1'!E9,'14.3.2-14.3.3'!$K$12:$K$138)</f>
        <v>-91.860000000002401</v>
      </c>
      <c r="H9" s="85" t="s">
        <v>27</v>
      </c>
      <c r="I9" s="53">
        <v>0</v>
      </c>
      <c r="J9" s="51">
        <f>G9*I9</f>
        <v>0</v>
      </c>
      <c r="K9" s="58"/>
      <c r="L9" s="60"/>
      <c r="M9" s="61"/>
      <c r="R9" s="9"/>
    </row>
    <row r="10" spans="2:18" ht="12" customHeight="1" x14ac:dyDescent="0.2">
      <c r="B10" s="66" t="s">
        <v>49</v>
      </c>
      <c r="D10" s="58" t="s">
        <v>48</v>
      </c>
      <c r="E10" s="58" t="str">
        <f t="shared" si="0"/>
        <v>111IPCN</v>
      </c>
      <c r="F10" s="58" t="s">
        <v>136</v>
      </c>
      <c r="G10" s="48">
        <f>SUMIF('14.3.2-14.3.3'!$H$12:$H$138,'14.3.1'!E10,'14.3.2-14.3.3'!$K$12:$K$138)</f>
        <v>-12623389.547538579</v>
      </c>
      <c r="H10" s="85" t="s">
        <v>40</v>
      </c>
      <c r="I10" s="53">
        <v>6.742981175467383E-2</v>
      </c>
      <c r="J10" s="51">
        <f t="shared" ref="J10:J37" si="1">G10*I10</f>
        <v>-851192.78089644364</v>
      </c>
      <c r="K10" s="58"/>
      <c r="L10" s="60"/>
      <c r="M10" s="61"/>
      <c r="R10" s="9"/>
    </row>
    <row r="11" spans="2:18" ht="12" customHeight="1" x14ac:dyDescent="0.2">
      <c r="B11" s="66" t="s">
        <v>49</v>
      </c>
      <c r="D11" s="58" t="s">
        <v>48</v>
      </c>
      <c r="E11" s="58" t="str">
        <f t="shared" si="0"/>
        <v>111IPID</v>
      </c>
      <c r="F11" s="58" t="s">
        <v>136</v>
      </c>
      <c r="G11" s="48">
        <f>SUMIF('14.3.2-14.3.3'!$H$12:$H$138,'14.3.1'!E11,'14.3.2-14.3.3'!$K$12:$K$138)</f>
        <v>-21526.463325520861</v>
      </c>
      <c r="H11" s="86" t="s">
        <v>28</v>
      </c>
      <c r="I11" s="53">
        <v>0</v>
      </c>
      <c r="J11" s="51">
        <f t="shared" si="1"/>
        <v>0</v>
      </c>
      <c r="K11" s="58"/>
      <c r="L11" s="60"/>
      <c r="M11" s="61"/>
      <c r="R11" s="9"/>
    </row>
    <row r="12" spans="2:18" ht="12" customHeight="1" x14ac:dyDescent="0.2">
      <c r="B12" s="66" t="s">
        <v>49</v>
      </c>
      <c r="D12" s="58" t="s">
        <v>48</v>
      </c>
      <c r="E12" s="58" t="str">
        <f t="shared" si="0"/>
        <v>111IPCAGE</v>
      </c>
      <c r="F12" s="58" t="s">
        <v>136</v>
      </c>
      <c r="G12" s="48">
        <f>SUMIF('14.3.2-14.3.3'!$H$12:$H$138,'14.3.1'!E12,'14.3.2-14.3.3'!$K$12:$K$138)</f>
        <v>-2638265.7639125735</v>
      </c>
      <c r="H12" s="86" t="s">
        <v>12</v>
      </c>
      <c r="I12" s="53">
        <v>0</v>
      </c>
      <c r="J12" s="51">
        <f t="shared" si="1"/>
        <v>0</v>
      </c>
      <c r="K12" s="58"/>
      <c r="L12" s="60"/>
      <c r="M12" s="61"/>
      <c r="R12" s="9"/>
    </row>
    <row r="13" spans="2:18" ht="12" customHeight="1" x14ac:dyDescent="0.2">
      <c r="B13" s="66" t="s">
        <v>49</v>
      </c>
      <c r="D13" s="58" t="s">
        <v>48</v>
      </c>
      <c r="E13" s="58" t="str">
        <f t="shared" si="0"/>
        <v>111IPOR</v>
      </c>
      <c r="F13" s="58" t="s">
        <v>136</v>
      </c>
      <c r="G13" s="48">
        <f>SUMIF('14.3.2-14.3.3'!$H$12:$H$138,'14.3.1'!E13,'14.3.2-14.3.3'!$K$12:$K$138)</f>
        <v>-7105.0020595119277</v>
      </c>
      <c r="H13" s="85" t="s">
        <v>29</v>
      </c>
      <c r="I13" s="53">
        <v>0</v>
      </c>
      <c r="J13" s="51">
        <f t="shared" si="1"/>
        <v>0</v>
      </c>
      <c r="K13" s="58"/>
      <c r="L13" s="60"/>
      <c r="M13" s="61"/>
      <c r="R13" s="9"/>
    </row>
    <row r="14" spans="2:18" ht="12" customHeight="1" x14ac:dyDescent="0.2">
      <c r="B14" s="66" t="s">
        <v>49</v>
      </c>
      <c r="D14" s="58" t="s">
        <v>48</v>
      </c>
      <c r="E14" s="58" t="str">
        <f t="shared" si="0"/>
        <v>111IPCAEE</v>
      </c>
      <c r="F14" s="58" t="s">
        <v>136</v>
      </c>
      <c r="G14" s="48">
        <f>SUMIF('14.3.2-14.3.3'!$H$12:$H$138,'14.3.1'!E14,'14.3.2-14.3.3'!$K$12:$K$138)</f>
        <v>5168.7251175407273</v>
      </c>
      <c r="H14" s="85" t="s">
        <v>41</v>
      </c>
      <c r="I14" s="53">
        <v>0</v>
      </c>
      <c r="J14" s="51">
        <f t="shared" si="1"/>
        <v>0</v>
      </c>
      <c r="K14" s="58"/>
      <c r="L14" s="60"/>
      <c r="M14" s="61"/>
      <c r="R14" s="9"/>
    </row>
    <row r="15" spans="2:18" ht="12" customHeight="1" x14ac:dyDescent="0.2">
      <c r="B15" s="66" t="s">
        <v>49</v>
      </c>
      <c r="D15" s="58" t="s">
        <v>48</v>
      </c>
      <c r="E15" s="58" t="str">
        <f t="shared" si="0"/>
        <v>111IPSG</v>
      </c>
      <c r="F15" s="58" t="s">
        <v>136</v>
      </c>
      <c r="G15" s="48">
        <f>SUMIF('14.3.2-14.3.3'!$H$12:$H$138,'14.3.1'!E15,'14.3.2-14.3.3'!$K$12:$K$138)</f>
        <v>-3137307.5305960029</v>
      </c>
      <c r="H15" s="85" t="s">
        <v>14</v>
      </c>
      <c r="I15" s="53">
        <v>7.9787774498314715E-2</v>
      </c>
      <c r="J15" s="51">
        <f t="shared" si="1"/>
        <v>-250318.78578305847</v>
      </c>
      <c r="K15" s="58"/>
      <c r="L15" s="60"/>
      <c r="M15" s="61"/>
      <c r="R15" s="9"/>
    </row>
    <row r="16" spans="2:18" ht="12" customHeight="1" x14ac:dyDescent="0.2">
      <c r="B16" s="66" t="s">
        <v>49</v>
      </c>
      <c r="D16" s="58" t="s">
        <v>48</v>
      </c>
      <c r="E16" s="58" t="str">
        <f t="shared" si="0"/>
        <v>111IPCAGW</v>
      </c>
      <c r="F16" s="58" t="s">
        <v>136</v>
      </c>
      <c r="G16" s="48">
        <f>SUMIF('14.3.2-14.3.3'!$H$12:$H$138,'14.3.1'!E16,'14.3.2-14.3.3'!$K$12:$K$138)</f>
        <v>-504787.46791230142</v>
      </c>
      <c r="H16" s="85" t="s">
        <v>13</v>
      </c>
      <c r="I16" s="53">
        <v>0.22162982918040364</v>
      </c>
      <c r="J16" s="51">
        <f t="shared" si="1"/>
        <v>-111875.96028581185</v>
      </c>
      <c r="K16" s="58"/>
      <c r="L16" s="60"/>
      <c r="M16" s="61"/>
      <c r="R16" s="9"/>
    </row>
    <row r="17" spans="2:18" ht="12" customHeight="1" x14ac:dyDescent="0.2">
      <c r="B17" s="66" t="s">
        <v>49</v>
      </c>
      <c r="D17" s="58" t="s">
        <v>48</v>
      </c>
      <c r="E17" s="58" t="str">
        <f t="shared" si="0"/>
        <v>111IPJBG</v>
      </c>
      <c r="F17" s="58" t="s">
        <v>136</v>
      </c>
      <c r="G17" s="48">
        <f>SUMIF('14.3.2-14.3.3'!$H$12:$H$138,'14.3.1'!E17,'14.3.2-14.3.3'!$K$12:$K$138)</f>
        <v>-306808.20000000112</v>
      </c>
      <c r="H17" s="85" t="s">
        <v>15</v>
      </c>
      <c r="I17" s="53">
        <v>0.22162982918040364</v>
      </c>
      <c r="J17" s="51">
        <f t="shared" si="1"/>
        <v>-67997.848957147362</v>
      </c>
      <c r="K17" s="58"/>
      <c r="L17" s="60"/>
      <c r="M17" s="61"/>
      <c r="R17" s="9"/>
    </row>
    <row r="18" spans="2:18" ht="12" customHeight="1" x14ac:dyDescent="0.2">
      <c r="B18" s="66" t="s">
        <v>49</v>
      </c>
      <c r="D18" s="58" t="s">
        <v>48</v>
      </c>
      <c r="E18" s="58" t="str">
        <f t="shared" si="0"/>
        <v>111IPSG-P</v>
      </c>
      <c r="F18" s="58" t="s">
        <v>136</v>
      </c>
      <c r="G18" s="48">
        <f>SUMIF('14.3.2-14.3.3'!$H$12:$H$138,'14.3.1'!E18,'14.3.2-14.3.3'!$K$12:$K$138)</f>
        <v>-2622826.5537326187</v>
      </c>
      <c r="H18" s="85" t="s">
        <v>18</v>
      </c>
      <c r="I18" s="53">
        <v>7.9787774498314715E-2</v>
      </c>
      <c r="J18" s="51">
        <f t="shared" si="1"/>
        <v>-209269.4936174101</v>
      </c>
      <c r="K18" s="58"/>
      <c r="L18" s="60"/>
      <c r="M18" s="61"/>
      <c r="R18" s="9"/>
    </row>
    <row r="19" spans="2:18" ht="12" customHeight="1" x14ac:dyDescent="0.2">
      <c r="B19" s="66" t="s">
        <v>49</v>
      </c>
      <c r="D19" s="58" t="s">
        <v>48</v>
      </c>
      <c r="E19" s="58" t="str">
        <f t="shared" si="0"/>
        <v>111IPSG-U</v>
      </c>
      <c r="F19" s="58" t="s">
        <v>136</v>
      </c>
      <c r="G19" s="48">
        <f>SUMIF('14.3.2-14.3.3'!$H$12:$H$138,'14.3.1'!E19,'14.3.2-14.3.3'!$K$12:$K$138)</f>
        <v>-115660.422599921</v>
      </c>
      <c r="H19" s="85" t="s">
        <v>19</v>
      </c>
      <c r="I19" s="53">
        <v>7.9787774498314715E-2</v>
      </c>
      <c r="J19" s="51">
        <f t="shared" si="1"/>
        <v>-9228.2877167822808</v>
      </c>
      <c r="K19" s="58"/>
      <c r="L19" s="60"/>
      <c r="M19" s="61"/>
      <c r="R19" s="9"/>
    </row>
    <row r="20" spans="2:18" ht="12" customHeight="1" x14ac:dyDescent="0.2">
      <c r="B20" s="66" t="s">
        <v>49</v>
      </c>
      <c r="D20" s="58" t="s">
        <v>48</v>
      </c>
      <c r="E20" s="58" t="str">
        <f t="shared" si="0"/>
        <v>111IPSO</v>
      </c>
      <c r="F20" s="58" t="s">
        <v>136</v>
      </c>
      <c r="G20" s="48">
        <f>SUMIF('14.3.2-14.3.3'!$H$12:$H$138,'14.3.1'!E20,'14.3.2-14.3.3'!$K$12:$K$138)</f>
        <v>-41107209.670409441</v>
      </c>
      <c r="H20" s="85" t="s">
        <v>39</v>
      </c>
      <c r="I20" s="53">
        <v>7.0845810240555085E-2</v>
      </c>
      <c r="J20" s="51">
        <f t="shared" si="1"/>
        <v>-2912273.5758285383</v>
      </c>
      <c r="K20" s="58"/>
      <c r="L20" s="60"/>
      <c r="M20" s="61"/>
      <c r="R20" s="9"/>
    </row>
    <row r="21" spans="2:18" ht="12" customHeight="1" x14ac:dyDescent="0.2">
      <c r="B21" s="66" t="s">
        <v>49</v>
      </c>
      <c r="D21" s="58" t="s">
        <v>48</v>
      </c>
      <c r="E21" s="58" t="str">
        <f t="shared" si="0"/>
        <v>111IPUT</v>
      </c>
      <c r="F21" s="58" t="s">
        <v>136</v>
      </c>
      <c r="G21" s="48">
        <f>SUMIF('14.3.2-14.3.3'!$H$12:$H$138,'14.3.1'!E21,'14.3.2-14.3.3'!$K$12:$K$138)</f>
        <v>-27499.023477196693</v>
      </c>
      <c r="H21" s="85" t="s">
        <v>30</v>
      </c>
      <c r="I21" s="53">
        <v>0</v>
      </c>
      <c r="J21" s="51">
        <f t="shared" si="1"/>
        <v>0</v>
      </c>
      <c r="K21" s="58"/>
      <c r="L21" s="60"/>
      <c r="M21" s="61"/>
      <c r="R21" s="9"/>
    </row>
    <row r="22" spans="2:18" ht="12" customHeight="1" x14ac:dyDescent="0.2">
      <c r="B22" s="66" t="s">
        <v>49</v>
      </c>
      <c r="D22" s="58" t="s">
        <v>48</v>
      </c>
      <c r="E22" s="58" t="str">
        <f t="shared" si="0"/>
        <v>111IPWA</v>
      </c>
      <c r="F22" s="58" t="s">
        <v>136</v>
      </c>
      <c r="G22" s="48">
        <f>SUMIF('14.3.2-14.3.3'!$H$12:$H$138,'14.3.1'!E22,'14.3.2-14.3.3'!$K$12:$K$138)</f>
        <v>-124.66999999999098</v>
      </c>
      <c r="H22" s="85" t="s">
        <v>31</v>
      </c>
      <c r="I22" s="53">
        <v>1</v>
      </c>
      <c r="J22" s="51">
        <f t="shared" si="1"/>
        <v>-124.66999999999098</v>
      </c>
      <c r="K22" s="58"/>
      <c r="L22" s="60"/>
      <c r="M22" s="61"/>
      <c r="R22" s="9"/>
    </row>
    <row r="23" spans="2:18" ht="12" customHeight="1" x14ac:dyDescent="0.2">
      <c r="B23" s="66" t="s">
        <v>49</v>
      </c>
      <c r="D23" s="58" t="s">
        <v>48</v>
      </c>
      <c r="E23" s="58" t="str">
        <f t="shared" si="0"/>
        <v>111IPWYP</v>
      </c>
      <c r="F23" s="58" t="s">
        <v>136</v>
      </c>
      <c r="G23" s="48">
        <f>SUMIF('14.3.2-14.3.3'!$H$12:$H$138,'14.3.1'!E23,'14.3.2-14.3.3'!$K$12:$K$138)</f>
        <v>-128060.78076775465</v>
      </c>
      <c r="H23" s="85" t="s">
        <v>32</v>
      </c>
      <c r="I23" s="53">
        <v>0</v>
      </c>
      <c r="J23" s="51">
        <f t="shared" si="1"/>
        <v>0</v>
      </c>
      <c r="K23" s="58"/>
      <c r="L23" s="60"/>
      <c r="M23" s="61"/>
      <c r="R23" s="9"/>
    </row>
    <row r="24" spans="2:18" ht="12" customHeight="1" x14ac:dyDescent="0.2">
      <c r="B24" s="66" t="s">
        <v>49</v>
      </c>
      <c r="D24" s="58" t="s">
        <v>48</v>
      </c>
      <c r="E24" s="58" t="str">
        <f t="shared" si="0"/>
        <v>111IPWYU</v>
      </c>
      <c r="F24" s="58" t="s">
        <v>136</v>
      </c>
      <c r="G24" s="48">
        <f>SUMIF('14.3.2-14.3.3'!$H$12:$H$138,'14.3.1'!E24,'14.3.2-14.3.3'!$K$12:$K$138)</f>
        <v>0</v>
      </c>
      <c r="H24" s="85" t="s">
        <v>38</v>
      </c>
      <c r="I24" s="53">
        <v>0</v>
      </c>
      <c r="J24" s="51">
        <f t="shared" si="1"/>
        <v>0</v>
      </c>
      <c r="K24" s="58"/>
      <c r="M24" s="61"/>
      <c r="R24" s="9"/>
    </row>
    <row r="25" spans="2:18" ht="12" customHeight="1" x14ac:dyDescent="0.2">
      <c r="B25" s="66" t="s">
        <v>50</v>
      </c>
      <c r="D25" s="58" t="s">
        <v>51</v>
      </c>
      <c r="E25" s="58" t="str">
        <f t="shared" si="0"/>
        <v>111HPSG-P</v>
      </c>
      <c r="F25" s="58" t="s">
        <v>136</v>
      </c>
      <c r="G25" s="48">
        <f>SUMIF('14.3.2-14.3.3'!$H$12:$H$138,'14.3.1'!E25,'14.3.2-14.3.3'!$K$12:$K$138)</f>
        <v>-312375.51968424674</v>
      </c>
      <c r="H25" s="82" t="s">
        <v>18</v>
      </c>
      <c r="I25" s="53">
        <v>7.9787774498314715E-2</v>
      </c>
      <c r="J25" s="51">
        <f t="shared" si="1"/>
        <v>-24923.747523360547</v>
      </c>
      <c r="K25" s="58"/>
      <c r="M25" s="61"/>
      <c r="R25" s="9"/>
    </row>
    <row r="26" spans="2:18" ht="12" customHeight="1" x14ac:dyDescent="0.2">
      <c r="B26" s="66" t="s">
        <v>50</v>
      </c>
      <c r="D26" s="58" t="s">
        <v>51</v>
      </c>
      <c r="E26" s="58" t="str">
        <f t="shared" si="0"/>
        <v>111HPSG-U</v>
      </c>
      <c r="F26" s="58" t="s">
        <v>136</v>
      </c>
      <c r="G26" s="48">
        <f>SUMIF('14.3.2-14.3.3'!$H$12:$H$138,'14.3.1'!E26,'14.3.2-14.3.3'!$K$12:$K$138)</f>
        <v>0</v>
      </c>
      <c r="H26" s="82" t="s">
        <v>19</v>
      </c>
      <c r="I26" s="53">
        <v>7.9787774498314715E-2</v>
      </c>
      <c r="J26" s="51">
        <f t="shared" si="1"/>
        <v>0</v>
      </c>
      <c r="K26" s="58"/>
      <c r="M26" s="61"/>
      <c r="R26" s="9"/>
    </row>
    <row r="27" spans="2:18" ht="12" customHeight="1" x14ac:dyDescent="0.2">
      <c r="B27" s="66" t="s">
        <v>52</v>
      </c>
      <c r="D27" s="58" t="s">
        <v>53</v>
      </c>
      <c r="E27" s="58" t="str">
        <f t="shared" si="0"/>
        <v>111OPCAGE</v>
      </c>
      <c r="F27" s="58" t="s">
        <v>136</v>
      </c>
      <c r="G27" s="48">
        <f>SUMIF('14.3.2-14.3.3'!$H$12:$H$138,'14.3.1'!E27,'14.3.2-14.3.3'!$K$12:$K$138)</f>
        <v>0</v>
      </c>
      <c r="H27" s="82" t="s">
        <v>12</v>
      </c>
      <c r="I27" s="53">
        <v>0</v>
      </c>
      <c r="J27" s="51">
        <f t="shared" si="1"/>
        <v>0</v>
      </c>
      <c r="M27" s="61"/>
      <c r="R27" s="9"/>
    </row>
    <row r="28" spans="2:18" ht="12" customHeight="1" x14ac:dyDescent="0.2">
      <c r="B28" s="66" t="s">
        <v>54</v>
      </c>
      <c r="D28" s="58" t="s">
        <v>55</v>
      </c>
      <c r="E28" s="58" t="str">
        <f t="shared" si="0"/>
        <v>111GPCA</v>
      </c>
      <c r="F28" s="58" t="s">
        <v>136</v>
      </c>
      <c r="G28" s="48">
        <f>SUMIF('14.3.2-14.3.3'!$H$12:$H$138,'14.3.1'!E28,'14.3.2-14.3.3'!$K$12:$K$138)</f>
        <v>0</v>
      </c>
      <c r="H28" s="82" t="s">
        <v>27</v>
      </c>
      <c r="I28" s="53">
        <v>0</v>
      </c>
      <c r="J28" s="51">
        <f t="shared" si="1"/>
        <v>0</v>
      </c>
      <c r="M28" s="61"/>
      <c r="N28" s="66"/>
      <c r="R28" s="9"/>
    </row>
    <row r="29" spans="2:18" ht="12" customHeight="1" x14ac:dyDescent="0.2">
      <c r="B29" s="66" t="s">
        <v>54</v>
      </c>
      <c r="D29" s="58" t="s">
        <v>55</v>
      </c>
      <c r="E29" s="58" t="str">
        <f t="shared" si="0"/>
        <v>111GPCN</v>
      </c>
      <c r="F29" s="58" t="s">
        <v>136</v>
      </c>
      <c r="G29" s="48">
        <f>SUMIF('14.3.2-14.3.3'!$H$12:$H$138,'14.3.1'!E29,'14.3.2-14.3.3'!$K$12:$K$138)</f>
        <v>0</v>
      </c>
      <c r="H29" s="82" t="s">
        <v>40</v>
      </c>
      <c r="I29" s="53">
        <v>6.742981175467383E-2</v>
      </c>
      <c r="J29" s="51">
        <f t="shared" si="1"/>
        <v>0</v>
      </c>
      <c r="M29" s="61"/>
      <c r="N29" s="66"/>
      <c r="R29" s="9"/>
    </row>
    <row r="30" spans="2:18" ht="12" customHeight="1" x14ac:dyDescent="0.2">
      <c r="B30" s="66" t="s">
        <v>54</v>
      </c>
      <c r="D30" s="58" t="s">
        <v>55</v>
      </c>
      <c r="E30" s="58" t="str">
        <f t="shared" si="0"/>
        <v>111GPSG</v>
      </c>
      <c r="F30" s="58" t="s">
        <v>136</v>
      </c>
      <c r="G30" s="48">
        <f>SUMIF('14.3.2-14.3.3'!$H$12:$H$138,'14.3.1'!E30,'14.3.2-14.3.3'!$K$12:$K$138)</f>
        <v>0</v>
      </c>
      <c r="H30" s="82" t="s">
        <v>14</v>
      </c>
      <c r="I30" s="53">
        <v>7.9787774498314715E-2</v>
      </c>
      <c r="J30" s="51">
        <f t="shared" si="1"/>
        <v>0</v>
      </c>
      <c r="K30" s="58"/>
      <c r="M30" s="61"/>
      <c r="N30" s="66"/>
      <c r="R30" s="9"/>
    </row>
    <row r="31" spans="2:18" ht="12" customHeight="1" x14ac:dyDescent="0.2">
      <c r="B31" s="66" t="s">
        <v>54</v>
      </c>
      <c r="D31" s="58" t="s">
        <v>55</v>
      </c>
      <c r="E31" s="58" t="str">
        <f t="shared" si="0"/>
        <v>111GPOR</v>
      </c>
      <c r="F31" s="58" t="s">
        <v>136</v>
      </c>
      <c r="G31" s="48">
        <f>SUMIF('14.3.2-14.3.3'!$H$12:$H$138,'14.3.1'!E31,'14.3.2-14.3.3'!$K$12:$K$138)</f>
        <v>-143641.12000000477</v>
      </c>
      <c r="H31" s="82" t="s">
        <v>29</v>
      </c>
      <c r="I31" s="53">
        <v>0</v>
      </c>
      <c r="J31" s="51">
        <f t="shared" si="1"/>
        <v>0</v>
      </c>
      <c r="K31" s="58"/>
      <c r="M31" s="61"/>
      <c r="N31" s="66"/>
      <c r="R31" s="9"/>
    </row>
    <row r="32" spans="2:18" ht="12" customHeight="1" x14ac:dyDescent="0.2">
      <c r="B32" s="66" t="s">
        <v>54</v>
      </c>
      <c r="D32" s="58" t="s">
        <v>55</v>
      </c>
      <c r="E32" s="58" t="str">
        <f t="shared" si="0"/>
        <v>111GPSO</v>
      </c>
      <c r="F32" s="58" t="s">
        <v>136</v>
      </c>
      <c r="G32" s="48">
        <f>SUMIF('14.3.2-14.3.3'!$H$12:$H$138,'14.3.1'!E32,'14.3.2-14.3.3'!$K$12:$K$138)</f>
        <v>-108292.03000000119</v>
      </c>
      <c r="H32" s="82" t="s">
        <v>39</v>
      </c>
      <c r="I32" s="53">
        <v>7.0845810240555085E-2</v>
      </c>
      <c r="J32" s="51">
        <f t="shared" si="1"/>
        <v>-7672.036607944583</v>
      </c>
      <c r="K32" s="58"/>
      <c r="M32" s="61"/>
      <c r="N32" s="66"/>
      <c r="R32" s="9"/>
    </row>
    <row r="33" spans="2:18" ht="12" customHeight="1" x14ac:dyDescent="0.2">
      <c r="B33" s="66" t="s">
        <v>54</v>
      </c>
      <c r="D33" s="58" t="s">
        <v>55</v>
      </c>
      <c r="E33" s="58" t="str">
        <f t="shared" si="0"/>
        <v>111GPID</v>
      </c>
      <c r="F33" s="58" t="s">
        <v>136</v>
      </c>
      <c r="G33" s="48">
        <f>SUMIF('14.3.2-14.3.3'!$H$12:$H$138,'14.3.1'!E33,'14.3.2-14.3.3'!$K$12:$K$138)</f>
        <v>0</v>
      </c>
      <c r="H33" s="82" t="s">
        <v>28</v>
      </c>
      <c r="I33" s="53">
        <v>0</v>
      </c>
      <c r="J33" s="51">
        <f t="shared" si="1"/>
        <v>0</v>
      </c>
      <c r="K33" s="58"/>
      <c r="M33" s="61"/>
      <c r="N33" s="66"/>
      <c r="R33" s="9"/>
    </row>
    <row r="34" spans="2:18" ht="12" customHeight="1" x14ac:dyDescent="0.2">
      <c r="B34" s="66" t="s">
        <v>54</v>
      </c>
      <c r="D34" s="58" t="s">
        <v>55</v>
      </c>
      <c r="E34" s="58" t="str">
        <f t="shared" si="0"/>
        <v>111GPUT</v>
      </c>
      <c r="F34" s="58" t="s">
        <v>136</v>
      </c>
      <c r="G34" s="48">
        <f>SUMIF('14.3.2-14.3.3'!$H$12:$H$138,'14.3.1'!E34,'14.3.2-14.3.3'!$K$12:$K$138)</f>
        <v>0</v>
      </c>
      <c r="H34" s="82" t="s">
        <v>30</v>
      </c>
      <c r="I34" s="53">
        <v>0</v>
      </c>
      <c r="J34" s="51">
        <f t="shared" si="1"/>
        <v>0</v>
      </c>
      <c r="K34" s="58"/>
      <c r="M34" s="61"/>
      <c r="R34" s="9"/>
    </row>
    <row r="35" spans="2:18" ht="12" customHeight="1" x14ac:dyDescent="0.2">
      <c r="B35" s="66" t="s">
        <v>54</v>
      </c>
      <c r="D35" s="58" t="s">
        <v>55</v>
      </c>
      <c r="E35" s="58" t="str">
        <f t="shared" si="0"/>
        <v>111GPWA</v>
      </c>
      <c r="F35" s="58" t="s">
        <v>136</v>
      </c>
      <c r="G35" s="48">
        <f>SUMIF('14.3.2-14.3.3'!$H$12:$H$138,'14.3.1'!E35,'14.3.2-14.3.3'!$K$12:$K$138)</f>
        <v>-96239.509999997914</v>
      </c>
      <c r="H35" s="82" t="s">
        <v>31</v>
      </c>
      <c r="I35" s="53">
        <v>1</v>
      </c>
      <c r="J35" s="51">
        <f t="shared" si="1"/>
        <v>-96239.509999997914</v>
      </c>
      <c r="K35" s="58"/>
      <c r="M35" s="61"/>
      <c r="R35" s="9"/>
    </row>
    <row r="36" spans="2:18" ht="12" customHeight="1" x14ac:dyDescent="0.2">
      <c r="B36" s="66" t="s">
        <v>54</v>
      </c>
      <c r="D36" s="58" t="s">
        <v>55</v>
      </c>
      <c r="E36" s="58" t="str">
        <f t="shared" si="0"/>
        <v>111GPWYP</v>
      </c>
      <c r="F36" s="58" t="s">
        <v>136</v>
      </c>
      <c r="G36" s="48">
        <f>SUMIF('14.3.2-14.3.3'!$H$12:$H$138,'14.3.1'!E36,'14.3.2-14.3.3'!$K$12:$K$138)</f>
        <v>-77099.471448149532</v>
      </c>
      <c r="H36" s="82" t="s">
        <v>32</v>
      </c>
      <c r="I36" s="53">
        <v>0</v>
      </c>
      <c r="J36" s="51">
        <f t="shared" si="1"/>
        <v>0</v>
      </c>
      <c r="K36" s="58"/>
      <c r="M36" s="61"/>
      <c r="R36" s="9"/>
    </row>
    <row r="37" spans="2:18" ht="12" customHeight="1" x14ac:dyDescent="0.2">
      <c r="B37" s="66" t="s">
        <v>54</v>
      </c>
      <c r="D37" s="58" t="s">
        <v>55</v>
      </c>
      <c r="E37" s="58" t="str">
        <f t="shared" si="0"/>
        <v>111GPWYU</v>
      </c>
      <c r="F37" s="58" t="s">
        <v>136</v>
      </c>
      <c r="G37" s="48">
        <f>SUMIF('14.3.2-14.3.3'!$H$12:$H$138,'14.3.1'!E37,'14.3.2-14.3.3'!$K$12:$K$138)</f>
        <v>0</v>
      </c>
      <c r="H37" s="82" t="s">
        <v>38</v>
      </c>
      <c r="I37" s="53">
        <v>0</v>
      </c>
      <c r="J37" s="51">
        <f t="shared" si="1"/>
        <v>0</v>
      </c>
      <c r="K37" s="58"/>
      <c r="M37" s="61"/>
      <c r="R37" s="9"/>
    </row>
    <row r="38" spans="2:18" ht="12" customHeight="1" x14ac:dyDescent="0.2">
      <c r="B38" s="66"/>
      <c r="D38" s="58"/>
      <c r="F38" s="80"/>
      <c r="G38" s="49">
        <f>SUM(G9:G37)</f>
        <v>-63973141.882346287</v>
      </c>
      <c r="H38" s="58"/>
      <c r="J38" s="49">
        <f>SUM(J9:J37)</f>
        <v>-4541116.6972164949</v>
      </c>
      <c r="K38" s="58" t="s">
        <v>56</v>
      </c>
      <c r="M38" s="61"/>
      <c r="R38" s="9"/>
    </row>
    <row r="39" spans="2:18" ht="12" customHeight="1" x14ac:dyDescent="0.2">
      <c r="B39" s="66"/>
      <c r="D39" s="58"/>
      <c r="F39" s="80"/>
      <c r="G39" s="48"/>
      <c r="H39" s="58"/>
      <c r="M39" s="61"/>
      <c r="R39" s="9"/>
    </row>
    <row r="40" spans="2:18" ht="12" customHeight="1" x14ac:dyDescent="0.2">
      <c r="B40" s="66"/>
      <c r="D40" s="58"/>
      <c r="F40" s="80"/>
      <c r="G40" s="87"/>
      <c r="H40" s="58"/>
      <c r="M40" s="61"/>
      <c r="R40" s="9"/>
    </row>
    <row r="41" spans="2:18" ht="12" customHeight="1" x14ac:dyDescent="0.2">
      <c r="B41" s="66"/>
      <c r="D41" s="58"/>
      <c r="F41" s="80" t="s">
        <v>57</v>
      </c>
      <c r="G41" s="49">
        <f>'14.3'!G50+'14.3.1'!G38</f>
        <v>-847508345.56566584</v>
      </c>
      <c r="H41" s="58"/>
      <c r="J41" s="49">
        <f>'14.3'!J50+'14.3.1'!J38</f>
        <v>-47426374.488113694</v>
      </c>
      <c r="R41" s="9"/>
    </row>
    <row r="42" spans="2:18" ht="12" customHeight="1" x14ac:dyDescent="0.2">
      <c r="B42" s="66"/>
      <c r="D42" s="58"/>
      <c r="E42" s="80"/>
      <c r="F42" s="58"/>
      <c r="G42" s="48"/>
      <c r="H42" s="58"/>
      <c r="I42" s="50"/>
      <c r="J42" s="51"/>
      <c r="K42" s="58"/>
      <c r="R42" s="9"/>
    </row>
    <row r="43" spans="2:18" ht="12" customHeight="1" x14ac:dyDescent="0.2">
      <c r="B43" s="66"/>
      <c r="D43" s="58"/>
      <c r="E43" s="80"/>
      <c r="F43" s="58"/>
      <c r="G43" s="48"/>
      <c r="H43" s="58"/>
      <c r="I43" s="50"/>
      <c r="J43" s="51"/>
      <c r="K43" s="58"/>
      <c r="R43" s="9"/>
    </row>
    <row r="44" spans="2:18" ht="12" customHeight="1" x14ac:dyDescent="0.2">
      <c r="B44" s="66"/>
      <c r="D44" s="58"/>
      <c r="E44" s="58"/>
      <c r="F44" s="58"/>
      <c r="G44" s="48"/>
      <c r="H44" s="58"/>
      <c r="I44" s="50"/>
      <c r="J44" s="52"/>
      <c r="K44" s="58"/>
      <c r="R44" s="9"/>
    </row>
    <row r="45" spans="2:18" ht="12" customHeight="1" x14ac:dyDescent="0.2">
      <c r="D45" s="58"/>
      <c r="E45" s="58"/>
      <c r="F45" s="58"/>
      <c r="G45" s="51"/>
      <c r="H45" s="58"/>
      <c r="I45" s="53"/>
      <c r="J45" s="51"/>
      <c r="K45" s="58"/>
      <c r="R45" s="9"/>
    </row>
    <row r="46" spans="2:18" ht="12" customHeight="1" x14ac:dyDescent="0.2">
      <c r="D46" s="58"/>
      <c r="E46" s="58"/>
      <c r="F46" s="58"/>
      <c r="G46" s="51"/>
      <c r="H46" s="58"/>
      <c r="I46" s="53"/>
      <c r="J46" s="51"/>
      <c r="K46" s="58"/>
      <c r="R46" s="9"/>
    </row>
    <row r="47" spans="2:18" ht="12" customHeight="1" x14ac:dyDescent="0.2">
      <c r="B47" s="57"/>
      <c r="D47" s="58"/>
      <c r="E47" s="58"/>
      <c r="F47" s="58"/>
      <c r="G47" s="51"/>
      <c r="H47" s="58"/>
      <c r="I47" s="53"/>
      <c r="J47" s="51"/>
      <c r="K47" s="58"/>
      <c r="R47" s="9"/>
    </row>
    <row r="48" spans="2:18" ht="12" customHeight="1" x14ac:dyDescent="0.2">
      <c r="B48" s="57"/>
      <c r="D48" s="58"/>
      <c r="E48" s="58"/>
      <c r="F48" s="58"/>
      <c r="G48" s="58"/>
      <c r="H48" s="58"/>
      <c r="I48" s="53"/>
      <c r="J48" s="51"/>
      <c r="K48" s="58"/>
      <c r="R48" s="9"/>
    </row>
    <row r="49" spans="1:18" ht="12" customHeight="1" x14ac:dyDescent="0.2">
      <c r="B49" s="67"/>
      <c r="D49" s="58"/>
      <c r="E49" s="58"/>
      <c r="F49" s="58"/>
      <c r="G49" s="58"/>
      <c r="H49" s="58"/>
      <c r="I49" s="58"/>
      <c r="J49" s="58"/>
      <c r="K49" s="58"/>
      <c r="R49" s="9"/>
    </row>
    <row r="50" spans="1:18" ht="12" customHeight="1" x14ac:dyDescent="0.2">
      <c r="I50" s="58"/>
      <c r="J50" s="58"/>
      <c r="K50" s="58"/>
      <c r="R50" s="9"/>
    </row>
    <row r="51" spans="1:18" ht="12" customHeight="1" x14ac:dyDescent="0.2">
      <c r="B51" s="67"/>
      <c r="D51" s="58"/>
      <c r="E51" s="58"/>
      <c r="F51" s="58"/>
      <c r="G51" s="58"/>
      <c r="H51" s="58"/>
      <c r="I51" s="58"/>
      <c r="J51" s="58"/>
      <c r="K51" s="58"/>
      <c r="R51" s="9"/>
    </row>
    <row r="52" spans="1:18" ht="12" customHeight="1" x14ac:dyDescent="0.2">
      <c r="B52" s="67"/>
      <c r="D52" s="58"/>
      <c r="E52" s="58"/>
      <c r="F52" s="58"/>
      <c r="G52" s="88"/>
      <c r="H52" s="58"/>
      <c r="I52" s="58"/>
      <c r="J52" s="58"/>
      <c r="K52" s="58"/>
      <c r="R52" s="9"/>
    </row>
    <row r="53" spans="1:18" ht="12" customHeight="1" thickBot="1" x14ac:dyDescent="0.25">
      <c r="B53" s="57" t="s">
        <v>47</v>
      </c>
      <c r="D53" s="58"/>
      <c r="E53" s="58"/>
      <c r="F53" s="58"/>
      <c r="G53" s="58"/>
      <c r="H53" s="58"/>
      <c r="I53" s="58"/>
      <c r="J53" s="58"/>
      <c r="K53" s="58"/>
      <c r="R53" s="9"/>
    </row>
    <row r="54" spans="1:18" ht="12" customHeight="1" x14ac:dyDescent="0.2">
      <c r="A54" s="68"/>
      <c r="B54" s="69"/>
      <c r="C54" s="70"/>
      <c r="D54" s="71"/>
      <c r="E54" s="71"/>
      <c r="F54" s="71"/>
      <c r="G54" s="71"/>
      <c r="H54" s="71"/>
      <c r="I54" s="71"/>
      <c r="J54" s="71"/>
      <c r="K54" s="73"/>
      <c r="R54" s="9"/>
    </row>
    <row r="55" spans="1:18" ht="12" customHeight="1" x14ac:dyDescent="0.2">
      <c r="A55" s="74"/>
      <c r="D55" s="58"/>
      <c r="E55" s="58"/>
      <c r="F55" s="58"/>
      <c r="G55" s="58"/>
      <c r="H55" s="58"/>
      <c r="I55" s="58"/>
      <c r="J55" s="58"/>
      <c r="K55" s="75"/>
      <c r="R55" s="9"/>
    </row>
    <row r="56" spans="1:18" ht="12" customHeight="1" x14ac:dyDescent="0.2">
      <c r="A56" s="74"/>
      <c r="D56" s="58"/>
      <c r="E56" s="58"/>
      <c r="F56" s="58"/>
      <c r="G56" s="58"/>
      <c r="H56" s="58"/>
      <c r="I56" s="58"/>
      <c r="J56" s="58"/>
      <c r="K56" s="75"/>
      <c r="R56" s="9"/>
    </row>
    <row r="57" spans="1:18" ht="12" customHeight="1" x14ac:dyDescent="0.2">
      <c r="A57" s="74"/>
      <c r="D57" s="58"/>
      <c r="E57" s="58"/>
      <c r="F57" s="58"/>
      <c r="G57" s="58"/>
      <c r="H57" s="58"/>
      <c r="I57" s="58"/>
      <c r="J57" s="58"/>
      <c r="K57" s="75"/>
      <c r="R57" s="9"/>
    </row>
    <row r="58" spans="1:18" ht="12" customHeight="1" x14ac:dyDescent="0.2">
      <c r="A58" s="74"/>
      <c r="D58" s="58"/>
      <c r="E58" s="58"/>
      <c r="F58" s="58"/>
      <c r="G58" s="58"/>
      <c r="H58" s="58"/>
      <c r="I58" s="58"/>
      <c r="J58" s="58"/>
      <c r="K58" s="75"/>
      <c r="R58" s="9"/>
    </row>
    <row r="59" spans="1:18" ht="12" customHeight="1" thickBot="1" x14ac:dyDescent="0.25">
      <c r="A59" s="74"/>
      <c r="B59" s="77"/>
      <c r="C59" s="77"/>
      <c r="D59" s="78"/>
      <c r="E59" s="78"/>
      <c r="F59" s="78"/>
      <c r="G59" s="78"/>
      <c r="H59" s="78"/>
      <c r="I59" s="58"/>
      <c r="J59" s="58"/>
      <c r="K59" s="75"/>
      <c r="R59" s="9"/>
    </row>
    <row r="60" spans="1:18" ht="12" customHeight="1" x14ac:dyDescent="0.2">
      <c r="A60" s="74"/>
      <c r="D60" s="58"/>
      <c r="E60" s="58"/>
      <c r="F60" s="58"/>
      <c r="G60" s="58"/>
      <c r="H60" s="58"/>
      <c r="I60" s="58"/>
      <c r="J60" s="58"/>
      <c r="K60" s="75"/>
      <c r="R60" s="9"/>
    </row>
    <row r="61" spans="1:18" ht="12" customHeight="1" x14ac:dyDescent="0.2">
      <c r="A61" s="74"/>
      <c r="D61" s="58"/>
      <c r="E61" s="58"/>
      <c r="F61" s="58"/>
      <c r="G61" s="58"/>
      <c r="H61" s="58"/>
      <c r="I61" s="58"/>
      <c r="J61" s="58"/>
      <c r="K61" s="75"/>
      <c r="R61" s="9"/>
    </row>
    <row r="62" spans="1:18" ht="12" customHeight="1" thickBot="1" x14ac:dyDescent="0.25">
      <c r="A62" s="76"/>
      <c r="B62" s="77"/>
      <c r="C62" s="77"/>
      <c r="D62" s="77"/>
      <c r="E62" s="77"/>
      <c r="F62" s="77"/>
      <c r="G62" s="77"/>
      <c r="H62" s="77"/>
      <c r="I62" s="78"/>
      <c r="J62" s="78"/>
      <c r="K62" s="79"/>
      <c r="R62" s="9"/>
    </row>
    <row r="63" spans="1:18" ht="12" customHeight="1" x14ac:dyDescent="0.2">
      <c r="I63" s="58"/>
      <c r="J63" s="58"/>
      <c r="K63" s="58"/>
      <c r="R63" s="9"/>
    </row>
    <row r="64" spans="1:18" ht="12" customHeight="1" x14ac:dyDescent="0.2">
      <c r="D64" s="59"/>
      <c r="E64" s="59"/>
      <c r="H64" s="59"/>
      <c r="I64" s="58"/>
      <c r="J64" s="58"/>
      <c r="K64" s="58"/>
      <c r="R64" s="9"/>
    </row>
    <row r="65" spans="4:18" ht="12" customHeight="1" x14ac:dyDescent="0.2">
      <c r="D65" s="80"/>
      <c r="E65" s="80"/>
      <c r="R65" s="9"/>
    </row>
    <row r="66" spans="4:18" x14ac:dyDescent="0.2">
      <c r="D66" s="80"/>
      <c r="E66" s="80"/>
      <c r="R66" s="9"/>
    </row>
    <row r="67" spans="4:18" x14ac:dyDescent="0.2">
      <c r="D67" s="80"/>
      <c r="E67" s="80"/>
      <c r="R67" s="9"/>
    </row>
    <row r="68" spans="4:18" x14ac:dyDescent="0.2">
      <c r="D68" s="80"/>
      <c r="E68" s="80"/>
      <c r="R68" s="9"/>
    </row>
    <row r="69" spans="4:18" x14ac:dyDescent="0.2">
      <c r="D69" s="80"/>
      <c r="E69" s="80"/>
      <c r="R69" s="9"/>
    </row>
    <row r="70" spans="4:18" x14ac:dyDescent="0.2">
      <c r="D70" s="80"/>
      <c r="E70" s="80"/>
      <c r="R70" s="9"/>
    </row>
    <row r="71" spans="4:18" x14ac:dyDescent="0.2">
      <c r="D71" s="80"/>
      <c r="E71" s="80"/>
      <c r="R71" s="9"/>
    </row>
    <row r="72" spans="4:18" x14ac:dyDescent="0.2">
      <c r="D72" s="80"/>
      <c r="E72" s="80"/>
      <c r="R72" s="9"/>
    </row>
    <row r="73" spans="4:18" x14ac:dyDescent="0.2">
      <c r="D73" s="80"/>
      <c r="E73" s="80"/>
      <c r="R73" s="9"/>
    </row>
    <row r="74" spans="4:18" x14ac:dyDescent="0.2">
      <c r="D74" s="80"/>
      <c r="E74" s="80"/>
      <c r="R74" s="11"/>
    </row>
    <row r="75" spans="4:18" x14ac:dyDescent="0.2">
      <c r="D75" s="80"/>
      <c r="E75" s="80"/>
      <c r="R75" s="89"/>
    </row>
    <row r="76" spans="4:18" x14ac:dyDescent="0.2">
      <c r="D76" s="80"/>
      <c r="E76" s="80"/>
      <c r="Q76" s="61"/>
    </row>
    <row r="77" spans="4:18" x14ac:dyDescent="0.2">
      <c r="D77" s="80"/>
      <c r="E77" s="80"/>
      <c r="Q77" s="61"/>
    </row>
    <row r="78" spans="4:18" x14ac:dyDescent="0.2">
      <c r="D78" s="80"/>
      <c r="E78" s="80"/>
      <c r="Q78" s="61"/>
    </row>
    <row r="79" spans="4:18" x14ac:dyDescent="0.2">
      <c r="D79" s="80"/>
      <c r="E79" s="80"/>
      <c r="Q79" s="61"/>
    </row>
    <row r="80" spans="4:18" x14ac:dyDescent="0.2">
      <c r="D80" s="80"/>
      <c r="E80" s="80"/>
      <c r="Q80" s="61"/>
    </row>
    <row r="81" spans="4:17" x14ac:dyDescent="0.2">
      <c r="D81" s="80"/>
      <c r="E81" s="80"/>
      <c r="Q81" s="61"/>
    </row>
    <row r="82" spans="4:17" x14ac:dyDescent="0.2">
      <c r="D82" s="80"/>
      <c r="E82" s="80"/>
      <c r="Q82" s="61"/>
    </row>
    <row r="83" spans="4:17" x14ac:dyDescent="0.2">
      <c r="D83" s="80"/>
      <c r="E83" s="80"/>
      <c r="Q83" s="61"/>
    </row>
    <row r="84" spans="4:17" x14ac:dyDescent="0.2">
      <c r="D84" s="80"/>
      <c r="E84" s="80"/>
      <c r="Q84" s="61"/>
    </row>
    <row r="85" spans="4:17" x14ac:dyDescent="0.2">
      <c r="D85" s="80"/>
      <c r="E85" s="80"/>
      <c r="Q85" s="61"/>
    </row>
    <row r="86" spans="4:17" x14ac:dyDescent="0.2">
      <c r="D86" s="80"/>
      <c r="E86" s="80"/>
      <c r="Q86" s="61"/>
    </row>
    <row r="87" spans="4:17" x14ac:dyDescent="0.2">
      <c r="D87" s="80"/>
      <c r="E87" s="80"/>
      <c r="Q87" s="61"/>
    </row>
    <row r="88" spans="4:17" x14ac:dyDescent="0.2">
      <c r="D88" s="80"/>
      <c r="E88" s="80"/>
      <c r="Q88" s="61"/>
    </row>
    <row r="89" spans="4:17" x14ac:dyDescent="0.2">
      <c r="D89" s="80"/>
      <c r="E89" s="80"/>
      <c r="Q89" s="61"/>
    </row>
    <row r="90" spans="4:17" x14ac:dyDescent="0.2">
      <c r="D90" s="80"/>
      <c r="E90" s="80"/>
      <c r="Q90" s="61"/>
    </row>
    <row r="91" spans="4:17" x14ac:dyDescent="0.2">
      <c r="D91" s="80"/>
      <c r="E91" s="80"/>
      <c r="Q91" s="61"/>
    </row>
    <row r="92" spans="4:17" x14ac:dyDescent="0.2">
      <c r="D92" s="80"/>
      <c r="E92" s="80"/>
      <c r="Q92" s="61"/>
    </row>
    <row r="93" spans="4:17" x14ac:dyDescent="0.2">
      <c r="D93" s="80"/>
      <c r="E93" s="80"/>
      <c r="Q93" s="61"/>
    </row>
    <row r="94" spans="4:17" x14ac:dyDescent="0.2">
      <c r="D94" s="80"/>
      <c r="E94" s="80"/>
      <c r="Q94" s="61"/>
    </row>
    <row r="95" spans="4:17" x14ac:dyDescent="0.2">
      <c r="D95" s="80"/>
      <c r="E95" s="80"/>
      <c r="Q95" s="61"/>
    </row>
    <row r="96" spans="4:17" x14ac:dyDescent="0.2">
      <c r="D96" s="80"/>
      <c r="E96" s="80"/>
      <c r="Q96" s="61"/>
    </row>
    <row r="97" spans="4:17" x14ac:dyDescent="0.2">
      <c r="D97" s="80"/>
      <c r="E97" s="80"/>
      <c r="Q97" s="61"/>
    </row>
    <row r="98" spans="4:17" x14ac:dyDescent="0.2">
      <c r="D98" s="80"/>
      <c r="E98" s="80"/>
      <c r="Q98" s="61"/>
    </row>
    <row r="99" spans="4:17" x14ac:dyDescent="0.2">
      <c r="D99" s="80"/>
      <c r="E99" s="80"/>
      <c r="Q99" s="61"/>
    </row>
    <row r="100" spans="4:17" x14ac:dyDescent="0.2">
      <c r="D100" s="80"/>
      <c r="E100" s="80"/>
      <c r="Q100" s="61"/>
    </row>
    <row r="101" spans="4:17" x14ac:dyDescent="0.2">
      <c r="D101" s="80"/>
      <c r="E101" s="80"/>
      <c r="Q101" s="61"/>
    </row>
    <row r="102" spans="4:17" x14ac:dyDescent="0.2">
      <c r="D102" s="80"/>
      <c r="E102" s="80"/>
      <c r="Q102" s="61"/>
    </row>
    <row r="103" spans="4:17" x14ac:dyDescent="0.2">
      <c r="D103" s="80"/>
      <c r="E103" s="80"/>
      <c r="Q103" s="61"/>
    </row>
    <row r="104" spans="4:17" x14ac:dyDescent="0.2">
      <c r="D104" s="80"/>
      <c r="E104" s="80"/>
      <c r="Q104" s="61"/>
    </row>
    <row r="105" spans="4:17" x14ac:dyDescent="0.2">
      <c r="D105" s="80"/>
      <c r="E105" s="80"/>
      <c r="Q105" s="61"/>
    </row>
    <row r="106" spans="4:17" x14ac:dyDescent="0.2">
      <c r="D106" s="80"/>
      <c r="E106" s="80"/>
      <c r="Q106" s="61"/>
    </row>
    <row r="107" spans="4:17" x14ac:dyDescent="0.2">
      <c r="D107" s="80"/>
      <c r="E107" s="80"/>
      <c r="Q107" s="61"/>
    </row>
    <row r="108" spans="4:17" x14ac:dyDescent="0.2">
      <c r="D108" s="80"/>
      <c r="E108" s="80"/>
      <c r="Q108" s="61"/>
    </row>
    <row r="109" spans="4:17" x14ac:dyDescent="0.2">
      <c r="D109" s="80"/>
      <c r="E109" s="80"/>
      <c r="Q109" s="61"/>
    </row>
    <row r="110" spans="4:17" x14ac:dyDescent="0.2">
      <c r="D110" s="80"/>
      <c r="E110" s="80"/>
      <c r="Q110" s="61"/>
    </row>
    <row r="111" spans="4:17" x14ac:dyDescent="0.2">
      <c r="D111" s="80"/>
      <c r="E111" s="80"/>
      <c r="Q111" s="61"/>
    </row>
    <row r="112" spans="4:17" x14ac:dyDescent="0.2">
      <c r="D112" s="80"/>
      <c r="E112" s="80"/>
      <c r="Q112" s="61"/>
    </row>
    <row r="113" spans="4:17" x14ac:dyDescent="0.2">
      <c r="D113" s="80"/>
      <c r="E113" s="80"/>
      <c r="Q113" s="61"/>
    </row>
    <row r="114" spans="4:17" x14ac:dyDescent="0.2">
      <c r="D114" s="80"/>
      <c r="E114" s="80"/>
      <c r="Q114" s="61"/>
    </row>
    <row r="115" spans="4:17" x14ac:dyDescent="0.2">
      <c r="D115" s="80"/>
      <c r="E115" s="80"/>
      <c r="Q115" s="61"/>
    </row>
    <row r="116" spans="4:17" x14ac:dyDescent="0.2">
      <c r="D116" s="80"/>
      <c r="E116" s="80"/>
      <c r="Q116" s="61"/>
    </row>
    <row r="117" spans="4:17" x14ac:dyDescent="0.2">
      <c r="D117" s="80"/>
      <c r="E117" s="80"/>
      <c r="Q117" s="61"/>
    </row>
    <row r="118" spans="4:17" x14ac:dyDescent="0.2">
      <c r="D118" s="80"/>
      <c r="E118" s="80"/>
      <c r="Q118" s="61"/>
    </row>
    <row r="119" spans="4:17" x14ac:dyDescent="0.2">
      <c r="D119" s="80"/>
      <c r="E119" s="80"/>
      <c r="Q119" s="61"/>
    </row>
    <row r="120" spans="4:17" x14ac:dyDescent="0.2">
      <c r="D120" s="80"/>
      <c r="E120" s="80"/>
      <c r="Q120" s="61"/>
    </row>
    <row r="121" spans="4:17" x14ac:dyDescent="0.2">
      <c r="D121" s="80"/>
      <c r="E121" s="80"/>
      <c r="Q121" s="61"/>
    </row>
    <row r="122" spans="4:17" x14ac:dyDescent="0.2">
      <c r="D122" s="80"/>
      <c r="E122" s="80"/>
      <c r="Q122" s="61"/>
    </row>
    <row r="123" spans="4:17" x14ac:dyDescent="0.2">
      <c r="D123" s="80"/>
      <c r="E123" s="80"/>
      <c r="Q123" s="61"/>
    </row>
    <row r="124" spans="4:17" x14ac:dyDescent="0.2">
      <c r="D124" s="80"/>
      <c r="E124" s="80"/>
      <c r="Q124" s="61"/>
    </row>
    <row r="125" spans="4:17" x14ac:dyDescent="0.2">
      <c r="D125" s="80"/>
      <c r="E125" s="80"/>
      <c r="Q125" s="61"/>
    </row>
    <row r="126" spans="4:17" x14ac:dyDescent="0.2">
      <c r="D126" s="80"/>
      <c r="E126" s="80"/>
      <c r="Q126" s="61"/>
    </row>
    <row r="127" spans="4:17" x14ac:dyDescent="0.2">
      <c r="D127" s="80"/>
      <c r="E127" s="80"/>
      <c r="Q127" s="61"/>
    </row>
    <row r="128" spans="4:17" x14ac:dyDescent="0.2">
      <c r="D128" s="80"/>
      <c r="E128" s="80"/>
      <c r="Q128" s="61"/>
    </row>
    <row r="129" spans="4:17" x14ac:dyDescent="0.2">
      <c r="D129" s="80"/>
      <c r="E129" s="80"/>
      <c r="Q129" s="61"/>
    </row>
    <row r="130" spans="4:17" x14ac:dyDescent="0.2">
      <c r="D130" s="80"/>
      <c r="E130" s="80"/>
      <c r="Q130" s="61"/>
    </row>
    <row r="131" spans="4:17" x14ac:dyDescent="0.2">
      <c r="D131" s="80"/>
      <c r="E131" s="80"/>
      <c r="Q131" s="61"/>
    </row>
    <row r="132" spans="4:17" x14ac:dyDescent="0.2">
      <c r="D132" s="80"/>
      <c r="E132" s="80"/>
      <c r="Q132" s="61"/>
    </row>
    <row r="133" spans="4:17" x14ac:dyDescent="0.2">
      <c r="D133" s="80"/>
      <c r="E133" s="80"/>
      <c r="Q133" s="61"/>
    </row>
    <row r="134" spans="4:17" x14ac:dyDescent="0.2">
      <c r="D134" s="80"/>
      <c r="E134" s="80"/>
      <c r="Q134" s="61"/>
    </row>
    <row r="135" spans="4:17" x14ac:dyDescent="0.2">
      <c r="D135" s="80"/>
      <c r="E135" s="80"/>
      <c r="Q135" s="61"/>
    </row>
    <row r="136" spans="4:17" x14ac:dyDescent="0.2">
      <c r="D136" s="80"/>
      <c r="E136" s="80"/>
      <c r="Q136" s="61"/>
    </row>
    <row r="137" spans="4:17" x14ac:dyDescent="0.2">
      <c r="D137" s="80"/>
      <c r="E137" s="80"/>
      <c r="Q137" s="61"/>
    </row>
    <row r="138" spans="4:17" x14ac:dyDescent="0.2">
      <c r="D138" s="80"/>
      <c r="E138" s="80"/>
      <c r="Q138" s="61"/>
    </row>
    <row r="139" spans="4:17" x14ac:dyDescent="0.2">
      <c r="D139" s="80"/>
      <c r="E139" s="80"/>
      <c r="Q139" s="61"/>
    </row>
    <row r="140" spans="4:17" x14ac:dyDescent="0.2">
      <c r="D140" s="80"/>
      <c r="E140" s="80"/>
      <c r="Q140" s="61"/>
    </row>
    <row r="141" spans="4:17" x14ac:dyDescent="0.2">
      <c r="D141" s="80"/>
      <c r="E141" s="80"/>
      <c r="Q141" s="61"/>
    </row>
    <row r="142" spans="4:17" x14ac:dyDescent="0.2">
      <c r="D142" s="80"/>
      <c r="E142" s="80"/>
      <c r="Q142" s="61"/>
    </row>
    <row r="143" spans="4:17" x14ac:dyDescent="0.2">
      <c r="D143" s="80"/>
      <c r="E143" s="80"/>
      <c r="Q143" s="61"/>
    </row>
    <row r="144" spans="4:17" x14ac:dyDescent="0.2">
      <c r="D144" s="80"/>
      <c r="E144" s="80"/>
      <c r="Q144" s="61"/>
    </row>
    <row r="145" spans="4:17" x14ac:dyDescent="0.2">
      <c r="D145" s="80"/>
      <c r="E145" s="80"/>
      <c r="Q145" s="61"/>
    </row>
    <row r="146" spans="4:17" x14ac:dyDescent="0.2">
      <c r="D146" s="80"/>
      <c r="E146" s="80"/>
      <c r="Q146" s="61"/>
    </row>
    <row r="147" spans="4:17" x14ac:dyDescent="0.2">
      <c r="D147" s="80"/>
      <c r="E147" s="80"/>
      <c r="Q147" s="61"/>
    </row>
    <row r="148" spans="4:17" x14ac:dyDescent="0.2">
      <c r="D148" s="80"/>
      <c r="E148" s="80"/>
      <c r="Q148" s="61"/>
    </row>
    <row r="149" spans="4:17" x14ac:dyDescent="0.2">
      <c r="D149" s="80"/>
      <c r="E149" s="80"/>
      <c r="Q149" s="61"/>
    </row>
    <row r="150" spans="4:17" x14ac:dyDescent="0.2">
      <c r="D150" s="80"/>
      <c r="E150" s="80"/>
      <c r="Q150" s="61"/>
    </row>
    <row r="151" spans="4:17" x14ac:dyDescent="0.2">
      <c r="D151" s="80"/>
      <c r="E151" s="80"/>
      <c r="Q151" s="61"/>
    </row>
    <row r="152" spans="4:17" x14ac:dyDescent="0.2">
      <c r="D152" s="80"/>
      <c r="E152" s="80"/>
      <c r="Q152" s="61"/>
    </row>
    <row r="153" spans="4:17" x14ac:dyDescent="0.2">
      <c r="D153" s="80"/>
      <c r="E153" s="80"/>
      <c r="Q153" s="61"/>
    </row>
    <row r="154" spans="4:17" x14ac:dyDescent="0.2">
      <c r="D154" s="80"/>
      <c r="E154" s="80"/>
      <c r="Q154" s="61"/>
    </row>
    <row r="155" spans="4:17" x14ac:dyDescent="0.2">
      <c r="D155" s="80"/>
      <c r="E155" s="80"/>
      <c r="Q155" s="61"/>
    </row>
    <row r="156" spans="4:17" x14ac:dyDescent="0.2">
      <c r="D156" s="80"/>
      <c r="E156" s="80"/>
      <c r="Q156" s="61"/>
    </row>
    <row r="157" spans="4:17" x14ac:dyDescent="0.2">
      <c r="D157" s="80"/>
      <c r="E157" s="80"/>
      <c r="Q157" s="61"/>
    </row>
    <row r="158" spans="4:17" x14ac:dyDescent="0.2">
      <c r="D158" s="80"/>
      <c r="E158" s="80"/>
      <c r="Q158" s="61"/>
    </row>
    <row r="159" spans="4:17" x14ac:dyDescent="0.2">
      <c r="D159" s="80"/>
      <c r="E159" s="80"/>
      <c r="Q159" s="61"/>
    </row>
    <row r="160" spans="4:17" x14ac:dyDescent="0.2">
      <c r="D160" s="80"/>
      <c r="E160" s="80"/>
      <c r="Q160" s="61"/>
    </row>
    <row r="161" spans="4:17" x14ac:dyDescent="0.2">
      <c r="D161" s="80"/>
      <c r="E161" s="80"/>
      <c r="Q161" s="61"/>
    </row>
    <row r="162" spans="4:17" x14ac:dyDescent="0.2">
      <c r="D162" s="80"/>
      <c r="E162" s="80"/>
      <c r="Q162" s="61"/>
    </row>
    <row r="163" spans="4:17" x14ac:dyDescent="0.2">
      <c r="D163" s="80"/>
      <c r="E163" s="80"/>
      <c r="Q163" s="61"/>
    </row>
    <row r="164" spans="4:17" x14ac:dyDescent="0.2">
      <c r="D164" s="80"/>
      <c r="E164" s="80"/>
      <c r="Q164" s="61"/>
    </row>
    <row r="165" spans="4:17" x14ac:dyDescent="0.2">
      <c r="D165" s="80"/>
      <c r="E165" s="80"/>
      <c r="Q165" s="61"/>
    </row>
    <row r="166" spans="4:17" x14ac:dyDescent="0.2">
      <c r="D166" s="80"/>
      <c r="E166" s="80"/>
      <c r="Q166" s="61"/>
    </row>
    <row r="167" spans="4:17" x14ac:dyDescent="0.2">
      <c r="D167" s="80"/>
      <c r="E167" s="80"/>
      <c r="Q167" s="61"/>
    </row>
    <row r="168" spans="4:17" x14ac:dyDescent="0.2">
      <c r="D168" s="80"/>
      <c r="E168" s="80"/>
      <c r="Q168" s="61"/>
    </row>
    <row r="169" spans="4:17" x14ac:dyDescent="0.2">
      <c r="D169" s="80"/>
      <c r="E169" s="80"/>
      <c r="Q169" s="61"/>
    </row>
    <row r="170" spans="4:17" x14ac:dyDescent="0.2">
      <c r="D170" s="80"/>
      <c r="E170" s="80"/>
      <c r="Q170" s="61"/>
    </row>
    <row r="171" spans="4:17" x14ac:dyDescent="0.2">
      <c r="D171" s="80"/>
      <c r="E171" s="80"/>
      <c r="Q171" s="61"/>
    </row>
    <row r="172" spans="4:17" x14ac:dyDescent="0.2">
      <c r="D172" s="80"/>
      <c r="E172" s="80"/>
      <c r="Q172" s="61"/>
    </row>
    <row r="173" spans="4:17" x14ac:dyDescent="0.2">
      <c r="D173" s="80"/>
      <c r="E173" s="80"/>
      <c r="Q173" s="61"/>
    </row>
    <row r="174" spans="4:17" x14ac:dyDescent="0.2">
      <c r="D174" s="80"/>
      <c r="E174" s="80"/>
      <c r="Q174" s="61"/>
    </row>
    <row r="175" spans="4:17" x14ac:dyDescent="0.2">
      <c r="D175" s="80"/>
      <c r="E175" s="80"/>
      <c r="Q175" s="61"/>
    </row>
    <row r="176" spans="4:17" x14ac:dyDescent="0.2">
      <c r="D176" s="80"/>
      <c r="E176" s="80"/>
      <c r="Q176" s="61"/>
    </row>
    <row r="177" spans="4:17" x14ac:dyDescent="0.2">
      <c r="D177" s="80"/>
      <c r="E177" s="80"/>
      <c r="Q177" s="61"/>
    </row>
    <row r="178" spans="4:17" x14ac:dyDescent="0.2">
      <c r="D178" s="80"/>
      <c r="E178" s="80"/>
      <c r="Q178" s="61"/>
    </row>
    <row r="179" spans="4:17" x14ac:dyDescent="0.2">
      <c r="D179" s="80"/>
      <c r="E179" s="80"/>
      <c r="Q179" s="61"/>
    </row>
    <row r="180" spans="4:17" x14ac:dyDescent="0.2">
      <c r="D180" s="80"/>
      <c r="E180" s="80"/>
      <c r="Q180" s="61"/>
    </row>
    <row r="181" spans="4:17" x14ac:dyDescent="0.2">
      <c r="D181" s="80"/>
      <c r="E181" s="80"/>
      <c r="Q181" s="61"/>
    </row>
    <row r="182" spans="4:17" x14ac:dyDescent="0.2">
      <c r="D182" s="80"/>
      <c r="E182" s="80"/>
      <c r="Q182" s="61"/>
    </row>
    <row r="183" spans="4:17" x14ac:dyDescent="0.2">
      <c r="D183" s="80"/>
      <c r="E183" s="80"/>
      <c r="Q183" s="61"/>
    </row>
    <row r="184" spans="4:17" x14ac:dyDescent="0.2">
      <c r="D184" s="80"/>
      <c r="E184" s="80"/>
      <c r="Q184" s="61"/>
    </row>
    <row r="185" spans="4:17" x14ac:dyDescent="0.2">
      <c r="D185" s="80"/>
      <c r="E185" s="80"/>
      <c r="Q185" s="61"/>
    </row>
    <row r="186" spans="4:17" x14ac:dyDescent="0.2">
      <c r="D186" s="80"/>
      <c r="E186" s="80"/>
      <c r="Q186" s="61"/>
    </row>
    <row r="187" spans="4:17" x14ac:dyDescent="0.2">
      <c r="D187" s="80"/>
      <c r="E187" s="80"/>
      <c r="Q187" s="61"/>
    </row>
    <row r="188" spans="4:17" x14ac:dyDescent="0.2">
      <c r="D188" s="80"/>
      <c r="E188" s="80"/>
      <c r="Q188" s="61"/>
    </row>
    <row r="189" spans="4:17" x14ac:dyDescent="0.2">
      <c r="D189" s="80"/>
      <c r="E189" s="80"/>
      <c r="Q189" s="61"/>
    </row>
    <row r="190" spans="4:17" x14ac:dyDescent="0.2">
      <c r="D190" s="80"/>
      <c r="E190" s="80"/>
      <c r="Q190" s="61"/>
    </row>
    <row r="191" spans="4:17" x14ac:dyDescent="0.2">
      <c r="D191" s="80"/>
      <c r="E191" s="80"/>
      <c r="Q191" s="61"/>
    </row>
    <row r="192" spans="4:17" x14ac:dyDescent="0.2">
      <c r="D192" s="80"/>
      <c r="E192" s="80"/>
      <c r="Q192" s="61"/>
    </row>
    <row r="193" spans="4:17" x14ac:dyDescent="0.2">
      <c r="D193" s="80"/>
      <c r="E193" s="80"/>
      <c r="Q193" s="61"/>
    </row>
    <row r="194" spans="4:17" x14ac:dyDescent="0.2">
      <c r="D194" s="80"/>
      <c r="E194" s="80"/>
      <c r="Q194" s="61"/>
    </row>
    <row r="195" spans="4:17" x14ac:dyDescent="0.2">
      <c r="D195" s="80"/>
      <c r="E195" s="80"/>
      <c r="Q195" s="61"/>
    </row>
    <row r="196" spans="4:17" x14ac:dyDescent="0.2">
      <c r="D196" s="80"/>
      <c r="E196" s="80"/>
      <c r="Q196" s="61"/>
    </row>
    <row r="197" spans="4:17" x14ac:dyDescent="0.2">
      <c r="D197" s="80"/>
      <c r="E197" s="80"/>
      <c r="Q197" s="61"/>
    </row>
    <row r="198" spans="4:17" x14ac:dyDescent="0.2">
      <c r="D198" s="80"/>
      <c r="E198" s="80"/>
      <c r="Q198" s="61"/>
    </row>
    <row r="199" spans="4:17" x14ac:dyDescent="0.2">
      <c r="D199" s="80"/>
      <c r="E199" s="80"/>
      <c r="Q199" s="61"/>
    </row>
    <row r="200" spans="4:17" x14ac:dyDescent="0.2">
      <c r="D200" s="80"/>
      <c r="E200" s="80"/>
      <c r="Q200" s="61"/>
    </row>
    <row r="201" spans="4:17" x14ac:dyDescent="0.2">
      <c r="D201" s="80"/>
      <c r="E201" s="80"/>
      <c r="Q201" s="61"/>
    </row>
    <row r="202" spans="4:17" x14ac:dyDescent="0.2">
      <c r="D202" s="80"/>
      <c r="E202" s="80"/>
      <c r="Q202" s="61"/>
    </row>
    <row r="203" spans="4:17" x14ac:dyDescent="0.2">
      <c r="D203" s="80"/>
      <c r="E203" s="80"/>
      <c r="Q203" s="61"/>
    </row>
    <row r="204" spans="4:17" x14ac:dyDescent="0.2">
      <c r="D204" s="80"/>
      <c r="E204" s="80"/>
      <c r="Q204" s="61"/>
    </row>
    <row r="205" spans="4:17" x14ac:dyDescent="0.2">
      <c r="D205" s="80"/>
      <c r="E205" s="80"/>
      <c r="Q205" s="61"/>
    </row>
    <row r="206" spans="4:17" x14ac:dyDescent="0.2">
      <c r="D206" s="80"/>
      <c r="E206" s="80"/>
      <c r="Q206" s="61"/>
    </row>
    <row r="207" spans="4:17" x14ac:dyDescent="0.2">
      <c r="D207" s="80"/>
      <c r="E207" s="80"/>
      <c r="Q207" s="61"/>
    </row>
    <row r="208" spans="4:17" x14ac:dyDescent="0.2">
      <c r="D208" s="80"/>
      <c r="E208" s="80"/>
      <c r="Q208" s="61"/>
    </row>
    <row r="209" spans="4:17" x14ac:dyDescent="0.2">
      <c r="D209" s="80"/>
      <c r="E209" s="80"/>
      <c r="Q209" s="61"/>
    </row>
    <row r="210" spans="4:17" x14ac:dyDescent="0.2">
      <c r="D210" s="80"/>
      <c r="E210" s="80"/>
      <c r="Q210" s="61"/>
    </row>
    <row r="211" spans="4:17" x14ac:dyDescent="0.2">
      <c r="D211" s="80"/>
      <c r="E211" s="80"/>
      <c r="Q211" s="61"/>
    </row>
    <row r="212" spans="4:17" x14ac:dyDescent="0.2">
      <c r="D212" s="80"/>
      <c r="E212" s="80"/>
      <c r="Q212" s="61"/>
    </row>
    <row r="213" spans="4:17" x14ac:dyDescent="0.2">
      <c r="D213" s="80"/>
      <c r="E213" s="80"/>
      <c r="Q213" s="61"/>
    </row>
    <row r="214" spans="4:17" x14ac:dyDescent="0.2">
      <c r="D214" s="80"/>
      <c r="E214" s="80"/>
      <c r="Q214" s="61"/>
    </row>
    <row r="215" spans="4:17" x14ac:dyDescent="0.2">
      <c r="D215" s="80"/>
      <c r="E215" s="80"/>
      <c r="Q215" s="61"/>
    </row>
    <row r="216" spans="4:17" x14ac:dyDescent="0.2">
      <c r="D216" s="80"/>
      <c r="E216" s="80"/>
      <c r="Q216" s="61"/>
    </row>
    <row r="217" spans="4:17" x14ac:dyDescent="0.2">
      <c r="D217" s="80"/>
      <c r="E217" s="80"/>
      <c r="Q217" s="61"/>
    </row>
    <row r="218" spans="4:17" x14ac:dyDescent="0.2">
      <c r="D218" s="80"/>
      <c r="E218" s="80"/>
      <c r="Q218" s="61"/>
    </row>
    <row r="219" spans="4:17" x14ac:dyDescent="0.2">
      <c r="D219" s="80"/>
      <c r="E219" s="80"/>
      <c r="Q219" s="61"/>
    </row>
    <row r="220" spans="4:17" x14ac:dyDescent="0.2">
      <c r="D220" s="80"/>
      <c r="E220" s="80"/>
      <c r="Q220" s="61"/>
    </row>
    <row r="221" spans="4:17" x14ac:dyDescent="0.2">
      <c r="D221" s="80"/>
      <c r="E221" s="80"/>
      <c r="Q221" s="61"/>
    </row>
    <row r="222" spans="4:17" x14ac:dyDescent="0.2">
      <c r="D222" s="80"/>
      <c r="E222" s="80"/>
      <c r="Q222" s="61"/>
    </row>
    <row r="223" spans="4:17" x14ac:dyDescent="0.2">
      <c r="D223" s="80"/>
      <c r="E223" s="80"/>
      <c r="Q223" s="61"/>
    </row>
    <row r="224" spans="4:17" x14ac:dyDescent="0.2">
      <c r="D224" s="80"/>
      <c r="E224" s="80"/>
      <c r="Q224" s="61"/>
    </row>
    <row r="225" spans="4:17" x14ac:dyDescent="0.2">
      <c r="D225" s="80"/>
      <c r="E225" s="80"/>
      <c r="Q225" s="61"/>
    </row>
    <row r="226" spans="4:17" x14ac:dyDescent="0.2">
      <c r="D226" s="80"/>
      <c r="E226" s="80"/>
      <c r="Q226" s="61"/>
    </row>
    <row r="227" spans="4:17" x14ac:dyDescent="0.2">
      <c r="D227" s="80"/>
      <c r="E227" s="80"/>
      <c r="Q227" s="61"/>
    </row>
    <row r="228" spans="4:17" x14ac:dyDescent="0.2">
      <c r="D228" s="80"/>
      <c r="E228" s="80"/>
      <c r="Q228" s="61"/>
    </row>
    <row r="229" spans="4:17" x14ac:dyDescent="0.2">
      <c r="D229" s="80"/>
      <c r="E229" s="80"/>
      <c r="Q229" s="61"/>
    </row>
    <row r="230" spans="4:17" x14ac:dyDescent="0.2">
      <c r="D230" s="80"/>
      <c r="E230" s="80"/>
      <c r="Q230" s="61"/>
    </row>
    <row r="231" spans="4:17" x14ac:dyDescent="0.2">
      <c r="D231" s="80"/>
      <c r="E231" s="80"/>
      <c r="Q231" s="61"/>
    </row>
    <row r="232" spans="4:17" x14ac:dyDescent="0.2">
      <c r="D232" s="80"/>
      <c r="E232" s="80"/>
      <c r="Q232" s="61"/>
    </row>
    <row r="233" spans="4:17" x14ac:dyDescent="0.2">
      <c r="D233" s="80"/>
      <c r="E233" s="80"/>
      <c r="Q233" s="61"/>
    </row>
    <row r="234" spans="4:17" x14ac:dyDescent="0.2">
      <c r="D234" s="80"/>
      <c r="E234" s="80"/>
      <c r="Q234" s="61"/>
    </row>
    <row r="235" spans="4:17" x14ac:dyDescent="0.2">
      <c r="D235" s="80"/>
      <c r="E235" s="80"/>
      <c r="Q235" s="61"/>
    </row>
    <row r="236" spans="4:17" x14ac:dyDescent="0.2">
      <c r="D236" s="80"/>
      <c r="E236" s="80"/>
      <c r="Q236" s="61"/>
    </row>
    <row r="237" spans="4:17" x14ac:dyDescent="0.2">
      <c r="D237" s="80"/>
      <c r="E237" s="80"/>
      <c r="Q237" s="61"/>
    </row>
    <row r="238" spans="4:17" x14ac:dyDescent="0.2">
      <c r="D238" s="80"/>
      <c r="E238" s="80"/>
      <c r="Q238" s="61"/>
    </row>
    <row r="239" spans="4:17" x14ac:dyDescent="0.2">
      <c r="D239" s="80"/>
      <c r="E239" s="80"/>
      <c r="Q239" s="61"/>
    </row>
    <row r="240" spans="4:17" x14ac:dyDescent="0.2">
      <c r="D240" s="80"/>
      <c r="E240" s="80"/>
      <c r="Q240" s="61"/>
    </row>
    <row r="241" spans="4:17" x14ac:dyDescent="0.2">
      <c r="D241" s="80"/>
      <c r="E241" s="80"/>
      <c r="Q241" s="61"/>
    </row>
    <row r="242" spans="4:17" x14ac:dyDescent="0.2">
      <c r="D242" s="80"/>
      <c r="E242" s="80"/>
      <c r="Q242" s="61"/>
    </row>
    <row r="243" spans="4:17" x14ac:dyDescent="0.2">
      <c r="D243" s="80"/>
      <c r="E243" s="80"/>
      <c r="Q243" s="61"/>
    </row>
    <row r="244" spans="4:17" x14ac:dyDescent="0.2">
      <c r="D244" s="80"/>
      <c r="E244" s="80"/>
      <c r="Q244" s="61"/>
    </row>
    <row r="245" spans="4:17" x14ac:dyDescent="0.2">
      <c r="D245" s="80"/>
      <c r="E245" s="80"/>
      <c r="Q245" s="61"/>
    </row>
    <row r="246" spans="4:17" x14ac:dyDescent="0.2">
      <c r="D246" s="80"/>
      <c r="E246" s="80"/>
      <c r="Q246" s="61"/>
    </row>
    <row r="247" spans="4:17" x14ac:dyDescent="0.2">
      <c r="D247" s="80"/>
      <c r="E247" s="80"/>
      <c r="Q247" s="61"/>
    </row>
    <row r="248" spans="4:17" x14ac:dyDescent="0.2">
      <c r="D248" s="80"/>
      <c r="E248" s="80"/>
      <c r="Q248" s="61"/>
    </row>
    <row r="249" spans="4:17" x14ac:dyDescent="0.2">
      <c r="D249" s="80"/>
      <c r="E249" s="80"/>
      <c r="Q249" s="61"/>
    </row>
    <row r="250" spans="4:17" x14ac:dyDescent="0.2">
      <c r="D250" s="80"/>
      <c r="E250" s="80"/>
      <c r="Q250" s="61"/>
    </row>
    <row r="251" spans="4:17" x14ac:dyDescent="0.2">
      <c r="D251" s="80"/>
      <c r="E251" s="80"/>
      <c r="Q251" s="61"/>
    </row>
    <row r="252" spans="4:17" x14ac:dyDescent="0.2">
      <c r="D252" s="80"/>
      <c r="E252" s="80"/>
      <c r="Q252" s="61"/>
    </row>
    <row r="253" spans="4:17" x14ac:dyDescent="0.2">
      <c r="D253" s="80"/>
      <c r="E253" s="80"/>
      <c r="Q253" s="61"/>
    </row>
    <row r="254" spans="4:17" x14ac:dyDescent="0.2">
      <c r="D254" s="80"/>
      <c r="E254" s="80"/>
      <c r="Q254" s="61"/>
    </row>
    <row r="255" spans="4:17" x14ac:dyDescent="0.2">
      <c r="D255" s="80"/>
      <c r="E255" s="80"/>
      <c r="Q255" s="61"/>
    </row>
    <row r="256" spans="4:17" x14ac:dyDescent="0.2">
      <c r="D256" s="80"/>
      <c r="E256" s="80"/>
      <c r="Q256" s="61"/>
    </row>
    <row r="257" spans="4:17" x14ac:dyDescent="0.2">
      <c r="D257" s="80"/>
      <c r="E257" s="80"/>
      <c r="Q257" s="61"/>
    </row>
    <row r="258" spans="4:17" x14ac:dyDescent="0.2">
      <c r="D258" s="80"/>
      <c r="E258" s="80"/>
      <c r="Q258" s="61"/>
    </row>
    <row r="259" spans="4:17" x14ac:dyDescent="0.2">
      <c r="D259" s="80"/>
      <c r="E259" s="80"/>
      <c r="Q259" s="61"/>
    </row>
    <row r="260" spans="4:17" x14ac:dyDescent="0.2">
      <c r="D260" s="80"/>
      <c r="E260" s="80"/>
      <c r="Q260" s="61"/>
    </row>
    <row r="261" spans="4:17" x14ac:dyDescent="0.2">
      <c r="D261" s="80"/>
      <c r="E261" s="80"/>
      <c r="Q261" s="61"/>
    </row>
    <row r="262" spans="4:17" x14ac:dyDescent="0.2">
      <c r="D262" s="80"/>
      <c r="E262" s="80"/>
      <c r="Q262" s="61"/>
    </row>
    <row r="263" spans="4:17" x14ac:dyDescent="0.2">
      <c r="D263" s="80"/>
      <c r="E263" s="80"/>
      <c r="Q263" s="61"/>
    </row>
    <row r="264" spans="4:17" x14ac:dyDescent="0.2">
      <c r="D264" s="80"/>
      <c r="E264" s="80"/>
      <c r="Q264" s="61"/>
    </row>
    <row r="265" spans="4:17" x14ac:dyDescent="0.2">
      <c r="D265" s="80"/>
      <c r="E265" s="80"/>
      <c r="Q265" s="61"/>
    </row>
    <row r="266" spans="4:17" x14ac:dyDescent="0.2">
      <c r="D266" s="80"/>
      <c r="E266" s="80"/>
      <c r="Q266" s="61"/>
    </row>
    <row r="267" spans="4:17" x14ac:dyDescent="0.2">
      <c r="D267" s="80"/>
      <c r="E267" s="80"/>
      <c r="Q267" s="61"/>
    </row>
    <row r="268" spans="4:17" x14ac:dyDescent="0.2">
      <c r="D268" s="80"/>
      <c r="E268" s="80"/>
      <c r="Q268" s="61"/>
    </row>
    <row r="269" spans="4:17" x14ac:dyDescent="0.2">
      <c r="D269" s="80"/>
      <c r="E269" s="80"/>
      <c r="Q269" s="61"/>
    </row>
    <row r="270" spans="4:17" x14ac:dyDescent="0.2">
      <c r="D270" s="80"/>
      <c r="E270" s="80"/>
      <c r="Q270" s="61"/>
    </row>
    <row r="271" spans="4:17" x14ac:dyDescent="0.2">
      <c r="D271" s="80"/>
      <c r="E271" s="80"/>
      <c r="Q271" s="61"/>
    </row>
    <row r="272" spans="4:17" x14ac:dyDescent="0.2">
      <c r="D272" s="80"/>
      <c r="E272" s="80"/>
      <c r="Q272" s="61"/>
    </row>
    <row r="273" spans="4:17" x14ac:dyDescent="0.2">
      <c r="D273" s="80"/>
      <c r="E273" s="80"/>
      <c r="Q273" s="61"/>
    </row>
    <row r="274" spans="4:17" x14ac:dyDescent="0.2">
      <c r="D274" s="80"/>
      <c r="E274" s="80"/>
      <c r="Q274" s="61"/>
    </row>
    <row r="275" spans="4:17" x14ac:dyDescent="0.2">
      <c r="D275" s="80"/>
      <c r="E275" s="80"/>
      <c r="Q275" s="61"/>
    </row>
    <row r="276" spans="4:17" x14ac:dyDescent="0.2">
      <c r="D276" s="80"/>
      <c r="E276" s="80"/>
      <c r="Q276" s="61"/>
    </row>
    <row r="277" spans="4:17" x14ac:dyDescent="0.2">
      <c r="D277" s="80"/>
      <c r="E277" s="80"/>
      <c r="Q277" s="61"/>
    </row>
    <row r="278" spans="4:17" x14ac:dyDescent="0.2">
      <c r="D278" s="80"/>
      <c r="E278" s="80"/>
      <c r="Q278" s="61"/>
    </row>
    <row r="279" spans="4:17" x14ac:dyDescent="0.2">
      <c r="D279" s="80"/>
      <c r="E279" s="80"/>
      <c r="Q279" s="61"/>
    </row>
    <row r="280" spans="4:17" x14ac:dyDescent="0.2">
      <c r="D280" s="80"/>
      <c r="E280" s="80"/>
      <c r="Q280" s="61"/>
    </row>
    <row r="281" spans="4:17" x14ac:dyDescent="0.2">
      <c r="D281" s="80"/>
      <c r="E281" s="80"/>
      <c r="Q281" s="61"/>
    </row>
    <row r="282" spans="4:17" x14ac:dyDescent="0.2">
      <c r="D282" s="80"/>
      <c r="E282" s="80"/>
      <c r="Q282" s="61"/>
    </row>
    <row r="283" spans="4:17" x14ac:dyDescent="0.2">
      <c r="D283" s="80"/>
      <c r="E283" s="80"/>
      <c r="Q283" s="61"/>
    </row>
    <row r="284" spans="4:17" x14ac:dyDescent="0.2">
      <c r="D284" s="80"/>
      <c r="E284" s="80"/>
      <c r="Q284" s="61"/>
    </row>
    <row r="285" spans="4:17" x14ac:dyDescent="0.2">
      <c r="D285" s="80"/>
      <c r="E285" s="80"/>
      <c r="Q285" s="61"/>
    </row>
    <row r="286" spans="4:17" x14ac:dyDescent="0.2">
      <c r="D286" s="80"/>
      <c r="E286" s="80"/>
      <c r="Q286" s="61"/>
    </row>
    <row r="287" spans="4:17" x14ac:dyDescent="0.2">
      <c r="D287" s="80"/>
      <c r="E287" s="80"/>
      <c r="Q287" s="61"/>
    </row>
    <row r="288" spans="4:17" x14ac:dyDescent="0.2">
      <c r="D288" s="80"/>
      <c r="E288" s="80"/>
      <c r="Q288" s="61"/>
    </row>
    <row r="289" spans="4:17" x14ac:dyDescent="0.2">
      <c r="D289" s="80"/>
      <c r="E289" s="80"/>
      <c r="Q289" s="61"/>
    </row>
    <row r="290" spans="4:17" x14ac:dyDescent="0.2">
      <c r="D290" s="80"/>
      <c r="E290" s="80"/>
      <c r="Q290" s="61"/>
    </row>
    <row r="291" spans="4:17" x14ac:dyDescent="0.2">
      <c r="D291" s="80"/>
      <c r="E291" s="80"/>
      <c r="Q291" s="61"/>
    </row>
    <row r="292" spans="4:17" x14ac:dyDescent="0.2">
      <c r="D292" s="80"/>
      <c r="E292" s="80"/>
      <c r="Q292" s="61"/>
    </row>
    <row r="293" spans="4:17" x14ac:dyDescent="0.2">
      <c r="D293" s="80"/>
      <c r="E293" s="80"/>
      <c r="Q293" s="61"/>
    </row>
    <row r="294" spans="4:17" x14ac:dyDescent="0.2">
      <c r="D294" s="80"/>
      <c r="E294" s="80"/>
      <c r="Q294" s="61"/>
    </row>
    <row r="295" spans="4:17" x14ac:dyDescent="0.2">
      <c r="D295" s="80"/>
      <c r="E295" s="80"/>
      <c r="Q295" s="61"/>
    </row>
    <row r="296" spans="4:17" x14ac:dyDescent="0.2">
      <c r="D296" s="80"/>
      <c r="E296" s="80"/>
      <c r="Q296" s="61"/>
    </row>
    <row r="297" spans="4:17" x14ac:dyDescent="0.2">
      <c r="D297" s="80"/>
      <c r="E297" s="80"/>
      <c r="Q297" s="61"/>
    </row>
    <row r="298" spans="4:17" x14ac:dyDescent="0.2">
      <c r="D298" s="80"/>
      <c r="E298" s="80"/>
      <c r="Q298" s="61"/>
    </row>
    <row r="299" spans="4:17" x14ac:dyDescent="0.2">
      <c r="D299" s="80"/>
      <c r="E299" s="80"/>
      <c r="Q299" s="61"/>
    </row>
    <row r="300" spans="4:17" x14ac:dyDescent="0.2">
      <c r="D300" s="80"/>
      <c r="E300" s="80"/>
      <c r="Q300" s="61"/>
    </row>
    <row r="301" spans="4:17" x14ac:dyDescent="0.2">
      <c r="D301" s="80"/>
      <c r="E301" s="80"/>
      <c r="Q301" s="61"/>
    </row>
    <row r="302" spans="4:17" x14ac:dyDescent="0.2">
      <c r="D302" s="80"/>
      <c r="E302" s="80"/>
      <c r="Q302" s="61"/>
    </row>
    <row r="303" spans="4:17" x14ac:dyDescent="0.2">
      <c r="D303" s="80"/>
      <c r="E303" s="80"/>
      <c r="Q303" s="61"/>
    </row>
    <row r="304" spans="4:17" x14ac:dyDescent="0.2">
      <c r="D304" s="80"/>
      <c r="E304" s="80"/>
      <c r="Q304" s="61"/>
    </row>
    <row r="305" spans="4:17" x14ac:dyDescent="0.2">
      <c r="D305" s="80"/>
      <c r="E305" s="80"/>
      <c r="Q305" s="61"/>
    </row>
    <row r="306" spans="4:17" x14ac:dyDescent="0.2">
      <c r="D306" s="80"/>
      <c r="E306" s="80"/>
      <c r="Q306" s="61"/>
    </row>
    <row r="307" spans="4:17" x14ac:dyDescent="0.2">
      <c r="D307" s="80"/>
      <c r="E307" s="80"/>
      <c r="Q307" s="61"/>
    </row>
    <row r="308" spans="4:17" x14ac:dyDescent="0.2">
      <c r="D308" s="80"/>
      <c r="E308" s="80"/>
      <c r="Q308" s="61"/>
    </row>
    <row r="309" spans="4:17" x14ac:dyDescent="0.2">
      <c r="D309" s="80"/>
      <c r="E309" s="80"/>
      <c r="Q309" s="61"/>
    </row>
    <row r="310" spans="4:17" x14ac:dyDescent="0.2">
      <c r="D310" s="80"/>
      <c r="E310" s="80"/>
      <c r="Q310" s="61"/>
    </row>
    <row r="311" spans="4:17" x14ac:dyDescent="0.2">
      <c r="D311" s="80"/>
      <c r="E311" s="80"/>
      <c r="Q311" s="61"/>
    </row>
    <row r="312" spans="4:17" x14ac:dyDescent="0.2">
      <c r="D312" s="80"/>
      <c r="E312" s="80"/>
      <c r="Q312" s="61"/>
    </row>
    <row r="313" spans="4:17" x14ac:dyDescent="0.2">
      <c r="D313" s="80"/>
      <c r="E313" s="80"/>
      <c r="Q313" s="61"/>
    </row>
    <row r="314" spans="4:17" x14ac:dyDescent="0.2">
      <c r="D314" s="80"/>
      <c r="E314" s="80"/>
      <c r="Q314" s="61"/>
    </row>
    <row r="315" spans="4:17" x14ac:dyDescent="0.2">
      <c r="D315" s="80"/>
      <c r="E315" s="80"/>
      <c r="Q315" s="61"/>
    </row>
    <row r="316" spans="4:17" x14ac:dyDescent="0.2">
      <c r="D316" s="80"/>
      <c r="E316" s="80"/>
      <c r="Q316" s="61"/>
    </row>
    <row r="317" spans="4:17" x14ac:dyDescent="0.2">
      <c r="D317" s="80"/>
      <c r="E317" s="80"/>
      <c r="Q317" s="61"/>
    </row>
    <row r="318" spans="4:17" x14ac:dyDescent="0.2">
      <c r="D318" s="80"/>
      <c r="E318" s="80"/>
      <c r="Q318" s="61"/>
    </row>
    <row r="319" spans="4:17" x14ac:dyDescent="0.2">
      <c r="D319" s="80"/>
      <c r="E319" s="80"/>
      <c r="Q319" s="61"/>
    </row>
    <row r="320" spans="4:17" x14ac:dyDescent="0.2">
      <c r="D320" s="80"/>
      <c r="E320" s="80"/>
      <c r="Q320" s="61"/>
    </row>
    <row r="321" spans="4:17" x14ac:dyDescent="0.2">
      <c r="D321" s="80"/>
      <c r="E321" s="80"/>
      <c r="Q321" s="61"/>
    </row>
    <row r="322" spans="4:17" x14ac:dyDescent="0.2">
      <c r="D322" s="80"/>
      <c r="E322" s="80"/>
      <c r="Q322" s="61"/>
    </row>
    <row r="323" spans="4:17" x14ac:dyDescent="0.2">
      <c r="D323" s="80"/>
      <c r="E323" s="80"/>
      <c r="Q323" s="61"/>
    </row>
    <row r="324" spans="4:17" x14ac:dyDescent="0.2">
      <c r="D324" s="80"/>
      <c r="E324" s="80"/>
      <c r="Q324" s="61"/>
    </row>
    <row r="325" spans="4:17" x14ac:dyDescent="0.2">
      <c r="D325" s="80"/>
      <c r="E325" s="80"/>
      <c r="Q325" s="61"/>
    </row>
    <row r="326" spans="4:17" x14ac:dyDescent="0.2">
      <c r="D326" s="80"/>
      <c r="E326" s="80"/>
      <c r="Q326" s="61"/>
    </row>
    <row r="327" spans="4:17" x14ac:dyDescent="0.2">
      <c r="D327" s="80"/>
      <c r="E327" s="80"/>
      <c r="Q327" s="61"/>
    </row>
    <row r="328" spans="4:17" x14ac:dyDescent="0.2">
      <c r="D328" s="80"/>
      <c r="E328" s="80"/>
      <c r="Q328" s="61"/>
    </row>
    <row r="329" spans="4:17" x14ac:dyDescent="0.2">
      <c r="D329" s="80"/>
      <c r="E329" s="80"/>
      <c r="Q329" s="61"/>
    </row>
    <row r="330" spans="4:17" x14ac:dyDescent="0.2">
      <c r="D330" s="80"/>
      <c r="E330" s="80"/>
      <c r="Q330" s="61"/>
    </row>
    <row r="331" spans="4:17" x14ac:dyDescent="0.2">
      <c r="D331" s="80"/>
      <c r="E331" s="80"/>
      <c r="Q331" s="61"/>
    </row>
    <row r="332" spans="4:17" x14ac:dyDescent="0.2">
      <c r="D332" s="80"/>
      <c r="E332" s="80"/>
      <c r="Q332" s="61"/>
    </row>
    <row r="333" spans="4:17" x14ac:dyDescent="0.2">
      <c r="D333" s="80"/>
      <c r="E333" s="80"/>
      <c r="Q333" s="61"/>
    </row>
    <row r="334" spans="4:17" x14ac:dyDescent="0.2">
      <c r="D334" s="80"/>
      <c r="E334" s="80"/>
      <c r="Q334" s="61"/>
    </row>
    <row r="335" spans="4:17" x14ac:dyDescent="0.2">
      <c r="D335" s="80"/>
      <c r="E335" s="80"/>
      <c r="Q335" s="61"/>
    </row>
    <row r="336" spans="4:17" x14ac:dyDescent="0.2">
      <c r="D336" s="80"/>
      <c r="E336" s="80"/>
      <c r="Q336" s="61"/>
    </row>
    <row r="337" spans="4:17" x14ac:dyDescent="0.2">
      <c r="D337" s="80"/>
      <c r="E337" s="80"/>
      <c r="Q337" s="61"/>
    </row>
    <row r="338" spans="4:17" x14ac:dyDescent="0.2">
      <c r="D338" s="80"/>
      <c r="E338" s="80"/>
      <c r="Q338" s="61"/>
    </row>
    <row r="339" spans="4:17" x14ac:dyDescent="0.2">
      <c r="D339" s="80"/>
      <c r="E339" s="80"/>
      <c r="Q339" s="61"/>
    </row>
    <row r="340" spans="4:17" x14ac:dyDescent="0.2">
      <c r="D340" s="80"/>
      <c r="E340" s="80"/>
      <c r="Q340" s="61"/>
    </row>
    <row r="341" spans="4:17" x14ac:dyDescent="0.2">
      <c r="D341" s="80"/>
      <c r="E341" s="80"/>
      <c r="Q341" s="61"/>
    </row>
    <row r="342" spans="4:17" x14ac:dyDescent="0.2">
      <c r="D342" s="80"/>
      <c r="E342" s="80"/>
      <c r="Q342" s="61"/>
    </row>
    <row r="343" spans="4:17" x14ac:dyDescent="0.2">
      <c r="D343" s="80"/>
      <c r="E343" s="80"/>
      <c r="Q343" s="61"/>
    </row>
    <row r="344" spans="4:17" x14ac:dyDescent="0.2">
      <c r="D344" s="80"/>
      <c r="E344" s="80"/>
      <c r="Q344" s="61"/>
    </row>
    <row r="345" spans="4:17" x14ac:dyDescent="0.2">
      <c r="D345" s="80"/>
      <c r="E345" s="80"/>
      <c r="Q345" s="61"/>
    </row>
    <row r="346" spans="4:17" x14ac:dyDescent="0.2">
      <c r="D346" s="80"/>
      <c r="E346" s="80"/>
      <c r="Q346" s="61"/>
    </row>
    <row r="347" spans="4:17" x14ac:dyDescent="0.2">
      <c r="D347" s="80"/>
      <c r="E347" s="80"/>
      <c r="Q347" s="61"/>
    </row>
    <row r="348" spans="4:17" x14ac:dyDescent="0.2">
      <c r="D348" s="80"/>
      <c r="E348" s="80"/>
      <c r="Q348" s="61"/>
    </row>
    <row r="349" spans="4:17" x14ac:dyDescent="0.2">
      <c r="D349" s="80"/>
      <c r="E349" s="80"/>
      <c r="Q349" s="61"/>
    </row>
    <row r="350" spans="4:17" x14ac:dyDescent="0.2">
      <c r="D350" s="80"/>
      <c r="E350" s="80"/>
      <c r="Q350" s="61"/>
    </row>
    <row r="351" spans="4:17" x14ac:dyDescent="0.2">
      <c r="D351" s="80"/>
      <c r="E351" s="80"/>
      <c r="Q351" s="61"/>
    </row>
    <row r="352" spans="4:17" x14ac:dyDescent="0.2">
      <c r="D352" s="80"/>
      <c r="E352" s="80"/>
      <c r="Q352" s="61"/>
    </row>
    <row r="353" spans="4:17" x14ac:dyDescent="0.2">
      <c r="D353" s="80"/>
      <c r="E353" s="80"/>
      <c r="Q353" s="61"/>
    </row>
    <row r="354" spans="4:17" x14ac:dyDescent="0.2">
      <c r="D354" s="80"/>
      <c r="E354" s="80"/>
      <c r="Q354" s="61"/>
    </row>
    <row r="355" spans="4:17" x14ac:dyDescent="0.2">
      <c r="D355" s="80"/>
      <c r="E355" s="80"/>
      <c r="Q355" s="61"/>
    </row>
    <row r="356" spans="4:17" x14ac:dyDescent="0.2">
      <c r="D356" s="80"/>
      <c r="E356" s="80"/>
      <c r="Q356" s="61"/>
    </row>
    <row r="357" spans="4:17" x14ac:dyDescent="0.2">
      <c r="D357" s="80"/>
      <c r="E357" s="80"/>
      <c r="Q357" s="61"/>
    </row>
    <row r="358" spans="4:17" x14ac:dyDescent="0.2">
      <c r="D358" s="80"/>
      <c r="E358" s="80"/>
      <c r="Q358" s="61"/>
    </row>
    <row r="359" spans="4:17" x14ac:dyDescent="0.2">
      <c r="D359" s="80"/>
      <c r="E359" s="80"/>
      <c r="Q359" s="61"/>
    </row>
    <row r="360" spans="4:17" x14ac:dyDescent="0.2">
      <c r="D360" s="80"/>
      <c r="E360" s="80"/>
      <c r="Q360" s="61"/>
    </row>
    <row r="361" spans="4:17" x14ac:dyDescent="0.2">
      <c r="D361" s="80"/>
      <c r="E361" s="80"/>
      <c r="Q361" s="61"/>
    </row>
    <row r="362" spans="4:17" x14ac:dyDescent="0.2">
      <c r="D362" s="80"/>
      <c r="E362" s="80"/>
      <c r="Q362" s="61"/>
    </row>
    <row r="363" spans="4:17" x14ac:dyDescent="0.2">
      <c r="D363" s="80"/>
      <c r="E363" s="80"/>
      <c r="Q363" s="61"/>
    </row>
    <row r="364" spans="4:17" x14ac:dyDescent="0.2">
      <c r="D364" s="80"/>
      <c r="E364" s="80"/>
      <c r="Q364" s="61"/>
    </row>
    <row r="365" spans="4:17" x14ac:dyDescent="0.2">
      <c r="D365" s="80"/>
      <c r="E365" s="80"/>
      <c r="Q365" s="61"/>
    </row>
    <row r="366" spans="4:17" x14ac:dyDescent="0.2">
      <c r="D366" s="80"/>
      <c r="E366" s="80"/>
      <c r="Q366" s="61"/>
    </row>
    <row r="367" spans="4:17" x14ac:dyDescent="0.2">
      <c r="D367" s="80"/>
      <c r="E367" s="80"/>
      <c r="Q367" s="61"/>
    </row>
    <row r="368" spans="4:17" x14ac:dyDescent="0.2">
      <c r="D368" s="80"/>
      <c r="E368" s="80"/>
      <c r="Q368" s="61"/>
    </row>
    <row r="369" spans="4:17" x14ac:dyDescent="0.2">
      <c r="D369" s="80"/>
      <c r="E369" s="80"/>
      <c r="Q369" s="61"/>
    </row>
    <row r="370" spans="4:17" x14ac:dyDescent="0.2">
      <c r="D370" s="80"/>
      <c r="E370" s="80"/>
      <c r="Q370" s="61"/>
    </row>
    <row r="371" spans="4:17" x14ac:dyDescent="0.2">
      <c r="D371" s="80"/>
      <c r="E371" s="80"/>
      <c r="Q371" s="61"/>
    </row>
    <row r="372" spans="4:17" x14ac:dyDescent="0.2">
      <c r="D372" s="80"/>
      <c r="E372" s="80"/>
      <c r="Q372" s="61"/>
    </row>
    <row r="373" spans="4:17" x14ac:dyDescent="0.2">
      <c r="D373" s="80"/>
      <c r="E373" s="80"/>
      <c r="Q373" s="61"/>
    </row>
    <row r="374" spans="4:17" x14ac:dyDescent="0.2">
      <c r="D374" s="80"/>
      <c r="E374" s="80"/>
      <c r="Q374" s="61"/>
    </row>
    <row r="375" spans="4:17" x14ac:dyDescent="0.2">
      <c r="D375" s="80"/>
      <c r="E375" s="80"/>
      <c r="Q375" s="61"/>
    </row>
    <row r="376" spans="4:17" x14ac:dyDescent="0.2">
      <c r="D376" s="80"/>
      <c r="E376" s="80"/>
      <c r="Q376" s="61"/>
    </row>
    <row r="377" spans="4:17" x14ac:dyDescent="0.2">
      <c r="D377" s="80"/>
      <c r="E377" s="80"/>
      <c r="Q377" s="61"/>
    </row>
    <row r="378" spans="4:17" x14ac:dyDescent="0.2">
      <c r="D378" s="80"/>
      <c r="E378" s="80"/>
      <c r="Q378" s="61"/>
    </row>
    <row r="379" spans="4:17" x14ac:dyDescent="0.2">
      <c r="D379" s="80"/>
      <c r="E379" s="80"/>
      <c r="Q379" s="61"/>
    </row>
    <row r="380" spans="4:17" x14ac:dyDescent="0.2">
      <c r="D380" s="80"/>
      <c r="E380" s="80"/>
      <c r="Q380" s="61"/>
    </row>
    <row r="381" spans="4:17" x14ac:dyDescent="0.2">
      <c r="D381" s="80"/>
      <c r="E381" s="80"/>
      <c r="Q381" s="61"/>
    </row>
    <row r="382" spans="4:17" x14ac:dyDescent="0.2">
      <c r="D382" s="80"/>
      <c r="E382" s="80"/>
      <c r="Q382" s="61"/>
    </row>
    <row r="383" spans="4:17" x14ac:dyDescent="0.2">
      <c r="D383" s="80"/>
      <c r="E383" s="80"/>
      <c r="Q383" s="61"/>
    </row>
    <row r="384" spans="4:17" x14ac:dyDescent="0.2">
      <c r="D384" s="80"/>
      <c r="E384" s="80"/>
      <c r="Q384" s="61"/>
    </row>
    <row r="385" spans="4:17" x14ac:dyDescent="0.2">
      <c r="D385" s="80"/>
      <c r="E385" s="80"/>
      <c r="Q385" s="61"/>
    </row>
    <row r="386" spans="4:17" x14ac:dyDescent="0.2">
      <c r="D386" s="80"/>
      <c r="E386" s="80"/>
      <c r="Q386" s="61"/>
    </row>
    <row r="387" spans="4:17" x14ac:dyDescent="0.2">
      <c r="D387" s="80"/>
      <c r="E387" s="80"/>
      <c r="Q387" s="61"/>
    </row>
    <row r="388" spans="4:17" x14ac:dyDescent="0.2">
      <c r="D388" s="80"/>
      <c r="E388" s="80"/>
      <c r="Q388" s="61"/>
    </row>
    <row r="389" spans="4:17" x14ac:dyDescent="0.2">
      <c r="D389" s="80"/>
      <c r="E389" s="80"/>
      <c r="Q389" s="61"/>
    </row>
    <row r="390" spans="4:17" x14ac:dyDescent="0.2">
      <c r="D390" s="80"/>
      <c r="E390" s="80"/>
      <c r="Q390" s="61"/>
    </row>
    <row r="391" spans="4:17" x14ac:dyDescent="0.2">
      <c r="D391" s="80"/>
      <c r="E391" s="80"/>
      <c r="Q391" s="61"/>
    </row>
    <row r="392" spans="4:17" x14ac:dyDescent="0.2">
      <c r="D392" s="80"/>
      <c r="E392" s="80"/>
      <c r="Q392" s="61"/>
    </row>
    <row r="393" spans="4:17" x14ac:dyDescent="0.2">
      <c r="D393" s="80"/>
      <c r="E393" s="80"/>
      <c r="Q393" s="61"/>
    </row>
    <row r="394" spans="4:17" x14ac:dyDescent="0.2">
      <c r="D394" s="80"/>
      <c r="E394" s="80"/>
      <c r="Q394" s="61"/>
    </row>
    <row r="395" spans="4:17" x14ac:dyDescent="0.2">
      <c r="D395" s="80"/>
      <c r="E395" s="80"/>
      <c r="Q395" s="61"/>
    </row>
    <row r="396" spans="4:17" x14ac:dyDescent="0.2">
      <c r="D396" s="80"/>
      <c r="E396" s="80"/>
      <c r="Q396" s="61"/>
    </row>
    <row r="397" spans="4:17" x14ac:dyDescent="0.2">
      <c r="D397" s="80"/>
      <c r="E397" s="80"/>
      <c r="Q397" s="61"/>
    </row>
    <row r="398" spans="4:17" x14ac:dyDescent="0.2">
      <c r="D398" s="80"/>
      <c r="E398" s="80"/>
      <c r="Q398" s="61"/>
    </row>
    <row r="399" spans="4:17" x14ac:dyDescent="0.2">
      <c r="D399" s="80"/>
      <c r="E399" s="80"/>
      <c r="Q399" s="61"/>
    </row>
    <row r="400" spans="4:17" x14ac:dyDescent="0.2">
      <c r="Q400" s="61"/>
    </row>
    <row r="401" spans="17:17" x14ac:dyDescent="0.2">
      <c r="Q401" s="61"/>
    </row>
    <row r="402" spans="17:17" x14ac:dyDescent="0.2">
      <c r="Q402" s="61"/>
    </row>
    <row r="403" spans="17:17" x14ac:dyDescent="0.2">
      <c r="Q403" s="61"/>
    </row>
    <row r="404" spans="17:17" x14ac:dyDescent="0.2">
      <c r="Q404" s="61"/>
    </row>
    <row r="405" spans="17:17" x14ac:dyDescent="0.2">
      <c r="Q405" s="61"/>
    </row>
    <row r="406" spans="17:17" x14ac:dyDescent="0.2">
      <c r="Q406" s="61"/>
    </row>
    <row r="407" spans="17:17" x14ac:dyDescent="0.2">
      <c r="Q407" s="61"/>
    </row>
    <row r="408" spans="17:17" x14ac:dyDescent="0.2">
      <c r="Q408" s="61"/>
    </row>
    <row r="409" spans="17:17" x14ac:dyDescent="0.2">
      <c r="Q409" s="61"/>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4:H47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xr:uid="{1DBC3514-A81A-43FC-9B8F-20A51B91D7E0}">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xr:uid="{9D8A0FCB-FAC3-4164-9572-38410B31122C}">
      <formula1>"1, 2, 3"</formula1>
    </dataValidation>
    <dataValidation type="list" errorStyle="warning" allowBlank="1" showInputMessage="1" showErrorMessage="1" errorTitle="FERC ACCOUNT" error="This FERC Account is not included in the drop-down list. Is this the account you want to use?" sqref="D44:E47 IZ47:JA48 SV47:SW48 ACR47:ACS48 AMN47:AMO48 AWJ47:AWK48 BGF47:BGG48 BQB47:BQC48 BZX47:BZY48 CJT47:CJU48 CTP47:CTQ48 DDL47:DDM48 DNH47:DNI48 DXD47:DXE48 EGZ47:EHA48 EQV47:EQW48 FAR47:FAS48 FKN47:FKO48 FUJ47:FUK48 GEF47:GEG48 GOB47:GOC48 GXX47:GXY48 HHT47:HHU48 HRP47:HRQ48 IBL47:IBM48 ILH47:ILI48 IVD47:IVE48 JEZ47:JFA48 JOV47:JOW48 JYR47:JYS48 KIN47:KIO48 KSJ47:KSK48 LCF47:LCG48 LMB47:LMC48 LVX47:LVY48 MFT47:MFU48 MPP47:MPQ48 MZL47:MZM48 NJH47:NJI48 NTD47:NTE48 OCZ47:ODA48 OMV47:OMW48 OWR47:OWS48 PGN47:PGO48 PQJ47:PQK48 QAF47:QAG48 QKB47:QKC48 QTX47:QTY48 RDT47:RDU48 RNP47:RNQ48 RXL47:RXM48 SHH47:SHI48 SRD47:SRE48 TAZ47:TBA48 TKV47:TKW48 TUR47:TUS48 UEN47:UEO48 UOJ47:UOK48 UYF47:UYG48 VIB47:VIC48 VRX47:VRY48 WBT47:WBU48 WLP47:WLQ48 WVL47: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xr:uid="{99F0174D-93AF-451D-8DD0-B66FEF9BF3B3}">
      <formula1>$D$65:$D$399</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00EC-CD90-4961-A637-EB0BFBD9A0FA}">
  <dimension ref="A1:T171"/>
  <sheetViews>
    <sheetView view="pageBreakPreview" zoomScale="90" zoomScaleNormal="100" zoomScaleSheetLayoutView="90" workbookViewId="0">
      <pane ySplit="7" topLeftCell="A89" activePane="bottomLeft" state="frozen"/>
      <selection activeCell="D71" sqref="D71"/>
      <selection pane="bottomLeft" activeCell="D71" sqref="D71"/>
    </sheetView>
  </sheetViews>
  <sheetFormatPr defaultRowHeight="12.75" x14ac:dyDescent="0.2"/>
  <cols>
    <col min="1" max="1" width="32.42578125" style="61" customWidth="1"/>
    <col min="2" max="3" width="9.140625" style="61"/>
    <col min="4" max="5" width="9.28515625" style="61" hidden="1" customWidth="1"/>
    <col min="6" max="6" width="14.28515625" style="61" hidden="1" customWidth="1"/>
    <col min="7" max="7" width="12.7109375" style="61" hidden="1" customWidth="1"/>
    <col min="8" max="8" width="12.42578125" style="61" hidden="1" customWidth="1"/>
    <col min="9" max="10" width="18.7109375" style="61" customWidth="1"/>
    <col min="11" max="11" width="16.5703125" style="61" customWidth="1"/>
    <col min="12" max="12" width="21.7109375" style="9" customWidth="1"/>
    <col min="13" max="13" width="22.42578125" style="9" customWidth="1"/>
    <col min="14" max="14" width="15.7109375" style="9" customWidth="1"/>
    <col min="15" max="15" width="15.28515625" style="9" bestFit="1" customWidth="1"/>
    <col min="16" max="17" width="9.140625" style="61"/>
    <col min="18" max="18" width="9.28515625" style="61" customWidth="1"/>
    <col min="19" max="19" width="16.28515625" style="61" bestFit="1" customWidth="1"/>
    <col min="20" max="20" width="15.140625" style="61" customWidth="1"/>
    <col min="21" max="254" width="9.140625" style="61"/>
    <col min="255" max="255" width="27.7109375" style="61" customWidth="1"/>
    <col min="256" max="257" width="9.140625" style="61"/>
    <col min="258" max="261" width="0" style="61" hidden="1" customWidth="1"/>
    <col min="262" max="262" width="16.5703125" style="61" customWidth="1"/>
    <col min="263" max="263" width="18.7109375" style="61" customWidth="1"/>
    <col min="264" max="264" width="16.5703125" style="61" customWidth="1"/>
    <col min="265" max="510" width="9.140625" style="61"/>
    <col min="511" max="511" width="27.7109375" style="61" customWidth="1"/>
    <col min="512" max="513" width="9.140625" style="61"/>
    <col min="514" max="517" width="0" style="61" hidden="1" customWidth="1"/>
    <col min="518" max="518" width="16.5703125" style="61" customWidth="1"/>
    <col min="519" max="519" width="18.7109375" style="61" customWidth="1"/>
    <col min="520" max="520" width="16.5703125" style="61" customWidth="1"/>
    <col min="521" max="766" width="9.140625" style="61"/>
    <col min="767" max="767" width="27.7109375" style="61" customWidth="1"/>
    <col min="768" max="769" width="9.140625" style="61"/>
    <col min="770" max="773" width="0" style="61" hidden="1" customWidth="1"/>
    <col min="774" max="774" width="16.5703125" style="61" customWidth="1"/>
    <col min="775" max="775" width="18.7109375" style="61" customWidth="1"/>
    <col min="776" max="776" width="16.5703125" style="61" customWidth="1"/>
    <col min="777" max="1022" width="9.140625" style="61"/>
    <col min="1023" max="1023" width="27.7109375" style="61" customWidth="1"/>
    <col min="1024" max="1025" width="9.140625" style="61"/>
    <col min="1026" max="1029" width="0" style="61" hidden="1" customWidth="1"/>
    <col min="1030" max="1030" width="16.5703125" style="61" customWidth="1"/>
    <col min="1031" max="1031" width="18.7109375" style="61" customWidth="1"/>
    <col min="1032" max="1032" width="16.5703125" style="61" customWidth="1"/>
    <col min="1033" max="1278" width="9.140625" style="61"/>
    <col min="1279" max="1279" width="27.7109375" style="61" customWidth="1"/>
    <col min="1280" max="1281" width="9.140625" style="61"/>
    <col min="1282" max="1285" width="0" style="61" hidden="1" customWidth="1"/>
    <col min="1286" max="1286" width="16.5703125" style="61" customWidth="1"/>
    <col min="1287" max="1287" width="18.7109375" style="61" customWidth="1"/>
    <col min="1288" max="1288" width="16.5703125" style="61" customWidth="1"/>
    <col min="1289" max="1534" width="9.140625" style="61"/>
    <col min="1535" max="1535" width="27.7109375" style="61" customWidth="1"/>
    <col min="1536" max="1537" width="9.140625" style="61"/>
    <col min="1538" max="1541" width="0" style="61" hidden="1" customWidth="1"/>
    <col min="1542" max="1542" width="16.5703125" style="61" customWidth="1"/>
    <col min="1543" max="1543" width="18.7109375" style="61" customWidth="1"/>
    <col min="1544" max="1544" width="16.5703125" style="61" customWidth="1"/>
    <col min="1545" max="1790" width="9.140625" style="61"/>
    <col min="1791" max="1791" width="27.7109375" style="61" customWidth="1"/>
    <col min="1792" max="1793" width="9.140625" style="61"/>
    <col min="1794" max="1797" width="0" style="61" hidden="1" customWidth="1"/>
    <col min="1798" max="1798" width="16.5703125" style="61" customWidth="1"/>
    <col min="1799" max="1799" width="18.7109375" style="61" customWidth="1"/>
    <col min="1800" max="1800" width="16.5703125" style="61" customWidth="1"/>
    <col min="1801" max="2046" width="9.140625" style="61"/>
    <col min="2047" max="2047" width="27.7109375" style="61" customWidth="1"/>
    <col min="2048" max="2049" width="9.140625" style="61"/>
    <col min="2050" max="2053" width="0" style="61" hidden="1" customWidth="1"/>
    <col min="2054" max="2054" width="16.5703125" style="61" customWidth="1"/>
    <col min="2055" max="2055" width="18.7109375" style="61" customWidth="1"/>
    <col min="2056" max="2056" width="16.5703125" style="61" customWidth="1"/>
    <col min="2057" max="2302" width="9.140625" style="61"/>
    <col min="2303" max="2303" width="27.7109375" style="61" customWidth="1"/>
    <col min="2304" max="2305" width="9.140625" style="61"/>
    <col min="2306" max="2309" width="0" style="61" hidden="1" customWidth="1"/>
    <col min="2310" max="2310" width="16.5703125" style="61" customWidth="1"/>
    <col min="2311" max="2311" width="18.7109375" style="61" customWidth="1"/>
    <col min="2312" max="2312" width="16.5703125" style="61" customWidth="1"/>
    <col min="2313" max="2558" width="9.140625" style="61"/>
    <col min="2559" max="2559" width="27.7109375" style="61" customWidth="1"/>
    <col min="2560" max="2561" width="9.140625" style="61"/>
    <col min="2562" max="2565" width="0" style="61" hidden="1" customWidth="1"/>
    <col min="2566" max="2566" width="16.5703125" style="61" customWidth="1"/>
    <col min="2567" max="2567" width="18.7109375" style="61" customWidth="1"/>
    <col min="2568" max="2568" width="16.5703125" style="61" customWidth="1"/>
    <col min="2569" max="2814" width="9.140625" style="61"/>
    <col min="2815" max="2815" width="27.7109375" style="61" customWidth="1"/>
    <col min="2816" max="2817" width="9.140625" style="61"/>
    <col min="2818" max="2821" width="0" style="61" hidden="1" customWidth="1"/>
    <col min="2822" max="2822" width="16.5703125" style="61" customWidth="1"/>
    <col min="2823" max="2823" width="18.7109375" style="61" customWidth="1"/>
    <col min="2824" max="2824" width="16.5703125" style="61" customWidth="1"/>
    <col min="2825" max="3070" width="9.140625" style="61"/>
    <col min="3071" max="3071" width="27.7109375" style="61" customWidth="1"/>
    <col min="3072" max="3073" width="9.140625" style="61"/>
    <col min="3074" max="3077" width="0" style="61" hidden="1" customWidth="1"/>
    <col min="3078" max="3078" width="16.5703125" style="61" customWidth="1"/>
    <col min="3079" max="3079" width="18.7109375" style="61" customWidth="1"/>
    <col min="3080" max="3080" width="16.5703125" style="61" customWidth="1"/>
    <col min="3081" max="3326" width="9.140625" style="61"/>
    <col min="3327" max="3327" width="27.7109375" style="61" customWidth="1"/>
    <col min="3328" max="3329" width="9.140625" style="61"/>
    <col min="3330" max="3333" width="0" style="61" hidden="1" customWidth="1"/>
    <col min="3334" max="3334" width="16.5703125" style="61" customWidth="1"/>
    <col min="3335" max="3335" width="18.7109375" style="61" customWidth="1"/>
    <col min="3336" max="3336" width="16.5703125" style="61" customWidth="1"/>
    <col min="3337" max="3582" width="9.140625" style="61"/>
    <col min="3583" max="3583" width="27.7109375" style="61" customWidth="1"/>
    <col min="3584" max="3585" width="9.140625" style="61"/>
    <col min="3586" max="3589" width="0" style="61" hidden="1" customWidth="1"/>
    <col min="3590" max="3590" width="16.5703125" style="61" customWidth="1"/>
    <col min="3591" max="3591" width="18.7109375" style="61" customWidth="1"/>
    <col min="3592" max="3592" width="16.5703125" style="61" customWidth="1"/>
    <col min="3593" max="3838" width="9.140625" style="61"/>
    <col min="3839" max="3839" width="27.7109375" style="61" customWidth="1"/>
    <col min="3840" max="3841" width="9.140625" style="61"/>
    <col min="3842" max="3845" width="0" style="61" hidden="1" customWidth="1"/>
    <col min="3846" max="3846" width="16.5703125" style="61" customWidth="1"/>
    <col min="3847" max="3847" width="18.7109375" style="61" customWidth="1"/>
    <col min="3848" max="3848" width="16.5703125" style="61" customWidth="1"/>
    <col min="3849" max="4094" width="9.140625" style="61"/>
    <col min="4095" max="4095" width="27.7109375" style="61" customWidth="1"/>
    <col min="4096" max="4097" width="9.140625" style="61"/>
    <col min="4098" max="4101" width="0" style="61" hidden="1" customWidth="1"/>
    <col min="4102" max="4102" width="16.5703125" style="61" customWidth="1"/>
    <col min="4103" max="4103" width="18.7109375" style="61" customWidth="1"/>
    <col min="4104" max="4104" width="16.5703125" style="61" customWidth="1"/>
    <col min="4105" max="4350" width="9.140625" style="61"/>
    <col min="4351" max="4351" width="27.7109375" style="61" customWidth="1"/>
    <col min="4352" max="4353" width="9.140625" style="61"/>
    <col min="4354" max="4357" width="0" style="61" hidden="1" customWidth="1"/>
    <col min="4358" max="4358" width="16.5703125" style="61" customWidth="1"/>
    <col min="4359" max="4359" width="18.7109375" style="61" customWidth="1"/>
    <col min="4360" max="4360" width="16.5703125" style="61" customWidth="1"/>
    <col min="4361" max="4606" width="9.140625" style="61"/>
    <col min="4607" max="4607" width="27.7109375" style="61" customWidth="1"/>
    <col min="4608" max="4609" width="9.140625" style="61"/>
    <col min="4610" max="4613" width="0" style="61" hidden="1" customWidth="1"/>
    <col min="4614" max="4614" width="16.5703125" style="61" customWidth="1"/>
    <col min="4615" max="4615" width="18.7109375" style="61" customWidth="1"/>
    <col min="4616" max="4616" width="16.5703125" style="61" customWidth="1"/>
    <col min="4617" max="4862" width="9.140625" style="61"/>
    <col min="4863" max="4863" width="27.7109375" style="61" customWidth="1"/>
    <col min="4864" max="4865" width="9.140625" style="61"/>
    <col min="4866" max="4869" width="0" style="61" hidden="1" customWidth="1"/>
    <col min="4870" max="4870" width="16.5703125" style="61" customWidth="1"/>
    <col min="4871" max="4871" width="18.7109375" style="61" customWidth="1"/>
    <col min="4872" max="4872" width="16.5703125" style="61" customWidth="1"/>
    <col min="4873" max="5118" width="9.140625" style="61"/>
    <col min="5119" max="5119" width="27.7109375" style="61" customWidth="1"/>
    <col min="5120" max="5121" width="9.140625" style="61"/>
    <col min="5122" max="5125" width="0" style="61" hidden="1" customWidth="1"/>
    <col min="5126" max="5126" width="16.5703125" style="61" customWidth="1"/>
    <col min="5127" max="5127" width="18.7109375" style="61" customWidth="1"/>
    <col min="5128" max="5128" width="16.5703125" style="61" customWidth="1"/>
    <col min="5129" max="5374" width="9.140625" style="61"/>
    <col min="5375" max="5375" width="27.7109375" style="61" customWidth="1"/>
    <col min="5376" max="5377" width="9.140625" style="61"/>
    <col min="5378" max="5381" width="0" style="61" hidden="1" customWidth="1"/>
    <col min="5382" max="5382" width="16.5703125" style="61" customWidth="1"/>
    <col min="5383" max="5383" width="18.7109375" style="61" customWidth="1"/>
    <col min="5384" max="5384" width="16.5703125" style="61" customWidth="1"/>
    <col min="5385" max="5630" width="9.140625" style="61"/>
    <col min="5631" max="5631" width="27.7109375" style="61" customWidth="1"/>
    <col min="5632" max="5633" width="9.140625" style="61"/>
    <col min="5634" max="5637" width="0" style="61" hidden="1" customWidth="1"/>
    <col min="5638" max="5638" width="16.5703125" style="61" customWidth="1"/>
    <col min="5639" max="5639" width="18.7109375" style="61" customWidth="1"/>
    <col min="5640" max="5640" width="16.5703125" style="61" customWidth="1"/>
    <col min="5641" max="5886" width="9.140625" style="61"/>
    <col min="5887" max="5887" width="27.7109375" style="61" customWidth="1"/>
    <col min="5888" max="5889" width="9.140625" style="61"/>
    <col min="5890" max="5893" width="0" style="61" hidden="1" customWidth="1"/>
    <col min="5894" max="5894" width="16.5703125" style="61" customWidth="1"/>
    <col min="5895" max="5895" width="18.7109375" style="61" customWidth="1"/>
    <col min="5896" max="5896" width="16.5703125" style="61" customWidth="1"/>
    <col min="5897" max="6142" width="9.140625" style="61"/>
    <col min="6143" max="6143" width="27.7109375" style="61" customWidth="1"/>
    <col min="6144" max="6145" width="9.140625" style="61"/>
    <col min="6146" max="6149" width="0" style="61" hidden="1" customWidth="1"/>
    <col min="6150" max="6150" width="16.5703125" style="61" customWidth="1"/>
    <col min="6151" max="6151" width="18.7109375" style="61" customWidth="1"/>
    <col min="6152" max="6152" width="16.5703125" style="61" customWidth="1"/>
    <col min="6153" max="6398" width="9.140625" style="61"/>
    <col min="6399" max="6399" width="27.7109375" style="61" customWidth="1"/>
    <col min="6400" max="6401" width="9.140625" style="61"/>
    <col min="6402" max="6405" width="0" style="61" hidden="1" customWidth="1"/>
    <col min="6406" max="6406" width="16.5703125" style="61" customWidth="1"/>
    <col min="6407" max="6407" width="18.7109375" style="61" customWidth="1"/>
    <col min="6408" max="6408" width="16.5703125" style="61" customWidth="1"/>
    <col min="6409" max="6654" width="9.140625" style="61"/>
    <col min="6655" max="6655" width="27.7109375" style="61" customWidth="1"/>
    <col min="6656" max="6657" width="9.140625" style="61"/>
    <col min="6658" max="6661" width="0" style="61" hidden="1" customWidth="1"/>
    <col min="6662" max="6662" width="16.5703125" style="61" customWidth="1"/>
    <col min="6663" max="6663" width="18.7109375" style="61" customWidth="1"/>
    <col min="6664" max="6664" width="16.5703125" style="61" customWidth="1"/>
    <col min="6665" max="6910" width="9.140625" style="61"/>
    <col min="6911" max="6911" width="27.7109375" style="61" customWidth="1"/>
    <col min="6912" max="6913" width="9.140625" style="61"/>
    <col min="6914" max="6917" width="0" style="61" hidden="1" customWidth="1"/>
    <col min="6918" max="6918" width="16.5703125" style="61" customWidth="1"/>
    <col min="6919" max="6919" width="18.7109375" style="61" customWidth="1"/>
    <col min="6920" max="6920" width="16.5703125" style="61" customWidth="1"/>
    <col min="6921" max="7166" width="9.140625" style="61"/>
    <col min="7167" max="7167" width="27.7109375" style="61" customWidth="1"/>
    <col min="7168" max="7169" width="9.140625" style="61"/>
    <col min="7170" max="7173" width="0" style="61" hidden="1" customWidth="1"/>
    <col min="7174" max="7174" width="16.5703125" style="61" customWidth="1"/>
    <col min="7175" max="7175" width="18.7109375" style="61" customWidth="1"/>
    <col min="7176" max="7176" width="16.5703125" style="61" customWidth="1"/>
    <col min="7177" max="7422" width="9.140625" style="61"/>
    <col min="7423" max="7423" width="27.7109375" style="61" customWidth="1"/>
    <col min="7424" max="7425" width="9.140625" style="61"/>
    <col min="7426" max="7429" width="0" style="61" hidden="1" customWidth="1"/>
    <col min="7430" max="7430" width="16.5703125" style="61" customWidth="1"/>
    <col min="7431" max="7431" width="18.7109375" style="61" customWidth="1"/>
    <col min="7432" max="7432" width="16.5703125" style="61" customWidth="1"/>
    <col min="7433" max="7678" width="9.140625" style="61"/>
    <col min="7679" max="7679" width="27.7109375" style="61" customWidth="1"/>
    <col min="7680" max="7681" width="9.140625" style="61"/>
    <col min="7682" max="7685" width="0" style="61" hidden="1" customWidth="1"/>
    <col min="7686" max="7686" width="16.5703125" style="61" customWidth="1"/>
    <col min="7687" max="7687" width="18.7109375" style="61" customWidth="1"/>
    <col min="7688" max="7688" width="16.5703125" style="61" customWidth="1"/>
    <col min="7689" max="7934" width="9.140625" style="61"/>
    <col min="7935" max="7935" width="27.7109375" style="61" customWidth="1"/>
    <col min="7936" max="7937" width="9.140625" style="61"/>
    <col min="7938" max="7941" width="0" style="61" hidden="1" customWidth="1"/>
    <col min="7942" max="7942" width="16.5703125" style="61" customWidth="1"/>
    <col min="7943" max="7943" width="18.7109375" style="61" customWidth="1"/>
    <col min="7944" max="7944" width="16.5703125" style="61" customWidth="1"/>
    <col min="7945" max="8190" width="9.140625" style="61"/>
    <col min="8191" max="8191" width="27.7109375" style="61" customWidth="1"/>
    <col min="8192" max="8193" width="9.140625" style="61"/>
    <col min="8194" max="8197" width="0" style="61" hidden="1" customWidth="1"/>
    <col min="8198" max="8198" width="16.5703125" style="61" customWidth="1"/>
    <col min="8199" max="8199" width="18.7109375" style="61" customWidth="1"/>
    <col min="8200" max="8200" width="16.5703125" style="61" customWidth="1"/>
    <col min="8201" max="8446" width="9.140625" style="61"/>
    <col min="8447" max="8447" width="27.7109375" style="61" customWidth="1"/>
    <col min="8448" max="8449" width="9.140625" style="61"/>
    <col min="8450" max="8453" width="0" style="61" hidden="1" customWidth="1"/>
    <col min="8454" max="8454" width="16.5703125" style="61" customWidth="1"/>
    <col min="8455" max="8455" width="18.7109375" style="61" customWidth="1"/>
    <col min="8456" max="8456" width="16.5703125" style="61" customWidth="1"/>
    <col min="8457" max="8702" width="9.140625" style="61"/>
    <col min="8703" max="8703" width="27.7109375" style="61" customWidth="1"/>
    <col min="8704" max="8705" width="9.140625" style="61"/>
    <col min="8706" max="8709" width="0" style="61" hidden="1" customWidth="1"/>
    <col min="8710" max="8710" width="16.5703125" style="61" customWidth="1"/>
    <col min="8711" max="8711" width="18.7109375" style="61" customWidth="1"/>
    <col min="8712" max="8712" width="16.5703125" style="61" customWidth="1"/>
    <col min="8713" max="8958" width="9.140625" style="61"/>
    <col min="8959" max="8959" width="27.7109375" style="61" customWidth="1"/>
    <col min="8960" max="8961" width="9.140625" style="61"/>
    <col min="8962" max="8965" width="0" style="61" hidden="1" customWidth="1"/>
    <col min="8966" max="8966" width="16.5703125" style="61" customWidth="1"/>
    <col min="8967" max="8967" width="18.7109375" style="61" customWidth="1"/>
    <col min="8968" max="8968" width="16.5703125" style="61" customWidth="1"/>
    <col min="8969" max="9214" width="9.140625" style="61"/>
    <col min="9215" max="9215" width="27.7109375" style="61" customWidth="1"/>
    <col min="9216" max="9217" width="9.140625" style="61"/>
    <col min="9218" max="9221" width="0" style="61" hidden="1" customWidth="1"/>
    <col min="9222" max="9222" width="16.5703125" style="61" customWidth="1"/>
    <col min="9223" max="9223" width="18.7109375" style="61" customWidth="1"/>
    <col min="9224" max="9224" width="16.5703125" style="61" customWidth="1"/>
    <col min="9225" max="9470" width="9.140625" style="61"/>
    <col min="9471" max="9471" width="27.7109375" style="61" customWidth="1"/>
    <col min="9472" max="9473" width="9.140625" style="61"/>
    <col min="9474" max="9477" width="0" style="61" hidden="1" customWidth="1"/>
    <col min="9478" max="9478" width="16.5703125" style="61" customWidth="1"/>
    <col min="9479" max="9479" width="18.7109375" style="61" customWidth="1"/>
    <col min="9480" max="9480" width="16.5703125" style="61" customWidth="1"/>
    <col min="9481" max="9726" width="9.140625" style="61"/>
    <col min="9727" max="9727" width="27.7109375" style="61" customWidth="1"/>
    <col min="9728" max="9729" width="9.140625" style="61"/>
    <col min="9730" max="9733" width="0" style="61" hidden="1" customWidth="1"/>
    <col min="9734" max="9734" width="16.5703125" style="61" customWidth="1"/>
    <col min="9735" max="9735" width="18.7109375" style="61" customWidth="1"/>
    <col min="9736" max="9736" width="16.5703125" style="61" customWidth="1"/>
    <col min="9737" max="9982" width="9.140625" style="61"/>
    <col min="9983" max="9983" width="27.7109375" style="61" customWidth="1"/>
    <col min="9984" max="9985" width="9.140625" style="61"/>
    <col min="9986" max="9989" width="0" style="61" hidden="1" customWidth="1"/>
    <col min="9990" max="9990" width="16.5703125" style="61" customWidth="1"/>
    <col min="9991" max="9991" width="18.7109375" style="61" customWidth="1"/>
    <col min="9992" max="9992" width="16.5703125" style="61" customWidth="1"/>
    <col min="9993" max="10238" width="9.140625" style="61"/>
    <col min="10239" max="10239" width="27.7109375" style="61" customWidth="1"/>
    <col min="10240" max="10241" width="9.140625" style="61"/>
    <col min="10242" max="10245" width="0" style="61" hidden="1" customWidth="1"/>
    <col min="10246" max="10246" width="16.5703125" style="61" customWidth="1"/>
    <col min="10247" max="10247" width="18.7109375" style="61" customWidth="1"/>
    <col min="10248" max="10248" width="16.5703125" style="61" customWidth="1"/>
    <col min="10249" max="10494" width="9.140625" style="61"/>
    <col min="10495" max="10495" width="27.7109375" style="61" customWidth="1"/>
    <col min="10496" max="10497" width="9.140625" style="61"/>
    <col min="10498" max="10501" width="0" style="61" hidden="1" customWidth="1"/>
    <col min="10502" max="10502" width="16.5703125" style="61" customWidth="1"/>
    <col min="10503" max="10503" width="18.7109375" style="61" customWidth="1"/>
    <col min="10504" max="10504" width="16.5703125" style="61" customWidth="1"/>
    <col min="10505" max="10750" width="9.140625" style="61"/>
    <col min="10751" max="10751" width="27.7109375" style="61" customWidth="1"/>
    <col min="10752" max="10753" width="9.140625" style="61"/>
    <col min="10754" max="10757" width="0" style="61" hidden="1" customWidth="1"/>
    <col min="10758" max="10758" width="16.5703125" style="61" customWidth="1"/>
    <col min="10759" max="10759" width="18.7109375" style="61" customWidth="1"/>
    <col min="10760" max="10760" width="16.5703125" style="61" customWidth="1"/>
    <col min="10761" max="11006" width="9.140625" style="61"/>
    <col min="11007" max="11007" width="27.7109375" style="61" customWidth="1"/>
    <col min="11008" max="11009" width="9.140625" style="61"/>
    <col min="11010" max="11013" width="0" style="61" hidden="1" customWidth="1"/>
    <col min="11014" max="11014" width="16.5703125" style="61" customWidth="1"/>
    <col min="11015" max="11015" width="18.7109375" style="61" customWidth="1"/>
    <col min="11016" max="11016" width="16.5703125" style="61" customWidth="1"/>
    <col min="11017" max="11262" width="9.140625" style="61"/>
    <col min="11263" max="11263" width="27.7109375" style="61" customWidth="1"/>
    <col min="11264" max="11265" width="9.140625" style="61"/>
    <col min="11266" max="11269" width="0" style="61" hidden="1" customWidth="1"/>
    <col min="11270" max="11270" width="16.5703125" style="61" customWidth="1"/>
    <col min="11271" max="11271" width="18.7109375" style="61" customWidth="1"/>
    <col min="11272" max="11272" width="16.5703125" style="61" customWidth="1"/>
    <col min="11273" max="11518" width="9.140625" style="61"/>
    <col min="11519" max="11519" width="27.7109375" style="61" customWidth="1"/>
    <col min="11520" max="11521" width="9.140625" style="61"/>
    <col min="11522" max="11525" width="0" style="61" hidden="1" customWidth="1"/>
    <col min="11526" max="11526" width="16.5703125" style="61" customWidth="1"/>
    <col min="11527" max="11527" width="18.7109375" style="61" customWidth="1"/>
    <col min="11528" max="11528" width="16.5703125" style="61" customWidth="1"/>
    <col min="11529" max="11774" width="9.140625" style="61"/>
    <col min="11775" max="11775" width="27.7109375" style="61" customWidth="1"/>
    <col min="11776" max="11777" width="9.140625" style="61"/>
    <col min="11778" max="11781" width="0" style="61" hidden="1" customWidth="1"/>
    <col min="11782" max="11782" width="16.5703125" style="61" customWidth="1"/>
    <col min="11783" max="11783" width="18.7109375" style="61" customWidth="1"/>
    <col min="11784" max="11784" width="16.5703125" style="61" customWidth="1"/>
    <col min="11785" max="12030" width="9.140625" style="61"/>
    <col min="12031" max="12031" width="27.7109375" style="61" customWidth="1"/>
    <col min="12032" max="12033" width="9.140625" style="61"/>
    <col min="12034" max="12037" width="0" style="61" hidden="1" customWidth="1"/>
    <col min="12038" max="12038" width="16.5703125" style="61" customWidth="1"/>
    <col min="12039" max="12039" width="18.7109375" style="61" customWidth="1"/>
    <col min="12040" max="12040" width="16.5703125" style="61" customWidth="1"/>
    <col min="12041" max="12286" width="9.140625" style="61"/>
    <col min="12287" max="12287" width="27.7109375" style="61" customWidth="1"/>
    <col min="12288" max="12289" width="9.140625" style="61"/>
    <col min="12290" max="12293" width="0" style="61" hidden="1" customWidth="1"/>
    <col min="12294" max="12294" width="16.5703125" style="61" customWidth="1"/>
    <col min="12295" max="12295" width="18.7109375" style="61" customWidth="1"/>
    <col min="12296" max="12296" width="16.5703125" style="61" customWidth="1"/>
    <col min="12297" max="12542" width="9.140625" style="61"/>
    <col min="12543" max="12543" width="27.7109375" style="61" customWidth="1"/>
    <col min="12544" max="12545" width="9.140625" style="61"/>
    <col min="12546" max="12549" width="0" style="61" hidden="1" customWidth="1"/>
    <col min="12550" max="12550" width="16.5703125" style="61" customWidth="1"/>
    <col min="12551" max="12551" width="18.7109375" style="61" customWidth="1"/>
    <col min="12552" max="12552" width="16.5703125" style="61" customWidth="1"/>
    <col min="12553" max="12798" width="9.140625" style="61"/>
    <col min="12799" max="12799" width="27.7109375" style="61" customWidth="1"/>
    <col min="12800" max="12801" width="9.140625" style="61"/>
    <col min="12802" max="12805" width="0" style="61" hidden="1" customWidth="1"/>
    <col min="12806" max="12806" width="16.5703125" style="61" customWidth="1"/>
    <col min="12807" max="12807" width="18.7109375" style="61" customWidth="1"/>
    <col min="12808" max="12808" width="16.5703125" style="61" customWidth="1"/>
    <col min="12809" max="13054" width="9.140625" style="61"/>
    <col min="13055" max="13055" width="27.7109375" style="61" customWidth="1"/>
    <col min="13056" max="13057" width="9.140625" style="61"/>
    <col min="13058" max="13061" width="0" style="61" hidden="1" customWidth="1"/>
    <col min="13062" max="13062" width="16.5703125" style="61" customWidth="1"/>
    <col min="13063" max="13063" width="18.7109375" style="61" customWidth="1"/>
    <col min="13064" max="13064" width="16.5703125" style="61" customWidth="1"/>
    <col min="13065" max="13310" width="9.140625" style="61"/>
    <col min="13311" max="13311" width="27.7109375" style="61" customWidth="1"/>
    <col min="13312" max="13313" width="9.140625" style="61"/>
    <col min="13314" max="13317" width="0" style="61" hidden="1" customWidth="1"/>
    <col min="13318" max="13318" width="16.5703125" style="61" customWidth="1"/>
    <col min="13319" max="13319" width="18.7109375" style="61" customWidth="1"/>
    <col min="13320" max="13320" width="16.5703125" style="61" customWidth="1"/>
    <col min="13321" max="13566" width="9.140625" style="61"/>
    <col min="13567" max="13567" width="27.7109375" style="61" customWidth="1"/>
    <col min="13568" max="13569" width="9.140625" style="61"/>
    <col min="13570" max="13573" width="0" style="61" hidden="1" customWidth="1"/>
    <col min="13574" max="13574" width="16.5703125" style="61" customWidth="1"/>
    <col min="13575" max="13575" width="18.7109375" style="61" customWidth="1"/>
    <col min="13576" max="13576" width="16.5703125" style="61" customWidth="1"/>
    <col min="13577" max="13822" width="9.140625" style="61"/>
    <col min="13823" max="13823" width="27.7109375" style="61" customWidth="1"/>
    <col min="13824" max="13825" width="9.140625" style="61"/>
    <col min="13826" max="13829" width="0" style="61" hidden="1" customWidth="1"/>
    <col min="13830" max="13830" width="16.5703125" style="61" customWidth="1"/>
    <col min="13831" max="13831" width="18.7109375" style="61" customWidth="1"/>
    <col min="13832" max="13832" width="16.5703125" style="61" customWidth="1"/>
    <col min="13833" max="14078" width="9.140625" style="61"/>
    <col min="14079" max="14079" width="27.7109375" style="61" customWidth="1"/>
    <col min="14080" max="14081" width="9.140625" style="61"/>
    <col min="14082" max="14085" width="0" style="61" hidden="1" customWidth="1"/>
    <col min="14086" max="14086" width="16.5703125" style="61" customWidth="1"/>
    <col min="14087" max="14087" width="18.7109375" style="61" customWidth="1"/>
    <col min="14088" max="14088" width="16.5703125" style="61" customWidth="1"/>
    <col min="14089" max="14334" width="9.140625" style="61"/>
    <col min="14335" max="14335" width="27.7109375" style="61" customWidth="1"/>
    <col min="14336" max="14337" width="9.140625" style="61"/>
    <col min="14338" max="14341" width="0" style="61" hidden="1" customWidth="1"/>
    <col min="14342" max="14342" width="16.5703125" style="61" customWidth="1"/>
    <col min="14343" max="14343" width="18.7109375" style="61" customWidth="1"/>
    <col min="14344" max="14344" width="16.5703125" style="61" customWidth="1"/>
    <col min="14345" max="14590" width="9.140625" style="61"/>
    <col min="14591" max="14591" width="27.7109375" style="61" customWidth="1"/>
    <col min="14592" max="14593" width="9.140625" style="61"/>
    <col min="14594" max="14597" width="0" style="61" hidden="1" customWidth="1"/>
    <col min="14598" max="14598" width="16.5703125" style="61" customWidth="1"/>
    <col min="14599" max="14599" width="18.7109375" style="61" customWidth="1"/>
    <col min="14600" max="14600" width="16.5703125" style="61" customWidth="1"/>
    <col min="14601" max="14846" width="9.140625" style="61"/>
    <col min="14847" max="14847" width="27.7109375" style="61" customWidth="1"/>
    <col min="14848" max="14849" width="9.140625" style="61"/>
    <col min="14850" max="14853" width="0" style="61" hidden="1" customWidth="1"/>
    <col min="14854" max="14854" width="16.5703125" style="61" customWidth="1"/>
    <col min="14855" max="14855" width="18.7109375" style="61" customWidth="1"/>
    <col min="14856" max="14856" width="16.5703125" style="61" customWidth="1"/>
    <col min="14857" max="15102" width="9.140625" style="61"/>
    <col min="15103" max="15103" width="27.7109375" style="61" customWidth="1"/>
    <col min="15104" max="15105" width="9.140625" style="61"/>
    <col min="15106" max="15109" width="0" style="61" hidden="1" customWidth="1"/>
    <col min="15110" max="15110" width="16.5703125" style="61" customWidth="1"/>
    <col min="15111" max="15111" width="18.7109375" style="61" customWidth="1"/>
    <col min="15112" max="15112" width="16.5703125" style="61" customWidth="1"/>
    <col min="15113" max="15358" width="9.140625" style="61"/>
    <col min="15359" max="15359" width="27.7109375" style="61" customWidth="1"/>
    <col min="15360" max="15361" width="9.140625" style="61"/>
    <col min="15362" max="15365" width="0" style="61" hidden="1" customWidth="1"/>
    <col min="15366" max="15366" width="16.5703125" style="61" customWidth="1"/>
    <col min="15367" max="15367" width="18.7109375" style="61" customWidth="1"/>
    <col min="15368" max="15368" width="16.5703125" style="61" customWidth="1"/>
    <col min="15369" max="15614" width="9.140625" style="61"/>
    <col min="15615" max="15615" width="27.7109375" style="61" customWidth="1"/>
    <col min="15616" max="15617" width="9.140625" style="61"/>
    <col min="15618" max="15621" width="0" style="61" hidden="1" customWidth="1"/>
    <col min="15622" max="15622" width="16.5703125" style="61" customWidth="1"/>
    <col min="15623" max="15623" width="18.7109375" style="61" customWidth="1"/>
    <col min="15624" max="15624" width="16.5703125" style="61" customWidth="1"/>
    <col min="15625" max="15870" width="9.140625" style="61"/>
    <col min="15871" max="15871" width="27.7109375" style="61" customWidth="1"/>
    <col min="15872" max="15873" width="9.140625" style="61"/>
    <col min="15874" max="15877" width="0" style="61" hidden="1" customWidth="1"/>
    <col min="15878" max="15878" width="16.5703125" style="61" customWidth="1"/>
    <col min="15879" max="15879" width="18.7109375" style="61" customWidth="1"/>
    <col min="15880" max="15880" width="16.5703125" style="61" customWidth="1"/>
    <col min="15881" max="16126" width="9.140625" style="61"/>
    <col min="16127" max="16127" width="27.7109375" style="61" customWidth="1"/>
    <col min="16128" max="16129" width="9.140625" style="61"/>
    <col min="16130" max="16133" width="0" style="61" hidden="1" customWidth="1"/>
    <col min="16134" max="16134" width="16.5703125" style="61" customWidth="1"/>
    <col min="16135" max="16135" width="18.7109375" style="61" customWidth="1"/>
    <col min="16136" max="16136" width="16.5703125" style="61" customWidth="1"/>
    <col min="16137" max="16384" width="9.140625" style="61"/>
  </cols>
  <sheetData>
    <row r="1" spans="1:11" s="9" customFormat="1" x14ac:dyDescent="0.2">
      <c r="A1" s="62" t="s">
        <v>124</v>
      </c>
      <c r="B1" s="61"/>
      <c r="C1" s="61"/>
      <c r="D1" s="93"/>
      <c r="E1" s="93"/>
      <c r="F1" s="93"/>
      <c r="G1" s="93"/>
      <c r="H1" s="93"/>
      <c r="I1" s="61"/>
      <c r="J1" s="61"/>
      <c r="K1" s="61"/>
    </row>
    <row r="2" spans="1:11" s="9" customFormat="1" x14ac:dyDescent="0.2">
      <c r="A2" s="57" t="s">
        <v>125</v>
      </c>
      <c r="B2" s="61"/>
      <c r="C2" s="61"/>
      <c r="D2" s="61"/>
      <c r="E2" s="61"/>
      <c r="F2" s="61"/>
      <c r="G2" s="61"/>
      <c r="H2" s="61"/>
      <c r="I2" s="61"/>
      <c r="J2" s="61"/>
      <c r="K2" s="61"/>
    </row>
    <row r="3" spans="1:11" s="9" customFormat="1" x14ac:dyDescent="0.2">
      <c r="A3" s="62" t="s">
        <v>58</v>
      </c>
      <c r="B3" s="61"/>
      <c r="C3" s="61"/>
      <c r="D3" s="61"/>
      <c r="E3" s="61"/>
      <c r="F3" s="61"/>
      <c r="G3" s="61" t="s">
        <v>46</v>
      </c>
      <c r="H3" s="61"/>
      <c r="I3" s="61"/>
      <c r="J3" s="61"/>
      <c r="K3" s="61"/>
    </row>
    <row r="4" spans="1:11" s="9" customFormat="1" x14ac:dyDescent="0.2">
      <c r="A4" s="61"/>
      <c r="B4" s="61"/>
      <c r="C4" s="61"/>
      <c r="D4" s="61"/>
      <c r="E4" s="61"/>
      <c r="F4" s="61"/>
      <c r="G4" s="61"/>
      <c r="H4" s="61"/>
      <c r="I4" s="90"/>
      <c r="J4" s="90"/>
      <c r="K4" s="61"/>
    </row>
    <row r="5" spans="1:11" s="9" customFormat="1" x14ac:dyDescent="0.2">
      <c r="A5" s="62"/>
      <c r="B5" s="62"/>
      <c r="C5" s="62"/>
      <c r="D5" s="62"/>
      <c r="E5" s="62"/>
      <c r="F5" s="62"/>
      <c r="G5" s="62"/>
      <c r="H5" s="62"/>
      <c r="I5" s="91" t="s">
        <v>59</v>
      </c>
      <c r="J5" s="91" t="s">
        <v>59</v>
      </c>
      <c r="K5" s="61"/>
    </row>
    <row r="6" spans="1:11" s="9" customFormat="1" x14ac:dyDescent="0.2">
      <c r="A6" s="61"/>
      <c r="B6" s="61"/>
      <c r="C6" s="61"/>
      <c r="D6" s="61"/>
      <c r="E6" s="61"/>
      <c r="F6" s="61"/>
      <c r="G6" s="61"/>
      <c r="H6" s="61"/>
      <c r="I6" s="91" t="s">
        <v>60</v>
      </c>
      <c r="J6" s="91" t="s">
        <v>60</v>
      </c>
      <c r="K6" s="90"/>
    </row>
    <row r="7" spans="1:11" s="9" customFormat="1" x14ac:dyDescent="0.2">
      <c r="A7" s="97" t="s">
        <v>61</v>
      </c>
      <c r="B7" s="97" t="s">
        <v>62</v>
      </c>
      <c r="C7" s="97" t="s">
        <v>63</v>
      </c>
      <c r="D7" s="97" t="s">
        <v>63</v>
      </c>
      <c r="E7" s="97" t="s">
        <v>3</v>
      </c>
      <c r="F7" s="97" t="s">
        <v>64</v>
      </c>
      <c r="G7" s="97" t="s">
        <v>65</v>
      </c>
      <c r="H7" s="97" t="s">
        <v>66</v>
      </c>
      <c r="I7" s="92">
        <v>45627</v>
      </c>
      <c r="J7" s="92">
        <v>45992</v>
      </c>
      <c r="K7" s="92" t="s">
        <v>137</v>
      </c>
    </row>
    <row r="8" spans="1:11" s="9" customFormat="1" x14ac:dyDescent="0.2">
      <c r="A8" s="61"/>
      <c r="B8" s="61"/>
      <c r="C8" s="61"/>
      <c r="D8" s="61"/>
      <c r="E8" s="61"/>
      <c r="F8" s="61"/>
      <c r="G8" s="61"/>
      <c r="H8" s="61"/>
      <c r="I8" s="93" t="s">
        <v>46</v>
      </c>
      <c r="J8" s="93" t="s">
        <v>46</v>
      </c>
      <c r="K8" s="61"/>
    </row>
    <row r="9" spans="1:11" s="9" customFormat="1" x14ac:dyDescent="0.2">
      <c r="A9" s="62" t="s">
        <v>67</v>
      </c>
      <c r="B9" s="61"/>
      <c r="C9" s="61"/>
      <c r="D9" s="61"/>
      <c r="E9" s="61"/>
      <c r="F9" s="61"/>
      <c r="G9" s="61"/>
      <c r="H9" s="61"/>
      <c r="I9" s="61"/>
      <c r="J9" s="61"/>
      <c r="K9" s="61"/>
    </row>
    <row r="10" spans="1:11" s="9" customFormat="1" x14ac:dyDescent="0.2">
      <c r="A10" s="62"/>
      <c r="B10" s="61"/>
      <c r="C10" s="61"/>
      <c r="D10" s="61"/>
      <c r="E10" s="61"/>
      <c r="F10" s="61"/>
      <c r="G10" s="61"/>
      <c r="H10" s="61"/>
      <c r="I10" s="61"/>
      <c r="J10" s="61"/>
      <c r="K10" s="61"/>
    </row>
    <row r="11" spans="1:11" s="9" customFormat="1" x14ac:dyDescent="0.2">
      <c r="A11" s="62" t="s">
        <v>68</v>
      </c>
      <c r="B11" s="61"/>
      <c r="C11" s="61"/>
      <c r="D11" s="61"/>
      <c r="E11" s="61"/>
      <c r="F11" s="61"/>
      <c r="G11" s="61"/>
      <c r="H11" s="61"/>
      <c r="I11" s="61"/>
      <c r="J11" s="61"/>
      <c r="K11" s="61"/>
    </row>
    <row r="12" spans="1:11" s="9" customFormat="1" x14ac:dyDescent="0.2">
      <c r="A12" s="61" t="s">
        <v>69</v>
      </c>
      <c r="B12" s="61" t="s">
        <v>11</v>
      </c>
      <c r="C12" s="60" t="str">
        <f>D12</f>
        <v>CAGE</v>
      </c>
      <c r="D12" s="61" t="s">
        <v>12</v>
      </c>
      <c r="E12" s="61" t="s">
        <v>70</v>
      </c>
      <c r="F12" s="61" t="s">
        <v>71</v>
      </c>
      <c r="G12" s="61" t="str">
        <f t="shared" ref="G12:G17" si="0">E12&amp;F12&amp;D12</f>
        <v>DSTMPCAGE</v>
      </c>
      <c r="H12" s="61" t="str">
        <f t="shared" ref="H12:H17" si="1">B12&amp;D12</f>
        <v>108SPCAGE</v>
      </c>
      <c r="I12" s="9">
        <v>-3125683495.6105781</v>
      </c>
      <c r="J12" s="9">
        <v>-3350448109.9174905</v>
      </c>
      <c r="K12" s="9">
        <f>J12-I12</f>
        <v>-224764614.30691242</v>
      </c>
    </row>
    <row r="13" spans="1:11" s="9" customFormat="1" x14ac:dyDescent="0.2">
      <c r="A13" s="61" t="s">
        <v>72</v>
      </c>
      <c r="B13" s="61" t="s">
        <v>11</v>
      </c>
      <c r="C13" s="60" t="str">
        <f t="shared" ref="C13:C17" si="2">D13</f>
        <v>CAGW</v>
      </c>
      <c r="D13" s="61" t="s">
        <v>13</v>
      </c>
      <c r="E13" s="61" t="s">
        <v>70</v>
      </c>
      <c r="F13" s="61" t="s">
        <v>71</v>
      </c>
      <c r="G13" s="61" t="str">
        <f t="shared" si="0"/>
        <v>DSTMPCAGW</v>
      </c>
      <c r="H13" s="61" t="str">
        <f t="shared" si="1"/>
        <v>108SPCAGW</v>
      </c>
      <c r="I13" s="9">
        <v>8.3673262537705013E-9</v>
      </c>
      <c r="J13" s="9">
        <v>1.2550989380655752E-8</v>
      </c>
      <c r="K13" s="9">
        <f t="shared" ref="K13:K17" si="3">J13-I13</f>
        <v>4.1836631268852507E-9</v>
      </c>
    </row>
    <row r="14" spans="1:11" s="9" customFormat="1" x14ac:dyDescent="0.2">
      <c r="A14" s="61" t="s">
        <v>73</v>
      </c>
      <c r="B14" s="61" t="s">
        <v>11</v>
      </c>
      <c r="C14" s="60" t="str">
        <f t="shared" si="2"/>
        <v>SG</v>
      </c>
      <c r="D14" s="61" t="s">
        <v>14</v>
      </c>
      <c r="E14" s="61" t="s">
        <v>70</v>
      </c>
      <c r="F14" s="61" t="s">
        <v>71</v>
      </c>
      <c r="G14" s="61" t="str">
        <f t="shared" si="0"/>
        <v>DSTMPSG</v>
      </c>
      <c r="H14" s="61" t="str">
        <f t="shared" si="1"/>
        <v>108SPSG</v>
      </c>
      <c r="I14" s="9">
        <v>-4276822.5350722233</v>
      </c>
      <c r="J14" s="9">
        <v>-6382127.4819966182</v>
      </c>
      <c r="K14" s="9">
        <f t="shared" si="3"/>
        <v>-2105304.9469243949</v>
      </c>
    </row>
    <row r="15" spans="1:11" s="9" customFormat="1" x14ac:dyDescent="0.2">
      <c r="A15" s="61" t="s">
        <v>74</v>
      </c>
      <c r="B15" s="61" t="s">
        <v>11</v>
      </c>
      <c r="C15" s="60" t="s">
        <v>14</v>
      </c>
      <c r="D15" s="61" t="s">
        <v>12</v>
      </c>
      <c r="E15" s="61" t="s">
        <v>70</v>
      </c>
      <c r="F15" s="61" t="s">
        <v>75</v>
      </c>
      <c r="G15" s="61" t="str">
        <f t="shared" si="0"/>
        <v>DSTMPBCAGE</v>
      </c>
      <c r="H15" s="61" t="str">
        <f t="shared" si="1"/>
        <v>108SPCAGE</v>
      </c>
      <c r="I15" s="9">
        <v>-86270970.866188347</v>
      </c>
      <c r="J15" s="9">
        <v>-92486496.023726538</v>
      </c>
      <c r="K15" s="9">
        <f t="shared" si="3"/>
        <v>-6215525.1575381905</v>
      </c>
    </row>
    <row r="16" spans="1:11" s="9" customFormat="1" x14ac:dyDescent="0.2">
      <c r="A16" s="61" t="s">
        <v>76</v>
      </c>
      <c r="B16" s="61" t="s">
        <v>11</v>
      </c>
      <c r="C16" s="60" t="s">
        <v>14</v>
      </c>
      <c r="D16" s="61" t="s">
        <v>12</v>
      </c>
      <c r="E16" s="61" t="s">
        <v>70</v>
      </c>
      <c r="F16" s="61" t="s">
        <v>77</v>
      </c>
      <c r="G16" s="61" t="str">
        <f t="shared" si="0"/>
        <v>DSTMPRCAGE</v>
      </c>
      <c r="H16" s="61" t="str">
        <f t="shared" si="1"/>
        <v>108SPCAGE</v>
      </c>
      <c r="I16" s="9">
        <v>-13302877.12838068</v>
      </c>
      <c r="J16" s="9">
        <v>-14167773.227571018</v>
      </c>
      <c r="K16" s="9">
        <f t="shared" si="3"/>
        <v>-864896.09919033758</v>
      </c>
    </row>
    <row r="17" spans="1:20" x14ac:dyDescent="0.2">
      <c r="A17" s="61" t="s">
        <v>78</v>
      </c>
      <c r="B17" s="61" t="s">
        <v>11</v>
      </c>
      <c r="C17" s="60" t="str">
        <f t="shared" si="2"/>
        <v>JBG</v>
      </c>
      <c r="D17" s="61" t="s">
        <v>15</v>
      </c>
      <c r="E17" s="61" t="s">
        <v>70</v>
      </c>
      <c r="F17" s="61" t="s">
        <v>71</v>
      </c>
      <c r="G17" s="61" t="str">
        <f t="shared" si="0"/>
        <v>DSTMPJBG</v>
      </c>
      <c r="H17" s="61" t="str">
        <f t="shared" si="1"/>
        <v>108SPJBG</v>
      </c>
      <c r="I17" s="9">
        <v>1.505790017738241E-8</v>
      </c>
      <c r="J17" s="9">
        <v>2.258685026607363E-8</v>
      </c>
      <c r="K17" s="9">
        <f t="shared" si="3"/>
        <v>7.5289500886912199E-9</v>
      </c>
    </row>
    <row r="18" spans="1:20" x14ac:dyDescent="0.2">
      <c r="A18" s="61" t="s">
        <v>79</v>
      </c>
      <c r="I18" s="65">
        <f>SUBTOTAL(9,I12:I17)</f>
        <v>-3229534166.1402197</v>
      </c>
      <c r="J18" s="65">
        <f>SUBTOTAL(9,J12:J17)</f>
        <v>-3463484506.6507845</v>
      </c>
      <c r="K18" s="65">
        <f>SUBTOTAL(9,K12:K17)</f>
        <v>-233950340.51056531</v>
      </c>
    </row>
    <row r="19" spans="1:20" x14ac:dyDescent="0.2">
      <c r="I19" s="9"/>
      <c r="J19" s="9"/>
      <c r="K19" s="9"/>
    </row>
    <row r="20" spans="1:20" x14ac:dyDescent="0.2">
      <c r="A20" s="62" t="s">
        <v>80</v>
      </c>
      <c r="I20" s="9"/>
      <c r="J20" s="9"/>
      <c r="K20" s="9"/>
    </row>
    <row r="21" spans="1:20" x14ac:dyDescent="0.2">
      <c r="A21" s="61" t="s">
        <v>73</v>
      </c>
      <c r="B21" s="61" t="s">
        <v>17</v>
      </c>
      <c r="C21" s="60" t="str">
        <f t="shared" ref="C21:C23" si="4">D21</f>
        <v>SG-U</v>
      </c>
      <c r="D21" s="61" t="s">
        <v>19</v>
      </c>
      <c r="E21" s="61" t="s">
        <v>70</v>
      </c>
      <c r="F21" s="61" t="s">
        <v>81</v>
      </c>
      <c r="G21" s="61" t="str">
        <f>E21&amp;F21&amp;D21</f>
        <v>DHYDPSG-U</v>
      </c>
      <c r="H21" s="61" t="str">
        <f>B21&amp;D21</f>
        <v>108HPSG-U</v>
      </c>
      <c r="I21" s="9">
        <v>-117405602.33038378</v>
      </c>
      <c r="J21" s="9">
        <v>-127517349.36327714</v>
      </c>
      <c r="K21" s="9">
        <f t="shared" ref="K21:K23" si="5">J21-I21</f>
        <v>-10111747.03289336</v>
      </c>
    </row>
    <row r="22" spans="1:20" x14ac:dyDescent="0.2">
      <c r="A22" s="61" t="s">
        <v>73</v>
      </c>
      <c r="B22" s="61" t="s">
        <v>17</v>
      </c>
      <c r="C22" s="60" t="str">
        <f t="shared" si="4"/>
        <v>SG-P</v>
      </c>
      <c r="D22" s="61" t="s">
        <v>18</v>
      </c>
      <c r="E22" s="61" t="s">
        <v>70</v>
      </c>
      <c r="F22" s="61" t="s">
        <v>81</v>
      </c>
      <c r="G22" s="61" t="str">
        <f>E22&amp;F22&amp;D22</f>
        <v>DHYDPSG-P</v>
      </c>
      <c r="H22" s="61" t="str">
        <f>B22&amp;D22</f>
        <v>108HPSG-P</v>
      </c>
      <c r="I22" s="9">
        <v>-366085034.74663371</v>
      </c>
      <c r="J22" s="9">
        <v>-387877354.23505521</v>
      </c>
      <c r="K22" s="9">
        <f t="shared" si="5"/>
        <v>-21792319.4884215</v>
      </c>
    </row>
    <row r="23" spans="1:20" x14ac:dyDescent="0.2">
      <c r="A23" s="61" t="s">
        <v>82</v>
      </c>
      <c r="B23" s="61" t="s">
        <v>17</v>
      </c>
      <c r="C23" s="60" t="str">
        <f t="shared" si="4"/>
        <v>SG-P</v>
      </c>
      <c r="D23" s="61" t="s">
        <v>18</v>
      </c>
      <c r="E23" s="61" t="s">
        <v>70</v>
      </c>
      <c r="F23" s="61" t="s">
        <v>83</v>
      </c>
      <c r="G23" s="61" t="str">
        <f>E23&amp;F23&amp;D23</f>
        <v>DHYDPKDSG-P</v>
      </c>
      <c r="H23" s="61" t="str">
        <f>B23&amp;D23</f>
        <v>108HPSG-P</v>
      </c>
      <c r="I23" s="9">
        <v>-94309988.960000023</v>
      </c>
      <c r="J23" s="9">
        <v>-94309988.960000023</v>
      </c>
      <c r="K23" s="9">
        <f t="shared" si="5"/>
        <v>0</v>
      </c>
    </row>
    <row r="24" spans="1:20" x14ac:dyDescent="0.2">
      <c r="A24" s="61" t="s">
        <v>84</v>
      </c>
      <c r="I24" s="65">
        <f>SUBTOTAL(9,I21:I23)</f>
        <v>-577800626.03701746</v>
      </c>
      <c r="J24" s="65">
        <f>SUBTOTAL(9,J21:J23)</f>
        <v>-609704692.55833232</v>
      </c>
      <c r="K24" s="65">
        <f>SUBTOTAL(9,K21:K23)</f>
        <v>-31904066.521314859</v>
      </c>
    </row>
    <row r="25" spans="1:20" x14ac:dyDescent="0.2">
      <c r="I25" s="9"/>
      <c r="J25" s="9"/>
      <c r="K25" s="9"/>
    </row>
    <row r="26" spans="1:20" x14ac:dyDescent="0.2">
      <c r="A26" s="62" t="s">
        <v>85</v>
      </c>
      <c r="I26" s="9"/>
      <c r="J26" s="9"/>
      <c r="K26" s="9"/>
    </row>
    <row r="27" spans="1:20" x14ac:dyDescent="0.2">
      <c r="A27" s="61" t="s">
        <v>69</v>
      </c>
      <c r="B27" s="61" t="s">
        <v>21</v>
      </c>
      <c r="C27" s="60" t="str">
        <f t="shared" ref="C27:C30" si="6">D27</f>
        <v>CAGE</v>
      </c>
      <c r="D27" s="61" t="s">
        <v>12</v>
      </c>
      <c r="E27" s="61" t="s">
        <v>70</v>
      </c>
      <c r="F27" s="61" t="s">
        <v>86</v>
      </c>
      <c r="G27" s="61" t="str">
        <f>E27&amp;F27&amp;D27</f>
        <v>DOTHPCAGE</v>
      </c>
      <c r="H27" s="61" t="str">
        <f>B27&amp;D27</f>
        <v>108OPCAGE</v>
      </c>
      <c r="I27" s="9">
        <v>-381430527.57626396</v>
      </c>
      <c r="J27" s="9">
        <v>-415807201.99845761</v>
      </c>
      <c r="K27" s="9">
        <f t="shared" ref="K27:K30" si="7">J27-I27</f>
        <v>-34376674.422193646</v>
      </c>
      <c r="T27" s="9"/>
    </row>
    <row r="28" spans="1:20" x14ac:dyDescent="0.2">
      <c r="A28" s="61" t="s">
        <v>72</v>
      </c>
      <c r="B28" s="61" t="s">
        <v>21</v>
      </c>
      <c r="C28" s="60" t="str">
        <f t="shared" si="6"/>
        <v>CAGW</v>
      </c>
      <c r="D28" s="61" t="s">
        <v>13</v>
      </c>
      <c r="E28" s="61" t="s">
        <v>70</v>
      </c>
      <c r="F28" s="61" t="s">
        <v>86</v>
      </c>
      <c r="G28" s="61" t="str">
        <f>E28&amp;F28&amp;D28</f>
        <v>DOTHPCAGW</v>
      </c>
      <c r="H28" s="61" t="str">
        <f>B28&amp;D28</f>
        <v>108OPCAGW</v>
      </c>
      <c r="I28" s="9">
        <v>-291236649.5581758</v>
      </c>
      <c r="J28" s="9">
        <v>-310515790.090985</v>
      </c>
      <c r="K28" s="9">
        <f t="shared" si="7"/>
        <v>-19279140.532809198</v>
      </c>
      <c r="T28" s="9"/>
    </row>
    <row r="29" spans="1:20" x14ac:dyDescent="0.2">
      <c r="A29" s="61" t="s">
        <v>73</v>
      </c>
      <c r="B29" s="61" t="s">
        <v>21</v>
      </c>
      <c r="C29" s="60" t="str">
        <f t="shared" si="6"/>
        <v>SG</v>
      </c>
      <c r="D29" s="61" t="s">
        <v>14</v>
      </c>
      <c r="E29" s="61" t="s">
        <v>70</v>
      </c>
      <c r="F29" s="61" t="s">
        <v>86</v>
      </c>
      <c r="G29" s="61" t="str">
        <f>E29&amp;F29&amp;D29</f>
        <v>DOTHPSG</v>
      </c>
      <c r="H29" s="61" t="str">
        <f>B29&amp;D29</f>
        <v>108OPSG</v>
      </c>
      <c r="I29" s="9">
        <v>-148388.11544600016</v>
      </c>
      <c r="J29" s="9">
        <v>-148616.05316900022</v>
      </c>
      <c r="K29" s="9">
        <f t="shared" si="7"/>
        <v>-227.93772300006822</v>
      </c>
      <c r="T29" s="9"/>
    </row>
    <row r="30" spans="1:20" x14ac:dyDescent="0.2">
      <c r="A30" s="61" t="s">
        <v>135</v>
      </c>
      <c r="B30" s="61" t="s">
        <v>21</v>
      </c>
      <c r="C30" s="60" t="str">
        <f t="shared" si="6"/>
        <v>SG-W</v>
      </c>
      <c r="D30" s="61" t="s">
        <v>23</v>
      </c>
      <c r="E30" s="61" t="s">
        <v>70</v>
      </c>
      <c r="F30" s="61" t="s">
        <v>86</v>
      </c>
      <c r="G30" s="61" t="str">
        <f>E30&amp;F30&amp;D30</f>
        <v>DOTHPSG-W</v>
      </c>
      <c r="H30" s="61" t="str">
        <f>B30&amp;D30</f>
        <v>108OPSG-W</v>
      </c>
      <c r="I30" s="9">
        <v>-28907276.67185868</v>
      </c>
      <c r="J30" s="9">
        <v>-176369521.33264202</v>
      </c>
      <c r="K30" s="9">
        <f t="shared" si="7"/>
        <v>-147462244.66078335</v>
      </c>
      <c r="T30" s="9"/>
    </row>
    <row r="31" spans="1:20" x14ac:dyDescent="0.2">
      <c r="A31" s="61" t="s">
        <v>87</v>
      </c>
      <c r="I31" s="65">
        <f>SUBTOTAL(9,I27:I30)</f>
        <v>-701722841.92174435</v>
      </c>
      <c r="J31" s="65">
        <f>SUBTOTAL(9,J27:J30)</f>
        <v>-902841129.47525358</v>
      </c>
      <c r="K31" s="65">
        <f>SUBTOTAL(9,K27:K30)</f>
        <v>-201118287.55350921</v>
      </c>
    </row>
    <row r="32" spans="1:20" x14ac:dyDescent="0.2">
      <c r="I32" s="9"/>
      <c r="J32" s="9"/>
      <c r="K32" s="9"/>
    </row>
    <row r="33" spans="1:11" x14ac:dyDescent="0.2">
      <c r="A33" s="62" t="s">
        <v>88</v>
      </c>
      <c r="I33" s="9"/>
      <c r="J33" s="9"/>
      <c r="K33" s="9"/>
    </row>
    <row r="34" spans="1:11" x14ac:dyDescent="0.2">
      <c r="A34" s="61" t="s">
        <v>69</v>
      </c>
      <c r="B34" s="61" t="s">
        <v>25</v>
      </c>
      <c r="C34" s="60" t="str">
        <f t="shared" ref="C34:C37" si="8">D34</f>
        <v>CAGE</v>
      </c>
      <c r="D34" s="61" t="s">
        <v>12</v>
      </c>
      <c r="E34" s="61" t="s">
        <v>70</v>
      </c>
      <c r="F34" s="61" t="s">
        <v>89</v>
      </c>
      <c r="G34" s="61" t="str">
        <f>E34&amp;F34&amp;D34</f>
        <v>DTRNPCAGE</v>
      </c>
      <c r="H34" s="61" t="str">
        <f>B34&amp;D34</f>
        <v>108TPCAGE</v>
      </c>
      <c r="I34" s="9">
        <v>-53781115.342640601</v>
      </c>
      <c r="J34" s="9">
        <v>-56675036.06396091</v>
      </c>
      <c r="K34" s="9">
        <f t="shared" ref="K34:K37" si="9">J34-I34</f>
        <v>-2893920.7213203087</v>
      </c>
    </row>
    <row r="35" spans="1:11" x14ac:dyDescent="0.2">
      <c r="A35" s="61" t="s">
        <v>72</v>
      </c>
      <c r="B35" s="61" t="s">
        <v>25</v>
      </c>
      <c r="C35" s="60" t="str">
        <f t="shared" si="8"/>
        <v>CAGW</v>
      </c>
      <c r="D35" s="61" t="s">
        <v>13</v>
      </c>
      <c r="E35" s="61" t="s">
        <v>70</v>
      </c>
      <c r="F35" s="61" t="s">
        <v>89</v>
      </c>
      <c r="G35" s="61" t="str">
        <f>E35&amp;F35&amp;D35</f>
        <v>DTRNPCAGW</v>
      </c>
      <c r="H35" s="61" t="str">
        <f>B35&amp;D35</f>
        <v>108TPCAGW</v>
      </c>
      <c r="I35" s="9">
        <v>-4513639.6742687533</v>
      </c>
      <c r="J35" s="9">
        <v>-4795316.9065597551</v>
      </c>
      <c r="K35" s="9">
        <f t="shared" si="9"/>
        <v>-281677.23229100183</v>
      </c>
    </row>
    <row r="36" spans="1:11" x14ac:dyDescent="0.2">
      <c r="A36" s="61" t="s">
        <v>78</v>
      </c>
      <c r="B36" s="61" t="s">
        <v>25</v>
      </c>
      <c r="C36" s="60" t="str">
        <f t="shared" si="8"/>
        <v>JBG</v>
      </c>
      <c r="D36" s="61" t="s">
        <v>15</v>
      </c>
      <c r="E36" s="61" t="s">
        <v>70</v>
      </c>
      <c r="F36" s="61" t="s">
        <v>89</v>
      </c>
      <c r="G36" s="61" t="str">
        <f t="shared" ref="G36:G37" si="10">E36&amp;F36&amp;D36</f>
        <v>DTRNPJBG</v>
      </c>
      <c r="H36" s="61" t="str">
        <f t="shared" ref="H36:H37" si="11">B36&amp;D36</f>
        <v>108TPJBG</v>
      </c>
      <c r="I36" s="9">
        <v>0</v>
      </c>
      <c r="J36" s="9">
        <v>0</v>
      </c>
      <c r="K36" s="9">
        <f t="shared" si="9"/>
        <v>0</v>
      </c>
    </row>
    <row r="37" spans="1:11" x14ac:dyDescent="0.2">
      <c r="A37" s="61" t="s">
        <v>73</v>
      </c>
      <c r="B37" s="61" t="s">
        <v>25</v>
      </c>
      <c r="C37" s="60" t="str">
        <f t="shared" si="8"/>
        <v>SG</v>
      </c>
      <c r="D37" s="61" t="s">
        <v>14</v>
      </c>
      <c r="E37" s="61" t="s">
        <v>70</v>
      </c>
      <c r="F37" s="61" t="s">
        <v>89</v>
      </c>
      <c r="G37" s="61" t="str">
        <f t="shared" si="10"/>
        <v>DTRNPSG</v>
      </c>
      <c r="H37" s="61" t="str">
        <f t="shared" si="11"/>
        <v>108TPSG</v>
      </c>
      <c r="I37" s="9">
        <v>-2247986598.1942401</v>
      </c>
      <c r="J37" s="9">
        <v>-2370412926.6298375</v>
      </c>
      <c r="K37" s="9">
        <f t="shared" si="9"/>
        <v>-122426328.43559742</v>
      </c>
    </row>
    <row r="38" spans="1:11" hidden="1" x14ac:dyDescent="0.2">
      <c r="C38" s="60"/>
      <c r="I38" s="9"/>
      <c r="J38" s="9"/>
      <c r="K38" s="9"/>
    </row>
    <row r="39" spans="1:11" hidden="1" x14ac:dyDescent="0.2">
      <c r="C39" s="60"/>
      <c r="I39" s="9"/>
      <c r="J39" s="9"/>
      <c r="K39" s="9"/>
    </row>
    <row r="40" spans="1:11" hidden="1" x14ac:dyDescent="0.2">
      <c r="C40" s="60"/>
      <c r="I40" s="9"/>
      <c r="J40" s="9"/>
      <c r="K40" s="9"/>
    </row>
    <row r="41" spans="1:11" hidden="1" x14ac:dyDescent="0.2">
      <c r="C41" s="60"/>
      <c r="I41" s="9"/>
      <c r="J41" s="9"/>
      <c r="K41" s="9"/>
    </row>
    <row r="42" spans="1:11" x14ac:dyDescent="0.2">
      <c r="A42" s="61" t="s">
        <v>90</v>
      </c>
      <c r="I42" s="65">
        <f>SUBTOTAL(9,I34:I41)</f>
        <v>-2306281353.2111492</v>
      </c>
      <c r="J42" s="65">
        <f>SUBTOTAL(9,J34:J41)</f>
        <v>-2431883279.600358</v>
      </c>
      <c r="K42" s="65">
        <f>SUBTOTAL(9,K34:K41)</f>
        <v>-125601926.38920873</v>
      </c>
    </row>
    <row r="43" spans="1:11" x14ac:dyDescent="0.2">
      <c r="I43" s="9"/>
      <c r="J43" s="9"/>
      <c r="K43" s="9"/>
    </row>
    <row r="44" spans="1:11" x14ac:dyDescent="0.2">
      <c r="A44" s="62" t="s">
        <v>91</v>
      </c>
      <c r="I44" s="9"/>
      <c r="J44" s="9"/>
      <c r="K44" s="9"/>
    </row>
    <row r="45" spans="1:11" x14ac:dyDescent="0.2">
      <c r="A45" s="61" t="s">
        <v>92</v>
      </c>
      <c r="B45" s="60">
        <v>108364</v>
      </c>
      <c r="C45" s="60" t="str">
        <f t="shared" ref="C45:C51" si="12">D45</f>
        <v>CA</v>
      </c>
      <c r="D45" s="61" t="s">
        <v>27</v>
      </c>
      <c r="E45" s="61" t="s">
        <v>70</v>
      </c>
      <c r="F45" s="61" t="s">
        <v>93</v>
      </c>
      <c r="G45" s="61" t="str">
        <f t="shared" ref="G45:G51" si="13">E45&amp;F45&amp;D45</f>
        <v>DDSTPCA</v>
      </c>
      <c r="H45" s="61" t="str">
        <f t="shared" ref="H45:H51" si="14">B45&amp;D45</f>
        <v>108364CA</v>
      </c>
      <c r="I45" s="9">
        <v>-169409856.17303285</v>
      </c>
      <c r="J45" s="9">
        <v>-178485749.44607612</v>
      </c>
      <c r="K45" s="9">
        <f t="shared" ref="K45:K51" si="15">J45-I45</f>
        <v>-9075893.2730432749</v>
      </c>
    </row>
    <row r="46" spans="1:11" x14ac:dyDescent="0.2">
      <c r="A46" s="61" t="s">
        <v>94</v>
      </c>
      <c r="B46" s="60">
        <v>108364</v>
      </c>
      <c r="C46" s="60" t="str">
        <f t="shared" si="12"/>
        <v>OR</v>
      </c>
      <c r="D46" s="61" t="s">
        <v>29</v>
      </c>
      <c r="E46" s="61" t="s">
        <v>70</v>
      </c>
      <c r="F46" s="61" t="s">
        <v>93</v>
      </c>
      <c r="G46" s="61" t="str">
        <f t="shared" si="13"/>
        <v>DDSTPOR</v>
      </c>
      <c r="H46" s="61" t="str">
        <f t="shared" si="14"/>
        <v>108364OR</v>
      </c>
      <c r="I46" s="9">
        <v>-1169464638.7073176</v>
      </c>
      <c r="J46" s="9">
        <v>-1201567852.4044142</v>
      </c>
      <c r="K46" s="9">
        <f t="shared" si="15"/>
        <v>-32103213.697096586</v>
      </c>
    </row>
    <row r="47" spans="1:11" x14ac:dyDescent="0.2">
      <c r="A47" s="61" t="s">
        <v>95</v>
      </c>
      <c r="B47" s="60">
        <v>108364</v>
      </c>
      <c r="C47" s="60" t="str">
        <f t="shared" si="12"/>
        <v>WA</v>
      </c>
      <c r="D47" s="61" t="s">
        <v>31</v>
      </c>
      <c r="E47" s="61" t="s">
        <v>70</v>
      </c>
      <c r="F47" s="61" t="s">
        <v>93</v>
      </c>
      <c r="G47" s="61" t="str">
        <f t="shared" si="13"/>
        <v>DDSTPWA</v>
      </c>
      <c r="H47" s="61" t="str">
        <f t="shared" si="14"/>
        <v>108364WA</v>
      </c>
      <c r="I47" s="9">
        <v>-307340601.67108959</v>
      </c>
      <c r="J47" s="9">
        <v>-319650619.36842847</v>
      </c>
      <c r="K47" s="9">
        <f t="shared" si="15"/>
        <v>-12310017.697338879</v>
      </c>
    </row>
    <row r="48" spans="1:11" x14ac:dyDescent="0.2">
      <c r="A48" s="61" t="s">
        <v>96</v>
      </c>
      <c r="B48" s="60">
        <v>108364</v>
      </c>
      <c r="C48" s="60" t="str">
        <f t="shared" si="12"/>
        <v>WYP</v>
      </c>
      <c r="D48" s="61" t="s">
        <v>32</v>
      </c>
      <c r="E48" s="61" t="s">
        <v>70</v>
      </c>
      <c r="F48" s="61" t="s">
        <v>93</v>
      </c>
      <c r="G48" s="61" t="str">
        <f t="shared" si="13"/>
        <v>DDSTPWYP</v>
      </c>
      <c r="H48" s="61" t="str">
        <f t="shared" si="14"/>
        <v>108364WYP</v>
      </c>
      <c r="I48" s="9">
        <v>-328013444.95518529</v>
      </c>
      <c r="J48" s="9">
        <v>-342257796.68828058</v>
      </c>
      <c r="K48" s="9">
        <f t="shared" si="15"/>
        <v>-14244351.733095288</v>
      </c>
    </row>
    <row r="49" spans="1:11" x14ac:dyDescent="0.2">
      <c r="A49" s="61" t="s">
        <v>97</v>
      </c>
      <c r="B49" s="60">
        <v>108364</v>
      </c>
      <c r="C49" s="60" t="str">
        <f t="shared" si="12"/>
        <v>UT</v>
      </c>
      <c r="D49" s="61" t="s">
        <v>30</v>
      </c>
      <c r="E49" s="61" t="s">
        <v>70</v>
      </c>
      <c r="F49" s="61" t="s">
        <v>93</v>
      </c>
      <c r="G49" s="61" t="str">
        <f t="shared" si="13"/>
        <v>DDSTPUT</v>
      </c>
      <c r="H49" s="61" t="str">
        <f t="shared" si="14"/>
        <v>108364UT</v>
      </c>
      <c r="I49" s="9">
        <v>-1242350682.1368811</v>
      </c>
      <c r="J49" s="9">
        <v>-1319284436.1997926</v>
      </c>
      <c r="K49" s="9">
        <f t="shared" si="15"/>
        <v>-76933754.06291151</v>
      </c>
    </row>
    <row r="50" spans="1:11" x14ac:dyDescent="0.2">
      <c r="A50" s="61" t="s">
        <v>98</v>
      </c>
      <c r="B50" s="60">
        <v>108364</v>
      </c>
      <c r="C50" s="60" t="str">
        <f t="shared" si="12"/>
        <v>ID</v>
      </c>
      <c r="D50" s="61" t="s">
        <v>28</v>
      </c>
      <c r="E50" s="61" t="s">
        <v>70</v>
      </c>
      <c r="F50" s="61" t="s">
        <v>93</v>
      </c>
      <c r="G50" s="61" t="str">
        <f t="shared" si="13"/>
        <v>DDSTPID</v>
      </c>
      <c r="H50" s="61" t="str">
        <f t="shared" si="14"/>
        <v>108364ID</v>
      </c>
      <c r="I50" s="9">
        <v>-174427332.40260515</v>
      </c>
      <c r="J50" s="9">
        <v>-182947426.03536031</v>
      </c>
      <c r="K50" s="9">
        <f t="shared" si="15"/>
        <v>-8520093.6327551603</v>
      </c>
    </row>
    <row r="51" spans="1:11" x14ac:dyDescent="0.2">
      <c r="A51" s="61" t="s">
        <v>99</v>
      </c>
      <c r="B51" s="60">
        <v>108364</v>
      </c>
      <c r="C51" s="60" t="str">
        <f t="shared" si="12"/>
        <v>WYU</v>
      </c>
      <c r="D51" s="61" t="s">
        <v>38</v>
      </c>
      <c r="E51" s="61" t="s">
        <v>70</v>
      </c>
      <c r="F51" s="61" t="s">
        <v>93</v>
      </c>
      <c r="G51" s="61" t="str">
        <f t="shared" si="13"/>
        <v>DDSTPWYU</v>
      </c>
      <c r="H51" s="61" t="str">
        <f t="shared" si="14"/>
        <v>108364WYU</v>
      </c>
      <c r="I51" s="9">
        <v>-71751851.459668636</v>
      </c>
      <c r="J51" s="9">
        <v>-75304385.426470578</v>
      </c>
      <c r="K51" s="9">
        <f t="shared" si="15"/>
        <v>-3552533.9668019414</v>
      </c>
    </row>
    <row r="52" spans="1:11" x14ac:dyDescent="0.2">
      <c r="A52" s="61" t="s">
        <v>100</v>
      </c>
      <c r="I52" s="65">
        <f>SUBTOTAL(9,I45:I51)</f>
        <v>-3462758407.5057797</v>
      </c>
      <c r="J52" s="65">
        <f>SUBTOTAL(9,J45:J51)</f>
        <v>-3619498265.5688229</v>
      </c>
      <c r="K52" s="65">
        <f>SUBTOTAL(9,K45:K51)</f>
        <v>-156739858.06304264</v>
      </c>
    </row>
    <row r="53" spans="1:11" x14ac:dyDescent="0.2">
      <c r="I53" s="9"/>
      <c r="J53" s="9"/>
      <c r="K53" s="9"/>
    </row>
    <row r="54" spans="1:11" x14ac:dyDescent="0.2">
      <c r="A54" s="62" t="s">
        <v>101</v>
      </c>
      <c r="I54" s="9"/>
      <c r="J54" s="9"/>
      <c r="K54" s="9"/>
    </row>
    <row r="55" spans="1:11" x14ac:dyDescent="0.2">
      <c r="A55" s="61" t="s">
        <v>92</v>
      </c>
      <c r="B55" s="61" t="s">
        <v>37</v>
      </c>
      <c r="C55" s="60" t="str">
        <f t="shared" ref="C55:C80" si="16">D55</f>
        <v>CA</v>
      </c>
      <c r="D55" s="61" t="s">
        <v>27</v>
      </c>
      <c r="E55" s="61" t="s">
        <v>70</v>
      </c>
      <c r="F55" s="61" t="s">
        <v>102</v>
      </c>
      <c r="G55" s="61" t="str">
        <f t="shared" ref="G55:G80" si="17">E55&amp;F55&amp;D55</f>
        <v>DGNLPCA</v>
      </c>
      <c r="H55" s="61" t="str">
        <f t="shared" ref="H55:H80" si="18">B55&amp;D55</f>
        <v>108GPCA</v>
      </c>
      <c r="I55" s="9">
        <v>-7931674.8467433257</v>
      </c>
      <c r="J55" s="9">
        <v>-8294669.1490798853</v>
      </c>
      <c r="K55" s="9">
        <f t="shared" ref="K55:K80" si="19">J55-I55</f>
        <v>-362994.30233655963</v>
      </c>
    </row>
    <row r="56" spans="1:11" x14ac:dyDescent="0.2">
      <c r="A56" s="61" t="s">
        <v>94</v>
      </c>
      <c r="B56" s="61" t="s">
        <v>37</v>
      </c>
      <c r="C56" s="60" t="str">
        <f t="shared" si="16"/>
        <v>OR</v>
      </c>
      <c r="D56" s="61" t="s">
        <v>29</v>
      </c>
      <c r="E56" s="61" t="s">
        <v>70</v>
      </c>
      <c r="F56" s="61" t="s">
        <v>102</v>
      </c>
      <c r="G56" s="61" t="str">
        <f t="shared" si="17"/>
        <v>DGNLPOR</v>
      </c>
      <c r="H56" s="61" t="str">
        <f t="shared" si="18"/>
        <v>108GPOR</v>
      </c>
      <c r="I56" s="9">
        <v>-92424822.637994647</v>
      </c>
      <c r="J56" s="9">
        <v>-95660483.866392478</v>
      </c>
      <c r="K56" s="9">
        <f t="shared" si="19"/>
        <v>-3235661.2283978313</v>
      </c>
    </row>
    <row r="57" spans="1:11" x14ac:dyDescent="0.2">
      <c r="A57" s="61" t="s">
        <v>95</v>
      </c>
      <c r="B57" s="61" t="s">
        <v>37</v>
      </c>
      <c r="C57" s="60" t="str">
        <f t="shared" si="16"/>
        <v>WA</v>
      </c>
      <c r="D57" s="61" t="s">
        <v>31</v>
      </c>
      <c r="E57" s="61" t="s">
        <v>70</v>
      </c>
      <c r="F57" s="61" t="s">
        <v>102</v>
      </c>
      <c r="G57" s="61" t="str">
        <f t="shared" si="17"/>
        <v>DGNLPWA</v>
      </c>
      <c r="H57" s="61" t="str">
        <f t="shared" si="18"/>
        <v>108GPWA</v>
      </c>
      <c r="I57" s="9">
        <v>-27173998.204139795</v>
      </c>
      <c r="J57" s="9">
        <v>-28012536.049010377</v>
      </c>
      <c r="K57" s="9">
        <f t="shared" si="19"/>
        <v>-838537.84487058222</v>
      </c>
    </row>
    <row r="58" spans="1:11" x14ac:dyDescent="0.2">
      <c r="A58" s="61" t="s">
        <v>96</v>
      </c>
      <c r="B58" s="61" t="s">
        <v>37</v>
      </c>
      <c r="C58" s="60" t="str">
        <f t="shared" si="16"/>
        <v>WYP</v>
      </c>
      <c r="D58" s="61" t="s">
        <v>32</v>
      </c>
      <c r="E58" s="61" t="s">
        <v>70</v>
      </c>
      <c r="F58" s="61" t="s">
        <v>102</v>
      </c>
      <c r="G58" s="61" t="str">
        <f t="shared" si="17"/>
        <v>DGNLPWYP</v>
      </c>
      <c r="H58" s="61" t="str">
        <f t="shared" si="18"/>
        <v>108GPWYP</v>
      </c>
      <c r="I58" s="9">
        <v>-35642215.794037215</v>
      </c>
      <c r="J58" s="9">
        <v>-38522388.678978175</v>
      </c>
      <c r="K58" s="9">
        <f t="shared" si="19"/>
        <v>-2880172.8849409595</v>
      </c>
    </row>
    <row r="59" spans="1:11" x14ac:dyDescent="0.2">
      <c r="A59" s="61" t="s">
        <v>97</v>
      </c>
      <c r="B59" s="61" t="s">
        <v>37</v>
      </c>
      <c r="C59" s="60" t="str">
        <f t="shared" si="16"/>
        <v>UT</v>
      </c>
      <c r="D59" s="61" t="s">
        <v>30</v>
      </c>
      <c r="E59" s="61" t="s">
        <v>70</v>
      </c>
      <c r="F59" s="61" t="s">
        <v>102</v>
      </c>
      <c r="G59" s="61" t="str">
        <f t="shared" si="17"/>
        <v>DGNLPUT</v>
      </c>
      <c r="H59" s="61" t="str">
        <f t="shared" si="18"/>
        <v>108GPUT</v>
      </c>
      <c r="I59" s="9">
        <v>-119143047.74993789</v>
      </c>
      <c r="J59" s="9">
        <v>-127158132.13865303</v>
      </c>
      <c r="K59" s="9">
        <f t="shared" si="19"/>
        <v>-8015084.3887151331</v>
      </c>
    </row>
    <row r="60" spans="1:11" x14ac:dyDescent="0.2">
      <c r="A60" s="61" t="s">
        <v>98</v>
      </c>
      <c r="B60" s="61" t="s">
        <v>37</v>
      </c>
      <c r="C60" s="60" t="str">
        <f t="shared" si="16"/>
        <v>ID</v>
      </c>
      <c r="D60" s="61" t="s">
        <v>28</v>
      </c>
      <c r="E60" s="61" t="s">
        <v>70</v>
      </c>
      <c r="F60" s="61" t="s">
        <v>102</v>
      </c>
      <c r="G60" s="61" t="str">
        <f t="shared" si="17"/>
        <v>DGNLPID</v>
      </c>
      <c r="H60" s="61" t="str">
        <f t="shared" si="18"/>
        <v>108GPID</v>
      </c>
      <c r="I60" s="9">
        <v>-26158303.470689368</v>
      </c>
      <c r="J60" s="9">
        <v>-28145262.15924773</v>
      </c>
      <c r="K60" s="9">
        <f t="shared" si="19"/>
        <v>-1986958.6885583624</v>
      </c>
    </row>
    <row r="61" spans="1:11" x14ac:dyDescent="0.2">
      <c r="A61" s="61" t="s">
        <v>99</v>
      </c>
      <c r="B61" s="61" t="s">
        <v>37</v>
      </c>
      <c r="C61" s="60" t="str">
        <f t="shared" si="16"/>
        <v>WYU</v>
      </c>
      <c r="D61" s="61" t="s">
        <v>38</v>
      </c>
      <c r="E61" s="61" t="s">
        <v>70</v>
      </c>
      <c r="F61" s="61" t="s">
        <v>102</v>
      </c>
      <c r="G61" s="61" t="str">
        <f t="shared" si="17"/>
        <v>DGNLPWYU</v>
      </c>
      <c r="H61" s="61" t="str">
        <f t="shared" si="18"/>
        <v>108GPWYU</v>
      </c>
      <c r="I61" s="9">
        <v>-8270839.7926253239</v>
      </c>
      <c r="J61" s="9">
        <v>-8788014.4396317154</v>
      </c>
      <c r="K61" s="9">
        <f t="shared" si="19"/>
        <v>-517174.64700639155</v>
      </c>
    </row>
    <row r="62" spans="1:11" x14ac:dyDescent="0.2">
      <c r="A62" s="61" t="s">
        <v>69</v>
      </c>
      <c r="B62" s="61" t="s">
        <v>37</v>
      </c>
      <c r="C62" s="60" t="str">
        <f t="shared" si="16"/>
        <v>CAGE</v>
      </c>
      <c r="D62" s="61" t="s">
        <v>12</v>
      </c>
      <c r="E62" s="61" t="s">
        <v>70</v>
      </c>
      <c r="F62" s="61" t="s">
        <v>102</v>
      </c>
      <c r="G62" s="61" t="str">
        <f t="shared" si="17"/>
        <v>DGNLPCAGE</v>
      </c>
      <c r="H62" s="61" t="str">
        <f t="shared" si="18"/>
        <v>108GPCAGE</v>
      </c>
      <c r="I62" s="9">
        <v>-46068027.420271754</v>
      </c>
      <c r="J62" s="9">
        <v>-47230215.625358522</v>
      </c>
      <c r="K62" s="9">
        <f t="shared" si="19"/>
        <v>-1162188.2050867677</v>
      </c>
    </row>
    <row r="63" spans="1:11" x14ac:dyDescent="0.2">
      <c r="A63" s="61" t="s">
        <v>72</v>
      </c>
      <c r="B63" s="61" t="s">
        <v>37</v>
      </c>
      <c r="C63" s="60" t="str">
        <f t="shared" si="16"/>
        <v>CAGW</v>
      </c>
      <c r="D63" s="61" t="s">
        <v>13</v>
      </c>
      <c r="E63" s="61" t="s">
        <v>70</v>
      </c>
      <c r="F63" s="61" t="s">
        <v>102</v>
      </c>
      <c r="G63" s="61" t="str">
        <f t="shared" si="17"/>
        <v>DGNLPCAGW</v>
      </c>
      <c r="H63" s="61" t="str">
        <f t="shared" si="18"/>
        <v>108GPCAGW</v>
      </c>
      <c r="I63" s="9">
        <v>-1773032.2687191118</v>
      </c>
      <c r="J63" s="9">
        <v>-2049042.9442865194</v>
      </c>
      <c r="K63" s="9">
        <f t="shared" si="19"/>
        <v>-276010.67556740763</v>
      </c>
    </row>
    <row r="64" spans="1:11" x14ac:dyDescent="0.2">
      <c r="A64" s="61" t="s">
        <v>73</v>
      </c>
      <c r="B64" s="61" t="s">
        <v>37</v>
      </c>
      <c r="C64" s="60" t="str">
        <f t="shared" si="16"/>
        <v>SG</v>
      </c>
      <c r="D64" s="61" t="s">
        <v>14</v>
      </c>
      <c r="E64" s="61" t="s">
        <v>70</v>
      </c>
      <c r="F64" s="61" t="s">
        <v>102</v>
      </c>
      <c r="G64" s="61" t="str">
        <f t="shared" si="17"/>
        <v>DGNLPSG</v>
      </c>
      <c r="H64" s="61" t="str">
        <f t="shared" si="18"/>
        <v>108GPSG</v>
      </c>
      <c r="I64" s="9">
        <v>-90423337.779374376</v>
      </c>
      <c r="J64" s="9">
        <v>-95022295.889171228</v>
      </c>
      <c r="K64" s="9">
        <f t="shared" si="19"/>
        <v>-4598958.1097968519</v>
      </c>
    </row>
    <row r="65" spans="1:11" s="9" customFormat="1" x14ac:dyDescent="0.2">
      <c r="A65" s="61" t="s">
        <v>103</v>
      </c>
      <c r="B65" s="61" t="s">
        <v>37</v>
      </c>
      <c r="C65" s="60" t="s">
        <v>39</v>
      </c>
      <c r="D65" s="61" t="s">
        <v>39</v>
      </c>
      <c r="E65" s="61" t="s">
        <v>70</v>
      </c>
      <c r="F65" s="61" t="s">
        <v>102</v>
      </c>
      <c r="G65" s="61" t="s">
        <v>138</v>
      </c>
      <c r="H65" s="61" t="s">
        <v>139</v>
      </c>
      <c r="I65" s="9">
        <v>-135938677.26286623</v>
      </c>
      <c r="J65" s="9">
        <v>-146723752.90971887</v>
      </c>
      <c r="K65" s="9">
        <f t="shared" si="19"/>
        <v>-10785075.646852642</v>
      </c>
    </row>
    <row r="66" spans="1:11" s="9" customFormat="1" hidden="1" x14ac:dyDescent="0.2">
      <c r="A66" s="61"/>
      <c r="B66" s="61"/>
      <c r="C66" s="60"/>
      <c r="D66" s="61"/>
      <c r="E66" s="61"/>
      <c r="F66" s="61"/>
      <c r="G66" s="61"/>
      <c r="H66" s="61"/>
    </row>
    <row r="67" spans="1:11" s="9" customFormat="1" hidden="1" x14ac:dyDescent="0.2">
      <c r="A67" s="61"/>
      <c r="B67" s="61"/>
      <c r="C67" s="60"/>
      <c r="D67" s="61"/>
      <c r="E67" s="61"/>
      <c r="F67" s="61"/>
      <c r="G67" s="61"/>
      <c r="H67" s="61"/>
    </row>
    <row r="68" spans="1:11" s="9" customFormat="1" hidden="1" x14ac:dyDescent="0.2">
      <c r="A68" s="61"/>
      <c r="B68" s="61"/>
      <c r="C68" s="60"/>
      <c r="D68" s="61"/>
      <c r="E68" s="61"/>
      <c r="F68" s="61"/>
      <c r="G68" s="61"/>
      <c r="H68" s="61"/>
    </row>
    <row r="69" spans="1:11" s="9" customFormat="1" hidden="1" x14ac:dyDescent="0.2">
      <c r="A69" s="61"/>
      <c r="B69" s="61"/>
      <c r="C69" s="60"/>
      <c r="D69" s="61"/>
      <c r="E69" s="61"/>
      <c r="F69" s="61"/>
      <c r="G69" s="61"/>
      <c r="H69" s="61"/>
    </row>
    <row r="70" spans="1:11" s="9" customFormat="1" hidden="1" x14ac:dyDescent="0.2">
      <c r="A70" s="61"/>
      <c r="B70" s="61"/>
      <c r="C70" s="60"/>
      <c r="D70" s="61"/>
      <c r="E70" s="61"/>
      <c r="F70" s="61"/>
      <c r="G70" s="61"/>
      <c r="H70" s="61"/>
    </row>
    <row r="71" spans="1:11" s="9" customFormat="1" hidden="1" x14ac:dyDescent="0.2">
      <c r="A71" s="61"/>
      <c r="B71" s="61"/>
      <c r="C71" s="60"/>
      <c r="D71" s="61"/>
      <c r="E71" s="61"/>
      <c r="F71" s="61"/>
      <c r="G71" s="61"/>
      <c r="H71" s="61"/>
    </row>
    <row r="72" spans="1:11" s="9" customFormat="1" hidden="1" x14ac:dyDescent="0.2">
      <c r="A72" s="61"/>
      <c r="B72" s="61"/>
      <c r="C72" s="60"/>
      <c r="D72" s="61"/>
      <c r="E72" s="61"/>
      <c r="F72" s="61"/>
      <c r="G72" s="61"/>
      <c r="H72" s="61"/>
    </row>
    <row r="73" spans="1:11" s="9" customFormat="1" hidden="1" x14ac:dyDescent="0.2">
      <c r="A73" s="61"/>
      <c r="B73" s="61"/>
      <c r="C73" s="60"/>
      <c r="D73" s="61"/>
      <c r="E73" s="61"/>
      <c r="F73" s="61"/>
      <c r="G73" s="61"/>
      <c r="H73" s="61"/>
    </row>
    <row r="74" spans="1:11" s="9" customFormat="1" hidden="1" x14ac:dyDescent="0.2">
      <c r="A74" s="61"/>
      <c r="B74" s="61"/>
      <c r="C74" s="60"/>
      <c r="D74" s="61"/>
      <c r="E74" s="61"/>
      <c r="F74" s="61"/>
      <c r="G74" s="61"/>
      <c r="H74" s="61"/>
    </row>
    <row r="75" spans="1:11" s="9" customFormat="1" hidden="1" x14ac:dyDescent="0.2">
      <c r="A75" s="61"/>
      <c r="B75" s="61"/>
      <c r="C75" s="60"/>
      <c r="D75" s="61"/>
      <c r="E75" s="61"/>
      <c r="F75" s="61"/>
      <c r="G75" s="61"/>
      <c r="H75" s="61"/>
    </row>
    <row r="76" spans="1:11" s="9" customFormat="1" hidden="1" x14ac:dyDescent="0.2">
      <c r="A76" s="61"/>
      <c r="B76" s="61"/>
      <c r="C76" s="60"/>
      <c r="D76" s="61"/>
      <c r="E76" s="61"/>
      <c r="F76" s="61"/>
      <c r="G76" s="61"/>
      <c r="H76" s="61"/>
    </row>
    <row r="77" spans="1:11" s="9" customFormat="1" x14ac:dyDescent="0.2">
      <c r="A77" s="61" t="s">
        <v>78</v>
      </c>
      <c r="B77" s="61" t="s">
        <v>37</v>
      </c>
      <c r="C77" s="60" t="str">
        <f t="shared" si="16"/>
        <v>JBG</v>
      </c>
      <c r="D77" s="61" t="s">
        <v>15</v>
      </c>
      <c r="E77" s="61" t="s">
        <v>70</v>
      </c>
      <c r="F77" s="61" t="s">
        <v>102</v>
      </c>
      <c r="G77" s="61" t="str">
        <f t="shared" si="17"/>
        <v>DGNLPJBG</v>
      </c>
      <c r="H77" s="61" t="str">
        <f t="shared" si="18"/>
        <v>108GPJBG</v>
      </c>
      <c r="I77" s="9">
        <v>-7785715.8057603799</v>
      </c>
      <c r="J77" s="9">
        <v>-7732035.1008583521</v>
      </c>
      <c r="K77" s="9">
        <f t="shared" si="19"/>
        <v>53680.704902027734</v>
      </c>
    </row>
    <row r="78" spans="1:11" s="9" customFormat="1" x14ac:dyDescent="0.2">
      <c r="A78" s="61" t="s">
        <v>104</v>
      </c>
      <c r="B78" s="61" t="s">
        <v>37</v>
      </c>
      <c r="C78" s="60" t="str">
        <f t="shared" si="16"/>
        <v>JBE</v>
      </c>
      <c r="D78" s="61" t="s">
        <v>105</v>
      </c>
      <c r="E78" s="61" t="s">
        <v>70</v>
      </c>
      <c r="F78" s="61" t="s">
        <v>102</v>
      </c>
      <c r="G78" s="61" t="str">
        <f t="shared" si="17"/>
        <v>DGNLPJBE</v>
      </c>
      <c r="H78" s="61" t="str">
        <f t="shared" si="18"/>
        <v>108GPJBE</v>
      </c>
      <c r="I78" s="9">
        <v>0</v>
      </c>
      <c r="J78" s="9">
        <v>0</v>
      </c>
      <c r="K78" s="9">
        <f t="shared" si="19"/>
        <v>0</v>
      </c>
    </row>
    <row r="79" spans="1:11" s="9" customFormat="1" x14ac:dyDescent="0.2">
      <c r="A79" s="61" t="s">
        <v>106</v>
      </c>
      <c r="B79" s="61" t="s">
        <v>37</v>
      </c>
      <c r="C79" s="60" t="str">
        <f t="shared" si="16"/>
        <v>CN</v>
      </c>
      <c r="D79" s="61" t="s">
        <v>40</v>
      </c>
      <c r="E79" s="61" t="s">
        <v>70</v>
      </c>
      <c r="F79" s="61" t="s">
        <v>102</v>
      </c>
      <c r="G79" s="61" t="str">
        <f t="shared" si="17"/>
        <v>DGNLPCN</v>
      </c>
      <c r="H79" s="61" t="str">
        <f t="shared" si="18"/>
        <v>108GPCN</v>
      </c>
      <c r="I79" s="9">
        <v>-6588620.83875087</v>
      </c>
      <c r="J79" s="9">
        <v>-6199915.6455412582</v>
      </c>
      <c r="K79" s="9">
        <f t="shared" si="19"/>
        <v>388705.19320961181</v>
      </c>
    </row>
    <row r="80" spans="1:11" s="9" customFormat="1" x14ac:dyDescent="0.2">
      <c r="A80" s="61" t="s">
        <v>107</v>
      </c>
      <c r="B80" s="61" t="s">
        <v>37</v>
      </c>
      <c r="C80" s="60" t="str">
        <f t="shared" si="16"/>
        <v>CAEE</v>
      </c>
      <c r="D80" s="61" t="s">
        <v>41</v>
      </c>
      <c r="E80" s="61" t="s">
        <v>70</v>
      </c>
      <c r="F80" s="61" t="s">
        <v>102</v>
      </c>
      <c r="G80" s="61" t="str">
        <f t="shared" si="17"/>
        <v>DGNLPCAEE</v>
      </c>
      <c r="H80" s="61" t="str">
        <f t="shared" si="18"/>
        <v>108GPCAEE</v>
      </c>
      <c r="I80" s="9">
        <v>-1687304.2022701639</v>
      </c>
      <c r="J80" s="9">
        <v>-1691598.1239314501</v>
      </c>
      <c r="K80" s="9">
        <f t="shared" si="19"/>
        <v>-4293.9216612861492</v>
      </c>
    </row>
    <row r="81" spans="1:19" x14ac:dyDescent="0.2">
      <c r="A81" s="61" t="s">
        <v>108</v>
      </c>
      <c r="I81" s="65">
        <f>SUBTOTAL(9,I55:I80)</f>
        <v>-607009618.07418036</v>
      </c>
      <c r="J81" s="65">
        <f>SUBTOTAL(9,J55:J80)</f>
        <v>-641230342.7198596</v>
      </c>
      <c r="K81" s="65">
        <f>SUBTOTAL(9,K55:K80)</f>
        <v>-34220724.645679131</v>
      </c>
    </row>
    <row r="82" spans="1:19" x14ac:dyDescent="0.2">
      <c r="I82" s="9"/>
      <c r="J82" s="9"/>
      <c r="K82" s="9"/>
    </row>
    <row r="83" spans="1:19" x14ac:dyDescent="0.2">
      <c r="A83" s="62" t="s">
        <v>109</v>
      </c>
      <c r="I83" s="9"/>
      <c r="J83" s="9"/>
      <c r="K83" s="9"/>
    </row>
    <row r="84" spans="1:19" x14ac:dyDescent="0.2">
      <c r="A84" s="61" t="s">
        <v>107</v>
      </c>
      <c r="B84" s="61" t="s">
        <v>43</v>
      </c>
      <c r="C84" s="60" t="str">
        <f t="shared" ref="C84" si="20">D84</f>
        <v>CAEE</v>
      </c>
      <c r="D84" s="61" t="s">
        <v>41</v>
      </c>
      <c r="E84" s="61" t="s">
        <v>70</v>
      </c>
      <c r="F84" s="61" t="s">
        <v>110</v>
      </c>
      <c r="G84" s="61" t="str">
        <f>E84&amp;F84&amp;D84</f>
        <v>DMNGPCAEE</v>
      </c>
      <c r="H84" s="61" t="str">
        <f>B84&amp;D84</f>
        <v>108MPCAEE</v>
      </c>
      <c r="I84" s="9">
        <v>0</v>
      </c>
      <c r="J84" s="9">
        <v>0</v>
      </c>
      <c r="K84" s="9">
        <f>J84-I84</f>
        <v>0</v>
      </c>
    </row>
    <row r="85" spans="1:19" x14ac:dyDescent="0.2">
      <c r="A85" s="61" t="s">
        <v>111</v>
      </c>
      <c r="I85" s="65">
        <f>SUBTOTAL(9,I84)</f>
        <v>0</v>
      </c>
      <c r="J85" s="65">
        <f>SUBTOTAL(9,J84)</f>
        <v>0</v>
      </c>
      <c r="K85" s="65">
        <f>SUBTOTAL(9,K84)</f>
        <v>0</v>
      </c>
    </row>
    <row r="86" spans="1:19" x14ac:dyDescent="0.2">
      <c r="I86" s="9"/>
      <c r="J86" s="9"/>
      <c r="K86" s="9"/>
    </row>
    <row r="87" spans="1:19" x14ac:dyDescent="0.2">
      <c r="A87" s="62" t="s">
        <v>44</v>
      </c>
      <c r="I87" s="65">
        <f>SUBTOTAL(9,I12:I86)</f>
        <v>-10885107012.890089</v>
      </c>
      <c r="J87" s="65">
        <f>SUBTOTAL(9,J12:J86)</f>
        <v>-11668642216.573416</v>
      </c>
      <c r="K87" s="83">
        <f>SUBTOTAL(9,K12:K86)</f>
        <v>-783535203.68331957</v>
      </c>
    </row>
    <row r="88" spans="1:19" x14ac:dyDescent="0.2">
      <c r="A88" s="62"/>
      <c r="I88" s="9"/>
      <c r="J88" s="9"/>
      <c r="K88" s="94" t="s">
        <v>112</v>
      </c>
    </row>
    <row r="89" spans="1:19" x14ac:dyDescent="0.2">
      <c r="I89" s="9"/>
      <c r="J89" s="9"/>
      <c r="K89" s="9"/>
    </row>
    <row r="90" spans="1:19" x14ac:dyDescent="0.2">
      <c r="A90" s="62" t="s">
        <v>113</v>
      </c>
      <c r="I90" s="9"/>
      <c r="J90" s="9"/>
      <c r="K90" s="9"/>
    </row>
    <row r="91" spans="1:19" x14ac:dyDescent="0.2">
      <c r="A91" s="62"/>
      <c r="I91" s="9"/>
      <c r="J91" s="9"/>
      <c r="K91" s="9"/>
    </row>
    <row r="92" spans="1:19" x14ac:dyDescent="0.2">
      <c r="A92" s="62" t="s">
        <v>114</v>
      </c>
      <c r="I92" s="9"/>
      <c r="J92" s="9"/>
      <c r="K92" s="9"/>
      <c r="S92" s="9"/>
    </row>
    <row r="93" spans="1:19" x14ac:dyDescent="0.2">
      <c r="A93" s="61" t="s">
        <v>92</v>
      </c>
      <c r="B93" s="61" t="s">
        <v>48</v>
      </c>
      <c r="C93" s="8" t="str">
        <f>D93</f>
        <v>CA</v>
      </c>
      <c r="D93" s="8" t="s">
        <v>27</v>
      </c>
      <c r="E93" s="8" t="s">
        <v>115</v>
      </c>
      <c r="F93" s="8" t="s">
        <v>116</v>
      </c>
      <c r="G93" s="8" t="str">
        <f t="shared" ref="G93:G116" si="21">E93&amp;F93&amp;D93</f>
        <v>AINTPCA</v>
      </c>
      <c r="H93" s="8" t="str">
        <f t="shared" ref="H93:H116" si="22">B93&amp;D93</f>
        <v>111IPCA</v>
      </c>
      <c r="I93" s="9">
        <v>-8151.3299999999945</v>
      </c>
      <c r="J93" s="9">
        <v>-8243.1899999999969</v>
      </c>
      <c r="K93" s="9">
        <f t="shared" ref="K93:K116" si="23">J93-I93</f>
        <v>-91.860000000002401</v>
      </c>
      <c r="S93" s="9"/>
    </row>
    <row r="94" spans="1:19" x14ac:dyDescent="0.2">
      <c r="A94" s="61" t="s">
        <v>106</v>
      </c>
      <c r="B94" s="61" t="s">
        <v>48</v>
      </c>
      <c r="C94" s="8" t="str">
        <f t="shared" ref="C94:C116" si="24">D94</f>
        <v>CN</v>
      </c>
      <c r="D94" s="8" t="s">
        <v>40</v>
      </c>
      <c r="E94" s="8" t="s">
        <v>115</v>
      </c>
      <c r="F94" s="8" t="s">
        <v>116</v>
      </c>
      <c r="G94" s="8" t="str">
        <f t="shared" si="21"/>
        <v>AINTPCN</v>
      </c>
      <c r="H94" s="8" t="str">
        <f t="shared" si="22"/>
        <v>111IPCN</v>
      </c>
      <c r="I94" s="9">
        <v>-195867831.97973892</v>
      </c>
      <c r="J94" s="9">
        <v>-208491221.5272775</v>
      </c>
      <c r="K94" s="9">
        <f t="shared" si="23"/>
        <v>-12623389.547538579</v>
      </c>
      <c r="S94" s="9"/>
    </row>
    <row r="95" spans="1:19" x14ac:dyDescent="0.2">
      <c r="A95" s="61" t="s">
        <v>98</v>
      </c>
      <c r="B95" s="61" t="s">
        <v>48</v>
      </c>
      <c r="C95" s="8" t="str">
        <f t="shared" si="24"/>
        <v>ID</v>
      </c>
      <c r="D95" s="98" t="s">
        <v>28</v>
      </c>
      <c r="E95" s="98" t="s">
        <v>115</v>
      </c>
      <c r="F95" s="98" t="s">
        <v>116</v>
      </c>
      <c r="G95" s="98" t="str">
        <f t="shared" si="21"/>
        <v>AINTPID</v>
      </c>
      <c r="H95" s="98" t="str">
        <f t="shared" si="22"/>
        <v>111IPID</v>
      </c>
      <c r="I95" s="9">
        <v>-1041192.9425446078</v>
      </c>
      <c r="J95" s="9">
        <v>-1062719.4058701287</v>
      </c>
      <c r="K95" s="9">
        <f t="shared" si="23"/>
        <v>-21526.463325520861</v>
      </c>
      <c r="S95" s="9"/>
    </row>
    <row r="96" spans="1:19" x14ac:dyDescent="0.2">
      <c r="A96" s="61" t="s">
        <v>78</v>
      </c>
      <c r="B96" s="61" t="s">
        <v>48</v>
      </c>
      <c r="C96" s="8" t="str">
        <f t="shared" si="24"/>
        <v>JBG</v>
      </c>
      <c r="D96" s="98" t="s">
        <v>15</v>
      </c>
      <c r="E96" s="98" t="s">
        <v>115</v>
      </c>
      <c r="F96" s="98" t="s">
        <v>116</v>
      </c>
      <c r="G96" s="98" t="str">
        <f t="shared" si="21"/>
        <v>AINTPJBG</v>
      </c>
      <c r="H96" s="98" t="str">
        <f t="shared" si="22"/>
        <v>111IPJBG</v>
      </c>
      <c r="I96" s="9">
        <v>-2710571.2200000021</v>
      </c>
      <c r="J96" s="9">
        <v>-3017379.4200000032</v>
      </c>
      <c r="K96" s="9">
        <f t="shared" si="23"/>
        <v>-306808.20000000112</v>
      </c>
      <c r="S96" s="9"/>
    </row>
    <row r="97" spans="1:19" x14ac:dyDescent="0.2">
      <c r="A97" s="61" t="s">
        <v>94</v>
      </c>
      <c r="B97" s="61" t="s">
        <v>48</v>
      </c>
      <c r="C97" s="8" t="str">
        <f t="shared" si="24"/>
        <v>OR</v>
      </c>
      <c r="D97" s="8" t="s">
        <v>29</v>
      </c>
      <c r="E97" s="8" t="s">
        <v>115</v>
      </c>
      <c r="F97" s="8" t="s">
        <v>116</v>
      </c>
      <c r="G97" s="8" t="str">
        <f t="shared" si="21"/>
        <v>AINTPOR</v>
      </c>
      <c r="H97" s="8" t="str">
        <f t="shared" si="22"/>
        <v>111IPOR</v>
      </c>
      <c r="I97" s="9">
        <v>-154491.45867676332</v>
      </c>
      <c r="J97" s="9">
        <v>-161596.46073627524</v>
      </c>
      <c r="K97" s="9">
        <f t="shared" si="23"/>
        <v>-7105.0020595119277</v>
      </c>
      <c r="S97" s="9"/>
    </row>
    <row r="98" spans="1:19" x14ac:dyDescent="0.2">
      <c r="A98" s="61" t="s">
        <v>107</v>
      </c>
      <c r="B98" s="61" t="s">
        <v>48</v>
      </c>
      <c r="C98" s="8" t="str">
        <f t="shared" si="24"/>
        <v>CAEE</v>
      </c>
      <c r="D98" s="8" t="s">
        <v>41</v>
      </c>
      <c r="E98" s="8" t="s">
        <v>115</v>
      </c>
      <c r="F98" s="8" t="s">
        <v>116</v>
      </c>
      <c r="G98" s="8" t="str">
        <f t="shared" si="21"/>
        <v>AINTPCAEE</v>
      </c>
      <c r="H98" s="8" t="str">
        <f t="shared" si="22"/>
        <v>111IPCAEE</v>
      </c>
      <c r="I98" s="9">
        <v>3862.2141897688002</v>
      </c>
      <c r="J98" s="9">
        <v>9030.9393073095271</v>
      </c>
      <c r="K98" s="9">
        <f t="shared" si="23"/>
        <v>5168.7251175407273</v>
      </c>
      <c r="S98" s="9"/>
    </row>
    <row r="99" spans="1:19" x14ac:dyDescent="0.2">
      <c r="A99" s="61" t="s">
        <v>73</v>
      </c>
      <c r="B99" s="61" t="s">
        <v>48</v>
      </c>
      <c r="C99" s="8" t="str">
        <f t="shared" si="24"/>
        <v>SG</v>
      </c>
      <c r="D99" s="8" t="s">
        <v>14</v>
      </c>
      <c r="E99" s="8" t="s">
        <v>115</v>
      </c>
      <c r="F99" s="8" t="s">
        <v>116</v>
      </c>
      <c r="G99" s="8" t="str">
        <f t="shared" si="21"/>
        <v>AINTPSG</v>
      </c>
      <c r="H99" s="8" t="str">
        <f t="shared" si="22"/>
        <v>111IPSG</v>
      </c>
      <c r="I99" s="9">
        <v>-66387775.806407005</v>
      </c>
      <c r="J99" s="9">
        <v>-69525083.337003008</v>
      </c>
      <c r="K99" s="9">
        <f t="shared" si="23"/>
        <v>-3137307.5305960029</v>
      </c>
      <c r="S99" s="9"/>
    </row>
    <row r="100" spans="1:19" x14ac:dyDescent="0.2">
      <c r="A100" s="61" t="s">
        <v>69</v>
      </c>
      <c r="B100" s="61" t="s">
        <v>48</v>
      </c>
      <c r="C100" s="8" t="str">
        <f t="shared" si="24"/>
        <v>CAGE</v>
      </c>
      <c r="D100" s="8" t="s">
        <v>12</v>
      </c>
      <c r="E100" s="8" t="s">
        <v>115</v>
      </c>
      <c r="F100" s="8" t="s">
        <v>116</v>
      </c>
      <c r="G100" s="8" t="str">
        <f t="shared" si="21"/>
        <v>AINTPCAGE</v>
      </c>
      <c r="H100" s="8" t="str">
        <f t="shared" si="22"/>
        <v>111IPCAGE</v>
      </c>
      <c r="I100" s="9">
        <v>-36030763.500355504</v>
      </c>
      <c r="J100" s="9">
        <v>-38669029.264268078</v>
      </c>
      <c r="K100" s="9">
        <f t="shared" si="23"/>
        <v>-2638265.7639125735</v>
      </c>
      <c r="S100" s="9"/>
    </row>
    <row r="101" spans="1:19" x14ac:dyDescent="0.2">
      <c r="A101" s="61" t="s">
        <v>72</v>
      </c>
      <c r="B101" s="61" t="s">
        <v>48</v>
      </c>
      <c r="C101" s="8" t="str">
        <f t="shared" si="24"/>
        <v>CAGW</v>
      </c>
      <c r="D101" s="8" t="s">
        <v>13</v>
      </c>
      <c r="E101" s="8" t="s">
        <v>115</v>
      </c>
      <c r="F101" s="8" t="s">
        <v>116</v>
      </c>
      <c r="G101" s="8" t="str">
        <f t="shared" si="21"/>
        <v>AINTPCAGW</v>
      </c>
      <c r="H101" s="8" t="str">
        <f t="shared" si="22"/>
        <v>111IPCAGW</v>
      </c>
      <c r="I101" s="9">
        <v>-22101968.056426536</v>
      </c>
      <c r="J101" s="9">
        <v>-22606755.524338838</v>
      </c>
      <c r="K101" s="9">
        <f t="shared" si="23"/>
        <v>-504787.46791230142</v>
      </c>
      <c r="S101" s="9"/>
    </row>
    <row r="102" spans="1:19" x14ac:dyDescent="0.2">
      <c r="A102" s="61" t="s">
        <v>103</v>
      </c>
      <c r="B102" s="61" t="s">
        <v>48</v>
      </c>
      <c r="C102" s="8" t="str">
        <f t="shared" si="24"/>
        <v>SO</v>
      </c>
      <c r="D102" s="8" t="s">
        <v>39</v>
      </c>
      <c r="E102" s="8" t="s">
        <v>115</v>
      </c>
      <c r="F102" s="8" t="s">
        <v>116</v>
      </c>
      <c r="G102" s="8" t="str">
        <f t="shared" si="21"/>
        <v>AINTPSO</v>
      </c>
      <c r="H102" s="8" t="str">
        <f t="shared" si="22"/>
        <v>111IPSO</v>
      </c>
      <c r="I102" s="9">
        <v>-395627205.14498663</v>
      </c>
      <c r="J102" s="9">
        <v>-436734414.81539607</v>
      </c>
      <c r="K102" s="9">
        <f t="shared" si="23"/>
        <v>-41107209.670409441</v>
      </c>
      <c r="S102" s="9"/>
    </row>
    <row r="103" spans="1:19" hidden="1" x14ac:dyDescent="0.2">
      <c r="C103" s="8"/>
      <c r="D103" s="8"/>
      <c r="E103" s="8"/>
      <c r="F103" s="8"/>
      <c r="G103" s="8"/>
      <c r="H103" s="8"/>
      <c r="I103" s="9"/>
      <c r="J103" s="9"/>
      <c r="K103" s="9"/>
      <c r="S103" s="9"/>
    </row>
    <row r="104" spans="1:19" x14ac:dyDescent="0.2">
      <c r="A104" s="61" t="s">
        <v>73</v>
      </c>
      <c r="B104" s="61" t="s">
        <v>48</v>
      </c>
      <c r="C104" s="8" t="str">
        <f t="shared" si="24"/>
        <v>SG-P</v>
      </c>
      <c r="D104" s="8" t="s">
        <v>18</v>
      </c>
      <c r="E104" s="8" t="s">
        <v>115</v>
      </c>
      <c r="F104" s="8" t="s">
        <v>116</v>
      </c>
      <c r="G104" s="8" t="str">
        <f t="shared" si="21"/>
        <v>AINTPSG-P</v>
      </c>
      <c r="H104" s="8" t="str">
        <f t="shared" si="22"/>
        <v>111IPSG-P</v>
      </c>
      <c r="I104" s="9">
        <v>-48380075.593698256</v>
      </c>
      <c r="J104" s="9">
        <v>-51002902.147430874</v>
      </c>
      <c r="K104" s="9">
        <f t="shared" si="23"/>
        <v>-2622826.5537326187</v>
      </c>
      <c r="S104" s="9"/>
    </row>
    <row r="105" spans="1:19" x14ac:dyDescent="0.2">
      <c r="A105" s="61" t="s">
        <v>73</v>
      </c>
      <c r="B105" s="61" t="s">
        <v>48</v>
      </c>
      <c r="C105" s="8" t="str">
        <f t="shared" si="24"/>
        <v>SG-U</v>
      </c>
      <c r="D105" s="8" t="s">
        <v>19</v>
      </c>
      <c r="E105" s="8" t="s">
        <v>115</v>
      </c>
      <c r="F105" s="8" t="s">
        <v>116</v>
      </c>
      <c r="G105" s="8" t="str">
        <f t="shared" si="21"/>
        <v>AINTPSG-U</v>
      </c>
      <c r="H105" s="8" t="str">
        <f t="shared" si="22"/>
        <v>111IPSG-U</v>
      </c>
      <c r="I105" s="9">
        <v>-6739731.8948358642</v>
      </c>
      <c r="J105" s="9">
        <v>-6855392.3174357852</v>
      </c>
      <c r="K105" s="9">
        <f t="shared" si="23"/>
        <v>-115660.422599921</v>
      </c>
      <c r="S105" s="9"/>
    </row>
    <row r="106" spans="1:19" hidden="1" x14ac:dyDescent="0.2">
      <c r="C106" s="8"/>
      <c r="D106" s="8"/>
      <c r="E106" s="8"/>
      <c r="F106" s="8"/>
      <c r="G106" s="8"/>
      <c r="H106" s="8"/>
      <c r="I106" s="9"/>
      <c r="J106" s="9"/>
      <c r="K106" s="9"/>
      <c r="S106" s="9"/>
    </row>
    <row r="107" spans="1:19" hidden="1" x14ac:dyDescent="0.2">
      <c r="C107" s="8"/>
      <c r="D107" s="8"/>
      <c r="E107" s="8"/>
      <c r="F107" s="8"/>
      <c r="G107" s="8"/>
      <c r="H107" s="8"/>
      <c r="I107" s="9"/>
      <c r="J107" s="9"/>
      <c r="K107" s="9"/>
      <c r="S107" s="9"/>
    </row>
    <row r="108" spans="1:19" hidden="1" x14ac:dyDescent="0.2">
      <c r="C108" s="8"/>
      <c r="D108" s="8"/>
      <c r="E108" s="8"/>
      <c r="F108" s="8"/>
      <c r="G108" s="8"/>
      <c r="H108" s="8"/>
      <c r="I108" s="9"/>
      <c r="J108" s="9"/>
      <c r="K108" s="9"/>
      <c r="S108" s="9"/>
    </row>
    <row r="109" spans="1:19" hidden="1" x14ac:dyDescent="0.2">
      <c r="C109" s="8"/>
      <c r="D109" s="8"/>
      <c r="E109" s="8"/>
      <c r="F109" s="8"/>
      <c r="G109" s="8"/>
      <c r="H109" s="8"/>
      <c r="I109" s="9"/>
      <c r="J109" s="9"/>
      <c r="K109" s="9"/>
      <c r="S109" s="9"/>
    </row>
    <row r="110" spans="1:19" hidden="1" x14ac:dyDescent="0.2">
      <c r="C110" s="8"/>
      <c r="D110" s="8"/>
      <c r="E110" s="8"/>
      <c r="F110" s="8"/>
      <c r="G110" s="8"/>
      <c r="H110" s="8"/>
      <c r="I110" s="9"/>
      <c r="J110" s="9"/>
      <c r="K110" s="9"/>
      <c r="S110" s="9"/>
    </row>
    <row r="111" spans="1:19" hidden="1" x14ac:dyDescent="0.2">
      <c r="C111" s="8"/>
      <c r="D111" s="8"/>
      <c r="E111" s="8"/>
      <c r="F111" s="8"/>
      <c r="G111" s="8"/>
      <c r="H111" s="8"/>
      <c r="I111" s="9"/>
      <c r="J111" s="9"/>
      <c r="K111" s="9"/>
      <c r="S111" s="9"/>
    </row>
    <row r="112" spans="1:19" x14ac:dyDescent="0.2">
      <c r="A112" s="61" t="s">
        <v>117</v>
      </c>
      <c r="B112" s="61" t="s">
        <v>48</v>
      </c>
      <c r="C112" s="8" t="str">
        <f t="shared" si="24"/>
        <v>SG-P</v>
      </c>
      <c r="D112" s="98" t="s">
        <v>18</v>
      </c>
      <c r="E112" s="98" t="s">
        <v>115</v>
      </c>
      <c r="F112" s="98" t="s">
        <v>118</v>
      </c>
      <c r="G112" s="98" t="str">
        <f t="shared" si="21"/>
        <v>AHYDPKASG-P</v>
      </c>
      <c r="H112" s="98" t="str">
        <f t="shared" si="22"/>
        <v>111IPSG-P</v>
      </c>
      <c r="I112" s="9">
        <v>-74111749.809999973</v>
      </c>
      <c r="J112" s="9">
        <v>-74111749.809999973</v>
      </c>
      <c r="K112" s="9">
        <f t="shared" si="23"/>
        <v>0</v>
      </c>
      <c r="S112" s="9"/>
    </row>
    <row r="113" spans="1:19" x14ac:dyDescent="0.2">
      <c r="A113" s="61" t="s">
        <v>97</v>
      </c>
      <c r="B113" s="61" t="s">
        <v>48</v>
      </c>
      <c r="C113" s="8" t="str">
        <f t="shared" si="24"/>
        <v>UT</v>
      </c>
      <c r="D113" s="8" t="s">
        <v>30</v>
      </c>
      <c r="E113" s="8" t="s">
        <v>115</v>
      </c>
      <c r="F113" s="8" t="s">
        <v>116</v>
      </c>
      <c r="G113" s="8" t="str">
        <f t="shared" si="21"/>
        <v>AINTPUT</v>
      </c>
      <c r="H113" s="8" t="str">
        <f t="shared" si="22"/>
        <v>111IPUT</v>
      </c>
      <c r="I113" s="9">
        <v>31897673.698279385</v>
      </c>
      <c r="J113" s="9">
        <v>31870174.674802188</v>
      </c>
      <c r="K113" s="9">
        <f t="shared" si="23"/>
        <v>-27499.023477196693</v>
      </c>
      <c r="S113" s="9"/>
    </row>
    <row r="114" spans="1:19" x14ac:dyDescent="0.2">
      <c r="A114" s="61" t="s">
        <v>95</v>
      </c>
      <c r="B114" s="61" t="s">
        <v>48</v>
      </c>
      <c r="C114" s="8" t="str">
        <f t="shared" si="24"/>
        <v>WA</v>
      </c>
      <c r="D114" s="8" t="s">
        <v>31</v>
      </c>
      <c r="E114" s="8" t="s">
        <v>115</v>
      </c>
      <c r="F114" s="8" t="s">
        <v>116</v>
      </c>
      <c r="G114" s="8" t="str">
        <f t="shared" si="21"/>
        <v>AINTPWA</v>
      </c>
      <c r="H114" s="8" t="str">
        <f t="shared" si="22"/>
        <v>111IPWA</v>
      </c>
      <c r="I114" s="9">
        <v>-14089.289999999981</v>
      </c>
      <c r="J114" s="9">
        <v>-14213.959999999972</v>
      </c>
      <c r="K114" s="9">
        <f t="shared" si="23"/>
        <v>-124.66999999999098</v>
      </c>
      <c r="S114" s="9"/>
    </row>
    <row r="115" spans="1:19" x14ac:dyDescent="0.2">
      <c r="A115" s="61" t="s">
        <v>96</v>
      </c>
      <c r="B115" s="61" t="s">
        <v>48</v>
      </c>
      <c r="C115" s="8" t="str">
        <f t="shared" si="24"/>
        <v>WYP</v>
      </c>
      <c r="D115" s="8" t="s">
        <v>32</v>
      </c>
      <c r="E115" s="8" t="s">
        <v>115</v>
      </c>
      <c r="F115" s="8" t="s">
        <v>116</v>
      </c>
      <c r="G115" s="8" t="str">
        <f t="shared" si="21"/>
        <v>AINTPWYP</v>
      </c>
      <c r="H115" s="8" t="str">
        <f t="shared" si="22"/>
        <v>111IPWYP</v>
      </c>
      <c r="I115" s="9">
        <v>-742907.82153550908</v>
      </c>
      <c r="J115" s="9">
        <v>-870968.60230326373</v>
      </c>
      <c r="K115" s="9">
        <f t="shared" si="23"/>
        <v>-128060.78076775465</v>
      </c>
      <c r="S115" s="9"/>
    </row>
    <row r="116" spans="1:19" x14ac:dyDescent="0.2">
      <c r="A116" s="61" t="s">
        <v>99</v>
      </c>
      <c r="B116" s="61" t="s">
        <v>48</v>
      </c>
      <c r="C116" s="8" t="str">
        <f t="shared" si="24"/>
        <v>WYU</v>
      </c>
      <c r="D116" s="8" t="s">
        <v>38</v>
      </c>
      <c r="E116" s="8" t="s">
        <v>115</v>
      </c>
      <c r="F116" s="8" t="s">
        <v>116</v>
      </c>
      <c r="G116" s="8" t="str">
        <f t="shared" si="21"/>
        <v>AINTPWYU</v>
      </c>
      <c r="H116" s="8" t="str">
        <f t="shared" si="22"/>
        <v>111IPWYU</v>
      </c>
      <c r="I116" s="9">
        <v>0</v>
      </c>
      <c r="J116" s="9">
        <v>0</v>
      </c>
      <c r="K116" s="9">
        <f t="shared" si="23"/>
        <v>0</v>
      </c>
      <c r="S116" s="9"/>
    </row>
    <row r="117" spans="1:19" x14ac:dyDescent="0.2">
      <c r="A117" s="61" t="s">
        <v>119</v>
      </c>
      <c r="C117" s="8"/>
      <c r="D117" s="8"/>
      <c r="E117" s="8"/>
      <c r="F117" s="8"/>
      <c r="G117" s="8"/>
      <c r="H117" s="8"/>
      <c r="I117" s="65">
        <f>SUBTOTAL(9,I93:I116)</f>
        <v>-818016969.93673635</v>
      </c>
      <c r="J117" s="65">
        <f>SUBTOTAL(9,J93:J116)</f>
        <v>-881252464.16795027</v>
      </c>
      <c r="K117" s="65">
        <f>SUBTOTAL(9,K93:K116)</f>
        <v>-63235494.231213883</v>
      </c>
      <c r="S117" s="9"/>
    </row>
    <row r="118" spans="1:19" x14ac:dyDescent="0.2">
      <c r="I118" s="9"/>
      <c r="J118" s="9"/>
      <c r="K118" s="9"/>
      <c r="S118" s="9"/>
    </row>
    <row r="119" spans="1:19" x14ac:dyDescent="0.2">
      <c r="A119" s="62" t="s">
        <v>80</v>
      </c>
      <c r="I119" s="9"/>
      <c r="J119" s="9"/>
      <c r="K119" s="9"/>
      <c r="S119" s="9"/>
    </row>
    <row r="120" spans="1:19" x14ac:dyDescent="0.2">
      <c r="A120" s="61" t="s">
        <v>73</v>
      </c>
      <c r="B120" s="61" t="s">
        <v>51</v>
      </c>
      <c r="C120" s="60" t="str">
        <f t="shared" ref="C120:C121" si="25">D120</f>
        <v>SG-U</v>
      </c>
      <c r="D120" s="61" t="s">
        <v>19</v>
      </c>
      <c r="E120" s="61" t="s">
        <v>115</v>
      </c>
      <c r="F120" s="61" t="s">
        <v>81</v>
      </c>
      <c r="G120" s="61" t="str">
        <f>E120&amp;F120&amp;D120</f>
        <v>AHYDPSG-U</v>
      </c>
      <c r="H120" s="61" t="str">
        <f>B120&amp;D120</f>
        <v>111HPSG-U</v>
      </c>
      <c r="I120" s="9">
        <v>0</v>
      </c>
      <c r="J120" s="9">
        <v>0</v>
      </c>
      <c r="K120" s="9">
        <f t="shared" ref="K120:K121" si="26">J120-I120</f>
        <v>0</v>
      </c>
    </row>
    <row r="121" spans="1:19" x14ac:dyDescent="0.2">
      <c r="A121" s="61" t="s">
        <v>73</v>
      </c>
      <c r="B121" s="61" t="s">
        <v>51</v>
      </c>
      <c r="C121" s="60" t="str">
        <f t="shared" si="25"/>
        <v>SG-P</v>
      </c>
      <c r="D121" s="61" t="s">
        <v>18</v>
      </c>
      <c r="E121" s="61" t="s">
        <v>115</v>
      </c>
      <c r="F121" s="61" t="s">
        <v>81</v>
      </c>
      <c r="G121" s="61" t="str">
        <f>E121&amp;F121&amp;D121</f>
        <v>AHYDPSG-P</v>
      </c>
      <c r="H121" s="61" t="str">
        <f>B121&amp;D121</f>
        <v>111HPSG-P</v>
      </c>
      <c r="I121" s="9">
        <v>-4075917.7793684993</v>
      </c>
      <c r="J121" s="9">
        <v>-4388293.299052746</v>
      </c>
      <c r="K121" s="9">
        <f t="shared" si="26"/>
        <v>-312375.51968424674</v>
      </c>
    </row>
    <row r="122" spans="1:19" x14ac:dyDescent="0.2">
      <c r="A122" s="61" t="s">
        <v>84</v>
      </c>
      <c r="I122" s="65">
        <f>SUBTOTAL(9,I120:I121)</f>
        <v>-4075917.7793684993</v>
      </c>
      <c r="J122" s="65">
        <f>SUBTOTAL(9,J120:J121)</f>
        <v>-4388293.299052746</v>
      </c>
      <c r="K122" s="65">
        <f>SUBTOTAL(9,K120:K121)</f>
        <v>-312375.51968424674</v>
      </c>
    </row>
    <row r="123" spans="1:19" x14ac:dyDescent="0.2">
      <c r="I123" s="9"/>
      <c r="J123" s="9"/>
      <c r="K123" s="9"/>
    </row>
    <row r="124" spans="1:19" x14ac:dyDescent="0.2">
      <c r="A124" s="62" t="s">
        <v>85</v>
      </c>
      <c r="I124" s="9"/>
      <c r="J124" s="9"/>
      <c r="K124" s="9"/>
    </row>
    <row r="125" spans="1:19" x14ac:dyDescent="0.2">
      <c r="A125" s="61" t="s">
        <v>69</v>
      </c>
      <c r="B125" s="61" t="s">
        <v>53</v>
      </c>
      <c r="C125" s="60" t="str">
        <f>D125</f>
        <v>CAGE</v>
      </c>
      <c r="D125" s="61" t="s">
        <v>12</v>
      </c>
      <c r="E125" s="61" t="s">
        <v>115</v>
      </c>
      <c r="F125" s="61" t="s">
        <v>86</v>
      </c>
      <c r="G125" s="61" t="str">
        <f>E125&amp;F125&amp;D125</f>
        <v>AOTHPCAGE</v>
      </c>
      <c r="H125" s="61" t="str">
        <f>B125&amp;D125</f>
        <v>111OPCAGE</v>
      </c>
      <c r="I125" s="9">
        <v>0</v>
      </c>
      <c r="J125" s="9">
        <v>0</v>
      </c>
      <c r="K125" s="9">
        <f>J125-I125</f>
        <v>0</v>
      </c>
    </row>
    <row r="126" spans="1:19" x14ac:dyDescent="0.2">
      <c r="A126" s="61" t="s">
        <v>87</v>
      </c>
      <c r="I126" s="65">
        <f>SUBTOTAL(9,I125)</f>
        <v>0</v>
      </c>
      <c r="J126" s="65">
        <f>SUBTOTAL(9,J125)</f>
        <v>0</v>
      </c>
      <c r="K126" s="65">
        <f>SUBTOTAL(9,K125)</f>
        <v>0</v>
      </c>
    </row>
    <row r="127" spans="1:19" x14ac:dyDescent="0.2">
      <c r="I127" s="9"/>
      <c r="J127" s="9"/>
      <c r="K127" s="9"/>
    </row>
    <row r="128" spans="1:19" x14ac:dyDescent="0.2">
      <c r="A128" s="62" t="s">
        <v>101</v>
      </c>
      <c r="I128" s="9"/>
      <c r="J128" s="9"/>
      <c r="K128" s="9"/>
    </row>
    <row r="129" spans="1:11" x14ac:dyDescent="0.2">
      <c r="A129" s="61" t="s">
        <v>92</v>
      </c>
      <c r="B129" s="61" t="s">
        <v>55</v>
      </c>
      <c r="C129" s="60" t="str">
        <f t="shared" ref="C129:C138" si="27">D129</f>
        <v>CA</v>
      </c>
      <c r="D129" s="61" t="s">
        <v>27</v>
      </c>
      <c r="E129" s="61" t="s">
        <v>115</v>
      </c>
      <c r="F129" s="61" t="s">
        <v>102</v>
      </c>
      <c r="G129" s="61" t="str">
        <f t="shared" ref="G129:G138" si="28">E129&amp;F129&amp;D129</f>
        <v>AGNLPCA</v>
      </c>
      <c r="H129" s="61" t="str">
        <f t="shared" ref="H129:H138" si="29">B129&amp;D129</f>
        <v>111GPCA</v>
      </c>
      <c r="I129" s="9">
        <v>-505859.57000000007</v>
      </c>
      <c r="J129" s="9">
        <v>-505859.57000000007</v>
      </c>
      <c r="K129" s="9">
        <f t="shared" ref="K129:K138" si="30">J129-I129</f>
        <v>0</v>
      </c>
    </row>
    <row r="130" spans="1:11" x14ac:dyDescent="0.2">
      <c r="A130" s="61" t="s">
        <v>103</v>
      </c>
      <c r="B130" s="61" t="s">
        <v>55</v>
      </c>
      <c r="C130" s="60" t="str">
        <f t="shared" si="27"/>
        <v>CN</v>
      </c>
      <c r="D130" s="61" t="s">
        <v>40</v>
      </c>
      <c r="E130" s="61" t="s">
        <v>115</v>
      </c>
      <c r="F130" s="61" t="s">
        <v>102</v>
      </c>
      <c r="G130" s="61" t="str">
        <f t="shared" si="28"/>
        <v>AGNLPCN</v>
      </c>
      <c r="H130" s="61" t="str">
        <f t="shared" si="29"/>
        <v>111GPCN</v>
      </c>
      <c r="I130" s="9">
        <v>0</v>
      </c>
      <c r="J130" s="9">
        <v>0</v>
      </c>
      <c r="K130" s="9">
        <f t="shared" si="30"/>
        <v>0</v>
      </c>
    </row>
    <row r="131" spans="1:11" x14ac:dyDescent="0.2">
      <c r="A131" s="61" t="s">
        <v>73</v>
      </c>
      <c r="B131" s="61" t="s">
        <v>55</v>
      </c>
      <c r="C131" s="60" t="str">
        <f t="shared" si="27"/>
        <v>SG</v>
      </c>
      <c r="D131" s="61" t="s">
        <v>14</v>
      </c>
      <c r="E131" s="61" t="s">
        <v>115</v>
      </c>
      <c r="F131" s="61" t="s">
        <v>102</v>
      </c>
      <c r="G131" s="61" t="str">
        <f t="shared" si="28"/>
        <v>AGNLPSG</v>
      </c>
      <c r="H131" s="61" t="str">
        <f t="shared" si="29"/>
        <v>111GPSG</v>
      </c>
      <c r="I131" s="9">
        <v>0</v>
      </c>
      <c r="J131" s="9">
        <v>0</v>
      </c>
      <c r="K131" s="9">
        <f t="shared" si="30"/>
        <v>0</v>
      </c>
    </row>
    <row r="132" spans="1:11" x14ac:dyDescent="0.2">
      <c r="A132" s="61" t="s">
        <v>94</v>
      </c>
      <c r="B132" s="61" t="s">
        <v>55</v>
      </c>
      <c r="C132" s="60" t="str">
        <f t="shared" si="27"/>
        <v>OR</v>
      </c>
      <c r="D132" s="61" t="s">
        <v>29</v>
      </c>
      <c r="E132" s="61" t="s">
        <v>115</v>
      </c>
      <c r="F132" s="61" t="s">
        <v>102</v>
      </c>
      <c r="G132" s="61" t="str">
        <f t="shared" si="28"/>
        <v>AGNLPOR</v>
      </c>
      <c r="H132" s="61" t="str">
        <f t="shared" si="29"/>
        <v>111GPOR</v>
      </c>
      <c r="I132" s="9">
        <v>-5206564.2000000095</v>
      </c>
      <c r="J132" s="9">
        <v>-5350205.3200000143</v>
      </c>
      <c r="K132" s="9">
        <f t="shared" si="30"/>
        <v>-143641.12000000477</v>
      </c>
    </row>
    <row r="133" spans="1:11" x14ac:dyDescent="0.2">
      <c r="A133" s="61" t="s">
        <v>103</v>
      </c>
      <c r="B133" s="61" t="s">
        <v>55</v>
      </c>
      <c r="C133" s="60" t="str">
        <f t="shared" si="27"/>
        <v>SO</v>
      </c>
      <c r="D133" s="61" t="s">
        <v>39</v>
      </c>
      <c r="E133" s="61" t="s">
        <v>115</v>
      </c>
      <c r="F133" s="61" t="s">
        <v>102</v>
      </c>
      <c r="G133" s="61" t="str">
        <f t="shared" si="28"/>
        <v>AGNLPSO</v>
      </c>
      <c r="H133" s="61" t="str">
        <f t="shared" si="29"/>
        <v>111GPSO</v>
      </c>
      <c r="I133" s="9">
        <v>-1499732.7200000023</v>
      </c>
      <c r="J133" s="9">
        <v>-1608024.7500000035</v>
      </c>
      <c r="K133" s="9">
        <f t="shared" si="30"/>
        <v>-108292.03000000119</v>
      </c>
    </row>
    <row r="134" spans="1:11" x14ac:dyDescent="0.2">
      <c r="A134" s="61" t="s">
        <v>98</v>
      </c>
      <c r="B134" s="61" t="s">
        <v>55</v>
      </c>
      <c r="C134" s="60" t="str">
        <f t="shared" si="27"/>
        <v>ID</v>
      </c>
      <c r="D134" s="61" t="s">
        <v>28</v>
      </c>
      <c r="E134" s="61" t="s">
        <v>115</v>
      </c>
      <c r="F134" s="61" t="s">
        <v>102</v>
      </c>
      <c r="G134" s="61" t="str">
        <f t="shared" si="28"/>
        <v>AGNLPID</v>
      </c>
      <c r="H134" s="61" t="str">
        <f t="shared" si="29"/>
        <v>111GPID</v>
      </c>
      <c r="I134" s="9">
        <v>-333770.70000000007</v>
      </c>
      <c r="J134" s="9">
        <v>-333770.70000000007</v>
      </c>
      <c r="K134" s="9">
        <f t="shared" si="30"/>
        <v>0</v>
      </c>
    </row>
    <row r="135" spans="1:11" x14ac:dyDescent="0.2">
      <c r="A135" s="61" t="s">
        <v>97</v>
      </c>
      <c r="B135" s="61" t="s">
        <v>55</v>
      </c>
      <c r="C135" s="60" t="str">
        <f t="shared" si="27"/>
        <v>UT</v>
      </c>
      <c r="D135" s="61" t="s">
        <v>30</v>
      </c>
      <c r="E135" s="61" t="s">
        <v>115</v>
      </c>
      <c r="F135" s="61" t="s">
        <v>102</v>
      </c>
      <c r="G135" s="61" t="str">
        <f t="shared" si="28"/>
        <v>AGNLPUT</v>
      </c>
      <c r="H135" s="61" t="str">
        <f t="shared" si="29"/>
        <v>111GPUT</v>
      </c>
      <c r="I135" s="9">
        <v>-33126.81</v>
      </c>
      <c r="J135" s="9">
        <v>-33126.81</v>
      </c>
      <c r="K135" s="9">
        <f t="shared" si="30"/>
        <v>0</v>
      </c>
    </row>
    <row r="136" spans="1:11" x14ac:dyDescent="0.2">
      <c r="A136" s="61" t="s">
        <v>95</v>
      </c>
      <c r="B136" s="61" t="s">
        <v>55</v>
      </c>
      <c r="C136" s="60" t="str">
        <f t="shared" si="27"/>
        <v>WA</v>
      </c>
      <c r="D136" s="61" t="s">
        <v>31</v>
      </c>
      <c r="E136" s="61" t="s">
        <v>115</v>
      </c>
      <c r="F136" s="61" t="s">
        <v>102</v>
      </c>
      <c r="G136" s="61" t="str">
        <f t="shared" si="28"/>
        <v>AGNLPWA</v>
      </c>
      <c r="H136" s="61" t="str">
        <f t="shared" si="29"/>
        <v>111GPWA</v>
      </c>
      <c r="I136" s="9">
        <v>-2144258.85</v>
      </c>
      <c r="J136" s="9">
        <v>-2240498.359999998</v>
      </c>
      <c r="K136" s="9">
        <f t="shared" si="30"/>
        <v>-96239.509999997914</v>
      </c>
    </row>
    <row r="137" spans="1:11" x14ac:dyDescent="0.2">
      <c r="A137" s="61" t="s">
        <v>96</v>
      </c>
      <c r="B137" s="61" t="s">
        <v>55</v>
      </c>
      <c r="C137" s="60" t="str">
        <f t="shared" si="27"/>
        <v>WYP</v>
      </c>
      <c r="D137" s="61" t="s">
        <v>32</v>
      </c>
      <c r="E137" s="61" t="s">
        <v>115</v>
      </c>
      <c r="F137" s="61" t="s">
        <v>102</v>
      </c>
      <c r="G137" s="61" t="str">
        <f t="shared" si="28"/>
        <v>AGNLPWYP</v>
      </c>
      <c r="H137" s="61" t="str">
        <f t="shared" si="29"/>
        <v>111GPWYP</v>
      </c>
      <c r="I137" s="9">
        <v>-4665404.8128962992</v>
      </c>
      <c r="J137" s="9">
        <v>-4742504.2843444487</v>
      </c>
      <c r="K137" s="9">
        <f t="shared" si="30"/>
        <v>-77099.471448149532</v>
      </c>
    </row>
    <row r="138" spans="1:11" x14ac:dyDescent="0.2">
      <c r="A138" s="61" t="s">
        <v>99</v>
      </c>
      <c r="B138" s="61" t="s">
        <v>55</v>
      </c>
      <c r="C138" s="60" t="str">
        <f t="shared" si="27"/>
        <v>WYU</v>
      </c>
      <c r="D138" s="61" t="s">
        <v>38</v>
      </c>
      <c r="E138" s="61" t="s">
        <v>115</v>
      </c>
      <c r="F138" s="61" t="s">
        <v>102</v>
      </c>
      <c r="G138" s="61" t="str">
        <f t="shared" si="28"/>
        <v>AGNLPWYU</v>
      </c>
      <c r="H138" s="61" t="str">
        <f t="shared" si="29"/>
        <v>111GPWYU</v>
      </c>
      <c r="I138" s="9">
        <v>0</v>
      </c>
      <c r="J138" s="9">
        <v>0</v>
      </c>
      <c r="K138" s="9">
        <f t="shared" si="30"/>
        <v>0</v>
      </c>
    </row>
    <row r="139" spans="1:11" x14ac:dyDescent="0.2">
      <c r="A139" s="61" t="s">
        <v>108</v>
      </c>
      <c r="I139" s="65">
        <f>SUBTOTAL(9,I129:I138)</f>
        <v>-14388717.662896313</v>
      </c>
      <c r="J139" s="65">
        <f>SUBTOTAL(9,J129:J138)</f>
        <v>-14813989.794344466</v>
      </c>
      <c r="K139" s="65">
        <f>SUBTOTAL(9,K129:K138)</f>
        <v>-425272.13144815341</v>
      </c>
    </row>
    <row r="141" spans="1:11" x14ac:dyDescent="0.2">
      <c r="A141" s="62" t="s">
        <v>120</v>
      </c>
      <c r="I141" s="65">
        <f>SUBTOTAL(9,I93:I140)</f>
        <v>-836481605.37900126</v>
      </c>
      <c r="J141" s="65">
        <f>SUBTOTAL(9,J93:J140)</f>
        <v>-900454747.26134753</v>
      </c>
      <c r="K141" s="83">
        <f>SUBTOTAL(9,K93:K140)</f>
        <v>-63973141.882346287</v>
      </c>
    </row>
    <row r="142" spans="1:11" x14ac:dyDescent="0.2">
      <c r="K142" s="95" t="s">
        <v>121</v>
      </c>
    </row>
    <row r="144" spans="1:11" x14ac:dyDescent="0.2">
      <c r="A144" s="62" t="s">
        <v>122</v>
      </c>
      <c r="I144" s="65">
        <f>SUBTOTAL(9,I12:I143)</f>
        <v>-11721588618.269093</v>
      </c>
      <c r="J144" s="65">
        <f>SUBTOTAL(9,J12:J143)</f>
        <v>-12569096963.834763</v>
      </c>
      <c r="K144" s="65">
        <f>SUBTOTAL(9,K12:K143)</f>
        <v>-847508345.56566584</v>
      </c>
    </row>
    <row r="145" spans="2:15" x14ac:dyDescent="0.2">
      <c r="I145" s="93" t="s">
        <v>123</v>
      </c>
      <c r="J145" s="93" t="s">
        <v>123</v>
      </c>
    </row>
    <row r="146" spans="2:15" x14ac:dyDescent="0.2">
      <c r="I146" s="99" t="s">
        <v>142</v>
      </c>
      <c r="J146" s="99" t="s">
        <v>142</v>
      </c>
      <c r="K146" s="9"/>
    </row>
    <row r="147" spans="2:15" x14ac:dyDescent="0.2">
      <c r="I147" s="93"/>
      <c r="J147" s="93"/>
    </row>
    <row r="148" spans="2:15" x14ac:dyDescent="0.2">
      <c r="B148" s="100"/>
      <c r="I148" s="101"/>
      <c r="J148" s="101"/>
      <c r="K148" s="102"/>
      <c r="L148" s="11"/>
      <c r="M148" s="11"/>
      <c r="N148" s="11"/>
      <c r="O148" s="11"/>
    </row>
    <row r="149" spans="2:15" x14ac:dyDescent="0.2">
      <c r="B149" s="100"/>
      <c r="I149" s="101"/>
      <c r="J149" s="101"/>
      <c r="K149" s="102"/>
      <c r="L149" s="11"/>
      <c r="M149" s="11"/>
      <c r="N149" s="11"/>
      <c r="O149" s="11"/>
    </row>
    <row r="150" spans="2:15" x14ac:dyDescent="0.2">
      <c r="B150" s="100"/>
      <c r="I150" s="101"/>
      <c r="J150" s="101"/>
      <c r="K150" s="102"/>
      <c r="L150" s="11"/>
      <c r="M150" s="11"/>
      <c r="N150" s="11"/>
      <c r="O150" s="11"/>
    </row>
    <row r="151" spans="2:15" x14ac:dyDescent="0.2">
      <c r="B151" s="100"/>
      <c r="I151" s="101"/>
      <c r="J151" s="101"/>
      <c r="K151" s="102"/>
      <c r="L151" s="11"/>
      <c r="M151" s="11"/>
      <c r="N151" s="11"/>
      <c r="O151" s="11"/>
    </row>
    <row r="152" spans="2:15" x14ac:dyDescent="0.2">
      <c r="B152" s="100"/>
      <c r="I152" s="101"/>
      <c r="J152" s="101"/>
      <c r="K152" s="102"/>
      <c r="L152" s="11"/>
      <c r="M152" s="11"/>
      <c r="N152" s="11"/>
      <c r="O152" s="11"/>
    </row>
    <row r="153" spans="2:15" x14ac:dyDescent="0.2">
      <c r="B153" s="100"/>
      <c r="I153" s="101"/>
      <c r="J153" s="101"/>
      <c r="K153" s="102"/>
      <c r="L153" s="11"/>
      <c r="M153" s="11"/>
      <c r="N153" s="11"/>
      <c r="O153" s="11"/>
    </row>
    <row r="154" spans="2:15" x14ac:dyDescent="0.2">
      <c r="B154" s="100"/>
      <c r="I154" s="101"/>
      <c r="J154" s="101"/>
      <c r="K154" s="102"/>
      <c r="L154" s="11"/>
      <c r="M154" s="11"/>
      <c r="N154" s="11"/>
      <c r="O154" s="11"/>
    </row>
    <row r="155" spans="2:15" x14ac:dyDescent="0.2">
      <c r="B155" s="100"/>
      <c r="I155" s="101"/>
      <c r="J155" s="101"/>
      <c r="K155" s="102"/>
      <c r="L155" s="11"/>
      <c r="M155" s="11"/>
      <c r="N155" s="11"/>
      <c r="O155" s="11"/>
    </row>
    <row r="156" spans="2:15" x14ac:dyDescent="0.2">
      <c r="B156" s="100"/>
      <c r="I156" s="101"/>
      <c r="J156" s="101"/>
      <c r="K156" s="102"/>
      <c r="L156" s="11"/>
      <c r="M156" s="11"/>
      <c r="N156" s="11"/>
      <c r="O156" s="11"/>
    </row>
    <row r="157" spans="2:15" x14ac:dyDescent="0.2">
      <c r="B157" s="100"/>
      <c r="I157" s="101"/>
      <c r="J157" s="101"/>
      <c r="K157" s="102"/>
      <c r="L157" s="11"/>
      <c r="M157" s="11"/>
      <c r="N157" s="11"/>
      <c r="O157" s="11"/>
    </row>
    <row r="158" spans="2:15" x14ac:dyDescent="0.2">
      <c r="B158" s="100"/>
      <c r="I158" s="101"/>
      <c r="J158" s="101"/>
      <c r="K158" s="102"/>
      <c r="L158" s="11"/>
      <c r="M158" s="11"/>
      <c r="N158" s="11"/>
      <c r="O158" s="11"/>
    </row>
    <row r="159" spans="2:15" x14ac:dyDescent="0.2">
      <c r="B159" s="100"/>
      <c r="I159" s="101"/>
      <c r="J159" s="101"/>
      <c r="K159" s="102"/>
      <c r="L159" s="11"/>
      <c r="M159" s="11"/>
      <c r="N159" s="11"/>
      <c r="O159" s="11"/>
    </row>
    <row r="160" spans="2:15" x14ac:dyDescent="0.2">
      <c r="B160" s="100"/>
      <c r="I160" s="101"/>
      <c r="J160" s="101"/>
      <c r="K160" s="102"/>
      <c r="L160" s="11"/>
      <c r="M160" s="11"/>
      <c r="N160" s="11"/>
      <c r="O160" s="11"/>
    </row>
    <row r="161" spans="2:15" x14ac:dyDescent="0.2">
      <c r="B161" s="100"/>
      <c r="I161" s="101"/>
      <c r="J161" s="101"/>
      <c r="K161" s="102"/>
      <c r="L161" s="11"/>
      <c r="M161" s="11"/>
      <c r="N161" s="11"/>
      <c r="O161" s="11"/>
    </row>
    <row r="162" spans="2:15" x14ac:dyDescent="0.2">
      <c r="B162" s="100"/>
      <c r="I162" s="102"/>
      <c r="J162" s="102"/>
      <c r="K162" s="102"/>
      <c r="L162" s="11"/>
      <c r="M162" s="11"/>
      <c r="N162" s="11"/>
      <c r="O162" s="11"/>
    </row>
    <row r="163" spans="2:15" x14ac:dyDescent="0.2">
      <c r="L163" s="11"/>
      <c r="M163" s="11"/>
      <c r="N163" s="11"/>
      <c r="O163" s="11"/>
    </row>
    <row r="164" spans="2:15" x14ac:dyDescent="0.2">
      <c r="I164" s="11"/>
      <c r="J164" s="11"/>
      <c r="K164" s="96"/>
      <c r="L164" s="60"/>
      <c r="M164" s="11"/>
      <c r="N164" s="11"/>
      <c r="O164" s="11"/>
    </row>
    <row r="165" spans="2:15" x14ac:dyDescent="0.2">
      <c r="I165" s="102"/>
      <c r="J165" s="102"/>
      <c r="K165" s="102"/>
      <c r="L165" s="61"/>
      <c r="M165" s="11"/>
      <c r="N165" s="11"/>
      <c r="O165" s="11"/>
    </row>
    <row r="166" spans="2:15" x14ac:dyDescent="0.2">
      <c r="B166" s="100"/>
      <c r="I166" s="11"/>
      <c r="J166" s="11"/>
      <c r="K166" s="11"/>
      <c r="L166" s="11"/>
      <c r="M166" s="11"/>
      <c r="N166" s="11"/>
      <c r="O166" s="11"/>
    </row>
    <row r="167" spans="2:15" x14ac:dyDescent="0.2">
      <c r="L167" s="61"/>
      <c r="M167" s="11"/>
      <c r="N167" s="11"/>
      <c r="O167" s="11"/>
    </row>
    <row r="168" spans="2:15" x14ac:dyDescent="0.2">
      <c r="B168" s="100"/>
      <c r="L168" s="61"/>
      <c r="M168" s="11"/>
      <c r="N168" s="11"/>
      <c r="O168" s="11"/>
    </row>
    <row r="169" spans="2:15" x14ac:dyDescent="0.2">
      <c r="L169" s="61"/>
      <c r="M169" s="11"/>
      <c r="N169" s="11"/>
      <c r="O169" s="11"/>
    </row>
    <row r="170" spans="2:15" x14ac:dyDescent="0.2">
      <c r="L170" s="61"/>
    </row>
    <row r="171" spans="2:15" x14ac:dyDescent="0.2">
      <c r="L171" s="61"/>
    </row>
  </sheetData>
  <pageMargins left="1" right="1" top="1" bottom="1" header="0.75" footer="0.5"/>
  <pageSetup scale="70" firstPageNumber="2" fitToHeight="2" orientation="portrait" useFirstPageNumber="1" r:id="rId1"/>
  <headerFooter alignWithMargins="0">
    <oddHeader>&amp;R&amp;"Arial,Regular"&amp;10Page 14.3.&amp;P</oddHeader>
  </headerFooter>
  <rowBreaks count="1" manualBreakCount="1">
    <brk id="88"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4C0F-5033-4BD1-8CAE-9F029D11AA60}">
  <sheetPr>
    <pageSetUpPr fitToPage="1"/>
  </sheetPr>
  <dimension ref="A1:R74"/>
  <sheetViews>
    <sheetView view="pageBreakPreview" zoomScaleNormal="100" zoomScaleSheetLayoutView="100" workbookViewId="0">
      <selection activeCell="D71" sqref="D71"/>
    </sheetView>
  </sheetViews>
  <sheetFormatPr defaultColWidth="9.28515625" defaultRowHeight="12.75" x14ac:dyDescent="0.2"/>
  <cols>
    <col min="1" max="1" width="2.42578125" style="3" customWidth="1"/>
    <col min="2" max="2" width="15" style="3" customWidth="1"/>
    <col min="3" max="3" width="12.28515625" style="3" customWidth="1"/>
    <col min="4" max="4" width="10.85546875" style="3" customWidth="1"/>
    <col min="5" max="5" width="12.7109375" style="3" customWidth="1"/>
    <col min="6" max="6" width="0.5703125" style="12" customWidth="1"/>
    <col min="7" max="7" width="15.140625" style="3" customWidth="1"/>
    <col min="8" max="8" width="12.28515625" style="3" customWidth="1"/>
    <col min="9" max="9" width="11.85546875" style="3" customWidth="1"/>
    <col min="10" max="10" width="12" style="3" customWidth="1"/>
    <col min="11" max="11" width="0.42578125" style="3" customWidth="1"/>
    <col min="12" max="12" width="14.85546875" style="3" customWidth="1"/>
    <col min="13" max="13" width="12.28515625" style="3" customWidth="1"/>
    <col min="14" max="14" width="11.5703125" style="3" customWidth="1"/>
    <col min="15" max="15" width="11.85546875" style="3" customWidth="1"/>
    <col min="16" max="16" width="7.140625" style="3" bestFit="1" customWidth="1"/>
    <col min="17" max="17" width="13.28515625" style="13" customWidth="1"/>
    <col min="18" max="18" width="16" style="3" bestFit="1" customWidth="1"/>
    <col min="19" max="16384" width="9.28515625" style="3"/>
  </cols>
  <sheetData>
    <row r="1" spans="1:18" x14ac:dyDescent="0.2">
      <c r="A1" s="5" t="s">
        <v>124</v>
      </c>
    </row>
    <row r="2" spans="1:18" x14ac:dyDescent="0.2">
      <c r="A2" s="4" t="s">
        <v>125</v>
      </c>
    </row>
    <row r="3" spans="1:18" x14ac:dyDescent="0.2">
      <c r="A3" s="4" t="s">
        <v>126</v>
      </c>
    </row>
    <row r="4" spans="1:18" x14ac:dyDescent="0.2">
      <c r="A4" s="4" t="s">
        <v>127</v>
      </c>
    </row>
    <row r="7" spans="1:18" ht="21" customHeight="1" x14ac:dyDescent="0.2">
      <c r="B7" s="14" t="s">
        <v>128</v>
      </c>
      <c r="C7" s="15" t="s">
        <v>129</v>
      </c>
      <c r="D7" s="15" t="s">
        <v>130</v>
      </c>
      <c r="E7" s="16" t="s">
        <v>131</v>
      </c>
      <c r="G7" s="14" t="s">
        <v>132</v>
      </c>
      <c r="H7" s="15" t="s">
        <v>129</v>
      </c>
      <c r="I7" s="15" t="s">
        <v>130</v>
      </c>
      <c r="J7" s="16" t="s">
        <v>131</v>
      </c>
      <c r="K7" s="12"/>
      <c r="L7" s="14" t="s">
        <v>133</v>
      </c>
      <c r="M7" s="15" t="s">
        <v>129</v>
      </c>
      <c r="N7" s="15" t="s">
        <v>130</v>
      </c>
      <c r="O7" s="16" t="s">
        <v>131</v>
      </c>
    </row>
    <row r="8" spans="1:18" x14ac:dyDescent="0.2">
      <c r="B8" s="17">
        <v>45261</v>
      </c>
      <c r="C8" s="18">
        <v>0</v>
      </c>
      <c r="D8" s="18">
        <v>0</v>
      </c>
      <c r="E8" s="19">
        <v>-4899818.5200000023</v>
      </c>
      <c r="G8" s="17">
        <v>45261</v>
      </c>
      <c r="H8" s="18">
        <v>0</v>
      </c>
      <c r="I8" s="18">
        <v>0</v>
      </c>
      <c r="J8" s="19">
        <v>-990156.95999999763</v>
      </c>
      <c r="K8" s="12"/>
      <c r="L8" s="17">
        <v>45261</v>
      </c>
      <c r="M8" s="18">
        <v>0</v>
      </c>
      <c r="N8" s="18">
        <v>0</v>
      </c>
      <c r="O8" s="19">
        <v>-5889975.4800000004</v>
      </c>
      <c r="P8" s="20"/>
      <c r="Q8" s="21"/>
      <c r="R8" s="22"/>
    </row>
    <row r="9" spans="1:18" x14ac:dyDescent="0.2">
      <c r="B9" s="17">
        <v>45292</v>
      </c>
      <c r="C9" s="18">
        <v>0</v>
      </c>
      <c r="D9" s="18">
        <v>60699.7</v>
      </c>
      <c r="E9" s="19">
        <v>-4839118.8200000022</v>
      </c>
      <c r="G9" s="17">
        <v>45292</v>
      </c>
      <c r="H9" s="18">
        <v>0</v>
      </c>
      <c r="I9" s="18">
        <v>-23355.96</v>
      </c>
      <c r="J9" s="19">
        <v>-1013512.9199999976</v>
      </c>
      <c r="K9" s="12"/>
      <c r="L9" s="17">
        <v>45292</v>
      </c>
      <c r="M9" s="18">
        <v>0</v>
      </c>
      <c r="N9" s="18">
        <v>37343.74</v>
      </c>
      <c r="O9" s="19">
        <v>-5852631.7400000002</v>
      </c>
      <c r="P9" s="20"/>
      <c r="Q9" s="21"/>
      <c r="R9" s="22"/>
    </row>
    <row r="10" spans="1:18" x14ac:dyDescent="0.2">
      <c r="B10" s="17">
        <v>45323</v>
      </c>
      <c r="C10" s="18">
        <v>0</v>
      </c>
      <c r="D10" s="18">
        <v>60699.7</v>
      </c>
      <c r="E10" s="19">
        <v>-4778419.120000002</v>
      </c>
      <c r="G10" s="17">
        <v>45323</v>
      </c>
      <c r="H10" s="18">
        <v>0</v>
      </c>
      <c r="I10" s="18">
        <v>-23355.96</v>
      </c>
      <c r="J10" s="19">
        <v>-1036868.8799999976</v>
      </c>
      <c r="K10" s="12"/>
      <c r="L10" s="17">
        <v>45323</v>
      </c>
      <c r="M10" s="18">
        <v>0</v>
      </c>
      <c r="N10" s="18">
        <v>37343.74</v>
      </c>
      <c r="O10" s="19">
        <v>-5815288</v>
      </c>
      <c r="P10" s="20"/>
      <c r="Q10" s="21"/>
      <c r="R10" s="22"/>
    </row>
    <row r="11" spans="1:18" x14ac:dyDescent="0.2">
      <c r="B11" s="17">
        <v>45352</v>
      </c>
      <c r="C11" s="18">
        <v>0</v>
      </c>
      <c r="D11" s="18">
        <v>60699.7</v>
      </c>
      <c r="E11" s="19">
        <v>-4717719.4200000018</v>
      </c>
      <c r="F11" s="23"/>
      <c r="G11" s="17">
        <v>45352</v>
      </c>
      <c r="H11" s="18">
        <v>0</v>
      </c>
      <c r="I11" s="18">
        <v>-23355.96</v>
      </c>
      <c r="J11" s="19">
        <v>-1060224.8399999975</v>
      </c>
      <c r="K11" s="23"/>
      <c r="L11" s="17">
        <v>45352</v>
      </c>
      <c r="M11" s="18">
        <v>0</v>
      </c>
      <c r="N11" s="18">
        <v>37343.74</v>
      </c>
      <c r="O11" s="19">
        <v>-5777944.2599999998</v>
      </c>
      <c r="P11" s="23"/>
      <c r="Q11" s="21"/>
      <c r="R11" s="22"/>
    </row>
    <row r="12" spans="1:18" x14ac:dyDescent="0.2">
      <c r="B12" s="17">
        <v>45383</v>
      </c>
      <c r="C12" s="18">
        <v>0</v>
      </c>
      <c r="D12" s="18">
        <v>60699.7</v>
      </c>
      <c r="E12" s="19">
        <v>-4657019.7200000016</v>
      </c>
      <c r="F12" s="23"/>
      <c r="G12" s="17">
        <v>45383</v>
      </c>
      <c r="H12" s="18">
        <v>0</v>
      </c>
      <c r="I12" s="18">
        <v>-23355.96</v>
      </c>
      <c r="J12" s="19">
        <v>-1083580.7999999975</v>
      </c>
      <c r="K12" s="23"/>
      <c r="L12" s="17">
        <v>45383</v>
      </c>
      <c r="M12" s="18">
        <v>0</v>
      </c>
      <c r="N12" s="18">
        <v>37343.74</v>
      </c>
      <c r="O12" s="19">
        <v>-5740600.5199999996</v>
      </c>
      <c r="P12" s="23"/>
      <c r="Q12" s="21"/>
      <c r="R12" s="22"/>
    </row>
    <row r="13" spans="1:18" x14ac:dyDescent="0.2">
      <c r="B13" s="17">
        <v>45413</v>
      </c>
      <c r="C13" s="18">
        <v>0</v>
      </c>
      <c r="D13" s="18">
        <v>60699.7</v>
      </c>
      <c r="E13" s="19">
        <v>-4596320.0200000014</v>
      </c>
      <c r="F13" s="24"/>
      <c r="G13" s="17">
        <v>45413</v>
      </c>
      <c r="H13" s="18">
        <v>0</v>
      </c>
      <c r="I13" s="18">
        <v>-23355.96</v>
      </c>
      <c r="J13" s="19">
        <v>-1106936.7599999974</v>
      </c>
      <c r="K13" s="24"/>
      <c r="L13" s="17">
        <v>45413</v>
      </c>
      <c r="M13" s="18">
        <v>0</v>
      </c>
      <c r="N13" s="18">
        <v>37343.74</v>
      </c>
      <c r="O13" s="19">
        <v>-5703256.7799999993</v>
      </c>
      <c r="R13" s="22"/>
    </row>
    <row r="14" spans="1:18" x14ac:dyDescent="0.2">
      <c r="B14" s="17">
        <v>45444</v>
      </c>
      <c r="C14" s="18">
        <v>0</v>
      </c>
      <c r="D14" s="18">
        <v>60699.7</v>
      </c>
      <c r="E14" s="19">
        <v>-4535620.3200000012</v>
      </c>
      <c r="F14" s="24"/>
      <c r="G14" s="17">
        <v>45444</v>
      </c>
      <c r="H14" s="18">
        <v>0</v>
      </c>
      <c r="I14" s="18">
        <v>-23355.96</v>
      </c>
      <c r="J14" s="19">
        <v>-1130292.7199999974</v>
      </c>
      <c r="K14" s="24"/>
      <c r="L14" s="17">
        <v>45444</v>
      </c>
      <c r="M14" s="18">
        <v>0</v>
      </c>
      <c r="N14" s="18">
        <v>37343.74</v>
      </c>
      <c r="O14" s="19">
        <v>-5665913.0399999991</v>
      </c>
      <c r="R14" s="22"/>
    </row>
    <row r="15" spans="1:18" x14ac:dyDescent="0.2">
      <c r="B15" s="17">
        <v>45474</v>
      </c>
      <c r="C15" s="18">
        <v>0</v>
      </c>
      <c r="D15" s="18">
        <v>60699.7</v>
      </c>
      <c r="E15" s="19">
        <v>-4474920.620000001</v>
      </c>
      <c r="F15" s="24"/>
      <c r="G15" s="17">
        <v>45474</v>
      </c>
      <c r="H15" s="18">
        <v>0</v>
      </c>
      <c r="I15" s="18">
        <v>-23355.96</v>
      </c>
      <c r="J15" s="19">
        <v>-1153648.6799999974</v>
      </c>
      <c r="K15" s="24"/>
      <c r="L15" s="17">
        <v>45474</v>
      </c>
      <c r="M15" s="18">
        <v>0</v>
      </c>
      <c r="N15" s="18">
        <v>37343.74</v>
      </c>
      <c r="O15" s="19">
        <v>-5628569.2999999989</v>
      </c>
      <c r="R15" s="22"/>
    </row>
    <row r="16" spans="1:18" x14ac:dyDescent="0.2">
      <c r="B16" s="17">
        <v>45505</v>
      </c>
      <c r="C16" s="18">
        <v>0</v>
      </c>
      <c r="D16" s="18">
        <v>60699.7</v>
      </c>
      <c r="E16" s="19">
        <v>-4414220.9200000009</v>
      </c>
      <c r="F16" s="24"/>
      <c r="G16" s="17">
        <v>45505</v>
      </c>
      <c r="H16" s="18">
        <v>0</v>
      </c>
      <c r="I16" s="18">
        <v>-23355.96</v>
      </c>
      <c r="J16" s="19">
        <v>-1177004.6399999973</v>
      </c>
      <c r="K16" s="24"/>
      <c r="L16" s="17">
        <v>45505</v>
      </c>
      <c r="M16" s="18">
        <v>0</v>
      </c>
      <c r="N16" s="18">
        <v>37343.74</v>
      </c>
      <c r="O16" s="19">
        <v>-5591225.5599999987</v>
      </c>
      <c r="R16" s="22"/>
    </row>
    <row r="17" spans="2:18" x14ac:dyDescent="0.2">
      <c r="B17" s="17">
        <v>45536</v>
      </c>
      <c r="C17" s="18">
        <v>0</v>
      </c>
      <c r="D17" s="18">
        <v>60699.7</v>
      </c>
      <c r="E17" s="19">
        <v>-4353521.2200000007</v>
      </c>
      <c r="F17" s="24"/>
      <c r="G17" s="17">
        <v>45536</v>
      </c>
      <c r="H17" s="18">
        <v>0</v>
      </c>
      <c r="I17" s="18">
        <v>-23355.96</v>
      </c>
      <c r="J17" s="19">
        <v>-1200360.5999999973</v>
      </c>
      <c r="K17" s="24"/>
      <c r="L17" s="17">
        <v>45536</v>
      </c>
      <c r="M17" s="18">
        <v>0</v>
      </c>
      <c r="N17" s="18">
        <v>37343.74</v>
      </c>
      <c r="O17" s="19">
        <v>-5553881.8199999984</v>
      </c>
      <c r="R17" s="22"/>
    </row>
    <row r="18" spans="2:18" x14ac:dyDescent="0.2">
      <c r="B18" s="17">
        <v>45566</v>
      </c>
      <c r="C18" s="18">
        <v>0</v>
      </c>
      <c r="D18" s="18">
        <v>60699.7</v>
      </c>
      <c r="E18" s="19">
        <v>-4292821.5200000005</v>
      </c>
      <c r="F18" s="24"/>
      <c r="G18" s="17">
        <v>45566</v>
      </c>
      <c r="H18" s="18">
        <v>0</v>
      </c>
      <c r="I18" s="18">
        <v>-23355.96</v>
      </c>
      <c r="J18" s="19">
        <v>-1223716.5599999973</v>
      </c>
      <c r="K18" s="25"/>
      <c r="L18" s="17">
        <v>45566</v>
      </c>
      <c r="M18" s="18">
        <v>0</v>
      </c>
      <c r="N18" s="18">
        <v>37343.74</v>
      </c>
      <c r="O18" s="19">
        <v>-5516538.0799999982</v>
      </c>
      <c r="R18" s="22"/>
    </row>
    <row r="19" spans="2:18" x14ac:dyDescent="0.2">
      <c r="B19" s="17">
        <v>45597</v>
      </c>
      <c r="C19" s="18">
        <v>0</v>
      </c>
      <c r="D19" s="18">
        <v>60699.7</v>
      </c>
      <c r="E19" s="26">
        <v>-4232121.82</v>
      </c>
      <c r="G19" s="17">
        <v>45597</v>
      </c>
      <c r="H19" s="18">
        <v>0</v>
      </c>
      <c r="I19" s="18">
        <v>-23355.96</v>
      </c>
      <c r="J19" s="26">
        <v>-1247072.5199999972</v>
      </c>
      <c r="K19" s="27"/>
      <c r="L19" s="17">
        <v>45597</v>
      </c>
      <c r="M19" s="18">
        <v>0</v>
      </c>
      <c r="N19" s="18">
        <v>37343.74</v>
      </c>
      <c r="O19" s="26">
        <v>-5479194.339999998</v>
      </c>
      <c r="P19" s="28"/>
      <c r="R19" s="22"/>
    </row>
    <row r="20" spans="2:18" x14ac:dyDescent="0.2">
      <c r="B20" s="17">
        <v>45627</v>
      </c>
      <c r="C20" s="29">
        <v>0</v>
      </c>
      <c r="D20" s="18">
        <v>60699.7</v>
      </c>
      <c r="E20" s="30">
        <v>-4171422.12</v>
      </c>
      <c r="F20" s="2"/>
      <c r="G20" s="17">
        <v>45627</v>
      </c>
      <c r="H20" s="18">
        <v>0</v>
      </c>
      <c r="I20" s="18">
        <v>-23355.96</v>
      </c>
      <c r="J20" s="30">
        <v>-1270428.4799999972</v>
      </c>
      <c r="K20" s="2"/>
      <c r="L20" s="17">
        <v>45627</v>
      </c>
      <c r="M20" s="18">
        <v>0</v>
      </c>
      <c r="N20" s="18">
        <v>37343.74</v>
      </c>
      <c r="O20" s="26">
        <v>-5441850.5999999978</v>
      </c>
      <c r="P20" s="2"/>
      <c r="R20" s="22"/>
    </row>
    <row r="21" spans="2:18" ht="13.9" customHeight="1" x14ac:dyDescent="0.2">
      <c r="B21" s="31"/>
      <c r="C21" s="32"/>
      <c r="D21" s="32"/>
      <c r="E21" s="33"/>
      <c r="F21" s="7"/>
      <c r="G21" s="31"/>
      <c r="H21" s="32"/>
      <c r="I21" s="32"/>
      <c r="J21" s="33"/>
      <c r="K21" s="1"/>
      <c r="L21" s="31"/>
      <c r="M21" s="32"/>
      <c r="N21" s="32"/>
      <c r="O21" s="33"/>
      <c r="P21" s="34"/>
      <c r="R21" s="22"/>
    </row>
    <row r="22" spans="2:18" ht="20.25" customHeight="1" x14ac:dyDescent="0.2">
      <c r="F22" s="1"/>
      <c r="K22" s="6"/>
      <c r="P22" s="10"/>
      <c r="R22" s="22"/>
    </row>
    <row r="23" spans="2:18" x14ac:dyDescent="0.2">
      <c r="B23" s="14" t="s">
        <v>128</v>
      </c>
      <c r="C23" s="15" t="s">
        <v>129</v>
      </c>
      <c r="D23" s="15" t="s">
        <v>130</v>
      </c>
      <c r="E23" s="16" t="s">
        <v>131</v>
      </c>
      <c r="F23" s="6"/>
      <c r="G23" s="14" t="s">
        <v>132</v>
      </c>
      <c r="H23" s="15" t="s">
        <v>129</v>
      </c>
      <c r="I23" s="15" t="s">
        <v>130</v>
      </c>
      <c r="J23" s="16" t="s">
        <v>131</v>
      </c>
      <c r="K23" s="6"/>
      <c r="L23" s="14" t="s">
        <v>133</v>
      </c>
      <c r="M23" s="15" t="s">
        <v>129</v>
      </c>
      <c r="N23" s="15" t="s">
        <v>130</v>
      </c>
      <c r="O23" s="16" t="s">
        <v>131</v>
      </c>
      <c r="P23" s="23"/>
      <c r="R23" s="22"/>
    </row>
    <row r="24" spans="2:18" x14ac:dyDescent="0.2">
      <c r="B24" s="17">
        <v>45627</v>
      </c>
      <c r="C24" s="35">
        <v>0</v>
      </c>
      <c r="D24" s="35">
        <v>60699.7</v>
      </c>
      <c r="E24" s="36">
        <v>-4171422.12</v>
      </c>
      <c r="F24" s="6"/>
      <c r="G24" s="17">
        <v>45627</v>
      </c>
      <c r="H24" s="35">
        <v>0</v>
      </c>
      <c r="I24" s="35">
        <v>-23355.96</v>
      </c>
      <c r="J24" s="36">
        <v>-1270428.4799999972</v>
      </c>
      <c r="K24" s="6"/>
      <c r="L24" s="17">
        <v>45627</v>
      </c>
      <c r="M24" s="35">
        <v>0</v>
      </c>
      <c r="N24" s="35">
        <v>37343.74</v>
      </c>
      <c r="O24" s="36">
        <v>-5441850.5999999978</v>
      </c>
      <c r="P24" s="23"/>
      <c r="R24" s="22"/>
    </row>
    <row r="25" spans="2:18" x14ac:dyDescent="0.2">
      <c r="B25" s="17">
        <v>45658</v>
      </c>
      <c r="C25" s="35">
        <v>0</v>
      </c>
      <c r="D25" s="35">
        <v>60699.7</v>
      </c>
      <c r="E25" s="36">
        <v>-4110722.42</v>
      </c>
      <c r="F25" s="6"/>
      <c r="G25" s="17">
        <v>45658</v>
      </c>
      <c r="H25" s="35">
        <v>0</v>
      </c>
      <c r="I25" s="35">
        <v>-23355.96</v>
      </c>
      <c r="J25" s="36">
        <v>-1293784.4399999972</v>
      </c>
      <c r="K25" s="6"/>
      <c r="L25" s="17">
        <v>45658</v>
      </c>
      <c r="M25" s="35">
        <v>0</v>
      </c>
      <c r="N25" s="35">
        <v>37343.74</v>
      </c>
      <c r="O25" s="36">
        <v>-5404506.8599999975</v>
      </c>
      <c r="P25" s="23"/>
      <c r="Q25" s="37"/>
      <c r="R25" s="22"/>
    </row>
    <row r="26" spans="2:18" x14ac:dyDescent="0.2">
      <c r="B26" s="17">
        <v>45689</v>
      </c>
      <c r="C26" s="35">
        <v>0</v>
      </c>
      <c r="D26" s="35">
        <v>60699.7</v>
      </c>
      <c r="E26" s="36">
        <v>-4050022.7199999997</v>
      </c>
      <c r="F26" s="6"/>
      <c r="G26" s="17">
        <v>45689</v>
      </c>
      <c r="H26" s="35">
        <v>0</v>
      </c>
      <c r="I26" s="35">
        <v>-23355.96</v>
      </c>
      <c r="J26" s="36">
        <v>-1317140.3999999971</v>
      </c>
      <c r="K26" s="6"/>
      <c r="L26" s="17">
        <v>45689</v>
      </c>
      <c r="M26" s="35">
        <v>0</v>
      </c>
      <c r="N26" s="35">
        <v>37343.74</v>
      </c>
      <c r="O26" s="36">
        <v>-5367163.1199999973</v>
      </c>
      <c r="P26" s="24"/>
      <c r="R26" s="22"/>
    </row>
    <row r="27" spans="2:18" x14ac:dyDescent="0.2">
      <c r="B27" s="17">
        <v>45717</v>
      </c>
      <c r="C27" s="35">
        <v>0</v>
      </c>
      <c r="D27" s="35">
        <v>60699.7</v>
      </c>
      <c r="E27" s="36">
        <v>-3989323.0199999996</v>
      </c>
      <c r="F27" s="6"/>
      <c r="G27" s="17">
        <v>45717</v>
      </c>
      <c r="H27" s="35">
        <v>0</v>
      </c>
      <c r="I27" s="35">
        <v>-23355.96</v>
      </c>
      <c r="J27" s="36">
        <v>-1340496.3599999971</v>
      </c>
      <c r="K27" s="6"/>
      <c r="L27" s="17">
        <v>45717</v>
      </c>
      <c r="M27" s="35">
        <v>0</v>
      </c>
      <c r="N27" s="35">
        <v>37343.74</v>
      </c>
      <c r="O27" s="36">
        <v>-5329819.3799999971</v>
      </c>
      <c r="P27" s="29"/>
      <c r="Q27" s="38"/>
      <c r="R27" s="22"/>
    </row>
    <row r="28" spans="2:18" x14ac:dyDescent="0.2">
      <c r="B28" s="17">
        <v>45748</v>
      </c>
      <c r="C28" s="35">
        <v>0</v>
      </c>
      <c r="D28" s="35">
        <v>60699.7</v>
      </c>
      <c r="E28" s="36">
        <v>-3928623.3199999994</v>
      </c>
      <c r="F28" s="6"/>
      <c r="G28" s="17">
        <v>45748</v>
      </c>
      <c r="H28" s="35">
        <v>0</v>
      </c>
      <c r="I28" s="35">
        <v>-23355.96</v>
      </c>
      <c r="J28" s="36">
        <v>-1363852.319999997</v>
      </c>
      <c r="K28" s="6"/>
      <c r="L28" s="17">
        <v>45748</v>
      </c>
      <c r="M28" s="35">
        <v>0</v>
      </c>
      <c r="N28" s="35">
        <v>37343.74</v>
      </c>
      <c r="O28" s="36">
        <v>-5292475.6399999969</v>
      </c>
      <c r="R28" s="22"/>
    </row>
    <row r="29" spans="2:18" x14ac:dyDescent="0.2">
      <c r="B29" s="17">
        <v>45778</v>
      </c>
      <c r="C29" s="35">
        <v>0</v>
      </c>
      <c r="D29" s="35">
        <v>60699.7</v>
      </c>
      <c r="E29" s="36">
        <v>-3867923.6199999992</v>
      </c>
      <c r="F29" s="6"/>
      <c r="G29" s="17">
        <v>45778</v>
      </c>
      <c r="H29" s="35">
        <v>0</v>
      </c>
      <c r="I29" s="35">
        <v>-23355.96</v>
      </c>
      <c r="J29" s="36">
        <v>-1387208.279999997</v>
      </c>
      <c r="K29" s="6"/>
      <c r="L29" s="17">
        <v>45778</v>
      </c>
      <c r="M29" s="35">
        <v>0</v>
      </c>
      <c r="N29" s="35">
        <v>37343.74</v>
      </c>
      <c r="O29" s="36">
        <v>-5255131.8999999966</v>
      </c>
      <c r="P29" s="12"/>
      <c r="R29" s="22"/>
    </row>
    <row r="30" spans="2:18" x14ac:dyDescent="0.2">
      <c r="B30" s="17">
        <v>45809</v>
      </c>
      <c r="C30" s="35">
        <v>0</v>
      </c>
      <c r="D30" s="35">
        <v>60699.7</v>
      </c>
      <c r="E30" s="36">
        <v>-3807223.919999999</v>
      </c>
      <c r="F30" s="6"/>
      <c r="G30" s="17">
        <v>45809</v>
      </c>
      <c r="H30" s="35">
        <v>0</v>
      </c>
      <c r="I30" s="35">
        <v>-23355.96</v>
      </c>
      <c r="J30" s="36">
        <v>-1410564.239999997</v>
      </c>
      <c r="K30" s="6"/>
      <c r="L30" s="17">
        <v>45809</v>
      </c>
      <c r="M30" s="35">
        <v>0</v>
      </c>
      <c r="N30" s="35">
        <v>37343.74</v>
      </c>
      <c r="O30" s="36">
        <v>-5217788.1599999964</v>
      </c>
      <c r="P30" s="37"/>
      <c r="R30" s="22"/>
    </row>
    <row r="31" spans="2:18" x14ac:dyDescent="0.2">
      <c r="B31" s="17">
        <v>45839</v>
      </c>
      <c r="C31" s="35">
        <v>0</v>
      </c>
      <c r="D31" s="35">
        <v>60699.7</v>
      </c>
      <c r="E31" s="36">
        <v>-3746524.2199999988</v>
      </c>
      <c r="F31" s="6"/>
      <c r="G31" s="17">
        <v>45839</v>
      </c>
      <c r="H31" s="35">
        <v>0</v>
      </c>
      <c r="I31" s="35">
        <v>-23355.96</v>
      </c>
      <c r="J31" s="36">
        <v>-1433920.1999999969</v>
      </c>
      <c r="K31" s="6"/>
      <c r="L31" s="17">
        <v>45839</v>
      </c>
      <c r="M31" s="35">
        <v>0</v>
      </c>
      <c r="N31" s="35">
        <v>37343.74</v>
      </c>
      <c r="O31" s="36">
        <v>-5180444.4199999962</v>
      </c>
      <c r="R31" s="22"/>
    </row>
    <row r="32" spans="2:18" x14ac:dyDescent="0.2">
      <c r="B32" s="17">
        <v>45870</v>
      </c>
      <c r="C32" s="35">
        <v>0</v>
      </c>
      <c r="D32" s="35">
        <v>60699.7</v>
      </c>
      <c r="E32" s="36">
        <v>-3685824.5199999986</v>
      </c>
      <c r="F32" s="6"/>
      <c r="G32" s="17">
        <v>45870</v>
      </c>
      <c r="H32" s="35">
        <v>0</v>
      </c>
      <c r="I32" s="35">
        <v>-23355.96</v>
      </c>
      <c r="J32" s="36">
        <v>-1457276.1599999969</v>
      </c>
      <c r="K32" s="6"/>
      <c r="L32" s="17">
        <v>45870</v>
      </c>
      <c r="M32" s="35">
        <v>0</v>
      </c>
      <c r="N32" s="35">
        <v>37343.74</v>
      </c>
      <c r="O32" s="36">
        <v>-5143100.679999996</v>
      </c>
      <c r="P32" s="12"/>
      <c r="R32" s="22"/>
    </row>
    <row r="33" spans="2:18" ht="13.5" customHeight="1" x14ac:dyDescent="0.2">
      <c r="B33" s="17">
        <v>45901</v>
      </c>
      <c r="C33" s="35">
        <v>0</v>
      </c>
      <c r="D33" s="35">
        <v>60699.7</v>
      </c>
      <c r="E33" s="36">
        <v>-3625124.8199999984</v>
      </c>
      <c r="F33" s="6"/>
      <c r="G33" s="17">
        <v>45901</v>
      </c>
      <c r="H33" s="35">
        <v>0</v>
      </c>
      <c r="I33" s="35">
        <v>-23355.96</v>
      </c>
      <c r="J33" s="36">
        <v>-1480632.1199999969</v>
      </c>
      <c r="K33" s="6"/>
      <c r="L33" s="17">
        <v>45901</v>
      </c>
      <c r="M33" s="35">
        <v>0</v>
      </c>
      <c r="N33" s="35">
        <v>37343.74</v>
      </c>
      <c r="O33" s="36">
        <v>-5105756.9399999958</v>
      </c>
      <c r="P33" s="12"/>
      <c r="R33" s="22"/>
    </row>
    <row r="34" spans="2:18" ht="13.5" customHeight="1" x14ac:dyDescent="0.2">
      <c r="B34" s="17">
        <v>45931</v>
      </c>
      <c r="C34" s="35">
        <v>0</v>
      </c>
      <c r="D34" s="35">
        <v>60699.7</v>
      </c>
      <c r="E34" s="36">
        <v>-3564425.1199999982</v>
      </c>
      <c r="F34" s="6"/>
      <c r="G34" s="17">
        <v>45931</v>
      </c>
      <c r="H34" s="35">
        <v>0</v>
      </c>
      <c r="I34" s="35">
        <v>-23355.96</v>
      </c>
      <c r="J34" s="36">
        <v>-1503988.0799999968</v>
      </c>
      <c r="K34" s="6"/>
      <c r="L34" s="17">
        <v>45931</v>
      </c>
      <c r="M34" s="35">
        <v>0</v>
      </c>
      <c r="N34" s="35">
        <v>37343.74</v>
      </c>
      <c r="O34" s="36">
        <v>-5068413.1999999955</v>
      </c>
      <c r="R34" s="22"/>
    </row>
    <row r="35" spans="2:18" ht="13.5" customHeight="1" x14ac:dyDescent="0.2">
      <c r="B35" s="17">
        <v>45962</v>
      </c>
      <c r="C35" s="35">
        <v>0</v>
      </c>
      <c r="D35" s="35">
        <v>60699.7</v>
      </c>
      <c r="E35" s="36">
        <v>-3503725.4199999981</v>
      </c>
      <c r="F35" s="6"/>
      <c r="G35" s="17">
        <v>45962</v>
      </c>
      <c r="H35" s="35">
        <v>0</v>
      </c>
      <c r="I35" s="35">
        <v>-23355.96</v>
      </c>
      <c r="J35" s="36">
        <v>-1527344.0399999968</v>
      </c>
      <c r="K35" s="6"/>
      <c r="L35" s="17">
        <v>45962</v>
      </c>
      <c r="M35" s="35">
        <v>0</v>
      </c>
      <c r="N35" s="35">
        <v>37343.74</v>
      </c>
      <c r="O35" s="36">
        <v>-5031069.4599999953</v>
      </c>
      <c r="R35" s="22"/>
    </row>
    <row r="36" spans="2:18" ht="13.5" customHeight="1" x14ac:dyDescent="0.2">
      <c r="B36" s="17">
        <v>45992</v>
      </c>
      <c r="C36" s="35">
        <v>0</v>
      </c>
      <c r="D36" s="35">
        <v>60699.7</v>
      </c>
      <c r="E36" s="36">
        <v>-3443025.7199999979</v>
      </c>
      <c r="F36" s="6"/>
      <c r="G36" s="17">
        <v>45992</v>
      </c>
      <c r="H36" s="35">
        <v>0</v>
      </c>
      <c r="I36" s="35">
        <v>-23355.96</v>
      </c>
      <c r="J36" s="36">
        <v>-1550699.9999999967</v>
      </c>
      <c r="K36" s="6"/>
      <c r="L36" s="17">
        <v>45992</v>
      </c>
      <c r="M36" s="35">
        <v>0</v>
      </c>
      <c r="N36" s="35">
        <v>37343.74</v>
      </c>
      <c r="O36" s="36">
        <v>-4993725.7199999951</v>
      </c>
      <c r="P36" s="28"/>
      <c r="R36" s="22"/>
    </row>
    <row r="37" spans="2:18" ht="13.5" customHeight="1" x14ac:dyDescent="0.25">
      <c r="B37" s="39"/>
      <c r="C37" s="40"/>
      <c r="D37" s="40"/>
      <c r="E37" s="41"/>
      <c r="G37" s="39"/>
      <c r="H37" s="40"/>
      <c r="I37" s="40"/>
      <c r="J37" s="41"/>
      <c r="K37" s="24"/>
      <c r="L37" s="39"/>
      <c r="M37" s="40"/>
      <c r="N37" s="40"/>
      <c r="O37" s="41"/>
      <c r="P37" s="37"/>
      <c r="R37" s="22"/>
    </row>
    <row r="38" spans="2:18" ht="13.5" customHeight="1" x14ac:dyDescent="0.2">
      <c r="B38" s="42"/>
      <c r="C38" s="32"/>
      <c r="D38" s="43"/>
      <c r="E38" s="44"/>
      <c r="F38" s="24"/>
      <c r="G38" s="45"/>
      <c r="H38" s="32"/>
      <c r="I38" s="43"/>
      <c r="J38" s="44"/>
      <c r="K38" s="24"/>
      <c r="L38" s="45"/>
      <c r="M38" s="32"/>
      <c r="N38" s="43"/>
      <c r="O38" s="44"/>
      <c r="P38" s="37"/>
      <c r="R38" s="22"/>
    </row>
    <row r="39" spans="2:18" ht="13.5" customHeight="1" x14ac:dyDescent="0.2">
      <c r="E39" s="46"/>
      <c r="F39" s="24"/>
      <c r="J39" s="46"/>
      <c r="K39" s="24"/>
      <c r="R39" s="22"/>
    </row>
    <row r="49" spans="1:18" s="13" customFormat="1" x14ac:dyDescent="0.2">
      <c r="A49" s="3"/>
      <c r="B49" s="3"/>
      <c r="C49" s="3"/>
      <c r="D49" s="3"/>
      <c r="E49" s="3"/>
      <c r="F49" s="12"/>
      <c r="G49" s="3"/>
      <c r="H49" s="3"/>
      <c r="I49" s="3"/>
      <c r="J49" s="3"/>
      <c r="K49" s="3"/>
      <c r="L49" s="3"/>
      <c r="M49" s="3"/>
      <c r="N49" s="3"/>
      <c r="O49" s="3"/>
      <c r="P49" s="3"/>
      <c r="R49" s="3"/>
    </row>
    <row r="50" spans="1:18" s="13" customFormat="1" x14ac:dyDescent="0.2">
      <c r="A50" s="3"/>
      <c r="B50" s="3"/>
      <c r="C50" s="3"/>
      <c r="D50" s="3"/>
      <c r="E50" s="3"/>
      <c r="F50" s="12"/>
      <c r="G50" s="3"/>
      <c r="H50" s="3"/>
      <c r="I50" s="3"/>
      <c r="J50" s="3"/>
      <c r="K50" s="3"/>
      <c r="L50" s="3"/>
      <c r="M50" s="3"/>
      <c r="N50" s="3"/>
      <c r="O50" s="3"/>
      <c r="P50" s="3"/>
      <c r="R50" s="3"/>
    </row>
    <row r="51" spans="1:18" s="13" customFormat="1" x14ac:dyDescent="0.2">
      <c r="A51" s="3"/>
      <c r="B51" s="3"/>
      <c r="C51" s="3"/>
      <c r="D51" s="3"/>
      <c r="E51" s="3"/>
      <c r="F51" s="12"/>
      <c r="G51" s="3"/>
      <c r="H51" s="3"/>
      <c r="I51" s="3"/>
      <c r="J51" s="3"/>
      <c r="K51" s="3"/>
      <c r="L51" s="3"/>
      <c r="M51" s="3"/>
      <c r="N51" s="3"/>
      <c r="O51" s="3"/>
      <c r="P51" s="3"/>
      <c r="R51" s="3"/>
    </row>
    <row r="52" spans="1:18" s="13" customFormat="1" x14ac:dyDescent="0.2">
      <c r="A52" s="3"/>
      <c r="B52" s="3"/>
      <c r="C52" s="3"/>
      <c r="D52" s="3"/>
      <c r="E52" s="3"/>
      <c r="F52" s="12"/>
      <c r="G52" s="3"/>
      <c r="H52" s="3"/>
      <c r="I52" s="3"/>
      <c r="J52" s="3"/>
      <c r="K52" s="3"/>
      <c r="L52" s="3"/>
      <c r="M52" s="3"/>
      <c r="N52" s="3"/>
      <c r="O52" s="3"/>
      <c r="P52" s="3"/>
      <c r="R52" s="3"/>
    </row>
    <row r="53" spans="1:18" s="13" customFormat="1" x14ac:dyDescent="0.2">
      <c r="A53" s="3"/>
      <c r="B53" s="3"/>
      <c r="C53" s="3"/>
      <c r="D53" s="3"/>
      <c r="E53" s="3"/>
      <c r="F53" s="12"/>
      <c r="G53" s="3"/>
      <c r="H53" s="3"/>
      <c r="I53" s="3"/>
      <c r="J53" s="3"/>
      <c r="K53" s="3"/>
      <c r="L53" s="3"/>
      <c r="M53" s="3"/>
      <c r="N53" s="3"/>
      <c r="O53" s="3"/>
      <c r="P53" s="3"/>
      <c r="R53" s="3"/>
    </row>
    <row r="54" spans="1:18" s="13" customFormat="1" x14ac:dyDescent="0.2">
      <c r="A54" s="3"/>
      <c r="B54" s="3"/>
      <c r="C54" s="3"/>
      <c r="D54" s="3"/>
      <c r="E54" s="3"/>
      <c r="F54" s="12"/>
      <c r="G54" s="3"/>
      <c r="H54" s="3"/>
      <c r="I54" s="3"/>
      <c r="J54" s="3"/>
      <c r="K54" s="3"/>
      <c r="L54" s="3"/>
      <c r="M54" s="3"/>
      <c r="N54" s="3"/>
      <c r="O54" s="3"/>
      <c r="P54" s="3"/>
      <c r="R54" s="3"/>
    </row>
    <row r="55" spans="1:18" s="13" customFormat="1" x14ac:dyDescent="0.2">
      <c r="A55" s="3"/>
      <c r="B55" s="3"/>
      <c r="C55" s="3"/>
      <c r="D55" s="3"/>
      <c r="E55" s="3"/>
      <c r="F55" s="12"/>
      <c r="G55" s="3"/>
      <c r="H55" s="3"/>
      <c r="I55" s="3"/>
      <c r="J55" s="3"/>
      <c r="K55" s="3"/>
      <c r="L55" s="3"/>
      <c r="M55" s="3"/>
      <c r="N55" s="3"/>
      <c r="O55" s="3"/>
      <c r="P55" s="3"/>
      <c r="R55" s="3"/>
    </row>
    <row r="56" spans="1:18" s="13" customFormat="1" x14ac:dyDescent="0.2">
      <c r="A56" s="3"/>
      <c r="B56" s="3"/>
      <c r="C56" s="3"/>
      <c r="D56" s="3"/>
      <c r="E56" s="3"/>
      <c r="F56" s="12"/>
      <c r="G56" s="3"/>
      <c r="H56" s="3"/>
      <c r="I56" s="3"/>
      <c r="J56" s="3"/>
      <c r="K56" s="3"/>
      <c r="L56" s="3"/>
      <c r="M56" s="3"/>
      <c r="N56" s="3"/>
      <c r="O56" s="3"/>
      <c r="P56" s="3"/>
      <c r="R56" s="3"/>
    </row>
    <row r="57" spans="1:18" s="13" customFormat="1" x14ac:dyDescent="0.2">
      <c r="A57" s="3"/>
      <c r="B57" s="3"/>
      <c r="C57" s="3"/>
      <c r="D57" s="3"/>
      <c r="E57" s="3"/>
      <c r="F57" s="12"/>
      <c r="G57" s="3"/>
      <c r="H57" s="3"/>
      <c r="I57" s="3"/>
      <c r="J57" s="3"/>
      <c r="K57" s="3"/>
      <c r="L57" s="3"/>
      <c r="M57" s="3"/>
      <c r="N57" s="3"/>
      <c r="O57" s="3"/>
      <c r="P57" s="3"/>
      <c r="R57" s="3"/>
    </row>
    <row r="58" spans="1:18" s="13" customFormat="1" x14ac:dyDescent="0.2">
      <c r="A58" s="3"/>
      <c r="B58" s="3"/>
      <c r="C58" s="3"/>
      <c r="D58" s="3"/>
      <c r="E58" s="3"/>
      <c r="F58" s="12"/>
      <c r="G58" s="3"/>
      <c r="H58" s="3"/>
      <c r="I58" s="3"/>
      <c r="J58" s="3"/>
      <c r="K58" s="3"/>
      <c r="L58" s="3"/>
      <c r="M58" s="3"/>
      <c r="N58" s="3"/>
      <c r="O58" s="3"/>
      <c r="P58" s="3"/>
      <c r="R58" s="3"/>
    </row>
    <row r="59" spans="1:18" s="13" customFormat="1" x14ac:dyDescent="0.2">
      <c r="A59" s="3"/>
      <c r="B59" s="3"/>
      <c r="C59" s="3"/>
      <c r="D59" s="3"/>
      <c r="E59" s="3"/>
      <c r="F59" s="12"/>
      <c r="G59" s="3"/>
      <c r="H59" s="3"/>
      <c r="I59" s="3"/>
      <c r="J59" s="3"/>
      <c r="K59" s="3"/>
      <c r="L59" s="3"/>
      <c r="M59" s="3"/>
      <c r="N59" s="3"/>
      <c r="O59" s="3"/>
      <c r="P59" s="3"/>
      <c r="R59" s="3"/>
    </row>
    <row r="60" spans="1:18" s="13" customFormat="1" x14ac:dyDescent="0.2">
      <c r="A60" s="3"/>
      <c r="B60" s="3"/>
      <c r="C60" s="3"/>
      <c r="D60" s="3"/>
      <c r="E60" s="3"/>
      <c r="F60" s="12"/>
      <c r="G60" s="3"/>
      <c r="H60" s="3"/>
      <c r="I60" s="3"/>
      <c r="J60" s="3"/>
      <c r="K60" s="3"/>
      <c r="L60" s="3"/>
      <c r="M60" s="3"/>
      <c r="N60" s="3"/>
      <c r="O60" s="3"/>
      <c r="P60" s="3"/>
      <c r="R60" s="3"/>
    </row>
    <row r="61" spans="1:18" s="13" customFormat="1" x14ac:dyDescent="0.2">
      <c r="A61" s="3"/>
      <c r="B61" s="3"/>
      <c r="C61" s="3"/>
      <c r="D61" s="3"/>
      <c r="E61" s="3"/>
      <c r="F61" s="12"/>
      <c r="G61" s="3"/>
      <c r="H61" s="3"/>
      <c r="I61" s="3"/>
      <c r="J61" s="3"/>
      <c r="K61" s="3"/>
      <c r="L61" s="3"/>
      <c r="M61" s="3"/>
      <c r="N61" s="3"/>
      <c r="O61" s="3"/>
      <c r="P61" s="3"/>
      <c r="R61" s="3"/>
    </row>
    <row r="62" spans="1:18" s="13" customFormat="1" x14ac:dyDescent="0.2">
      <c r="A62" s="3"/>
      <c r="B62" s="3"/>
      <c r="C62" s="3"/>
      <c r="D62" s="3"/>
      <c r="E62" s="3"/>
      <c r="F62" s="12"/>
      <c r="G62" s="3"/>
      <c r="H62" s="3"/>
      <c r="I62" s="3"/>
      <c r="J62" s="3"/>
      <c r="K62" s="3"/>
      <c r="L62" s="3"/>
      <c r="M62" s="3"/>
      <c r="N62" s="3"/>
      <c r="O62" s="3"/>
      <c r="P62" s="3"/>
      <c r="R62" s="3"/>
    </row>
    <row r="63" spans="1:18" s="13" customFormat="1" x14ac:dyDescent="0.2">
      <c r="A63" s="3"/>
      <c r="B63" s="3"/>
      <c r="C63" s="3"/>
      <c r="D63" s="3"/>
      <c r="E63" s="3"/>
      <c r="F63" s="12"/>
      <c r="G63" s="3"/>
      <c r="H63" s="3"/>
      <c r="I63" s="3"/>
      <c r="J63" s="3"/>
      <c r="K63" s="3"/>
      <c r="L63" s="3"/>
      <c r="M63" s="3"/>
      <c r="N63" s="3"/>
      <c r="O63" s="3"/>
      <c r="P63" s="3"/>
      <c r="R63" s="3"/>
    </row>
    <row r="64" spans="1:18" s="13" customFormat="1" x14ac:dyDescent="0.2">
      <c r="A64" s="3"/>
      <c r="B64" s="3"/>
      <c r="C64" s="3"/>
      <c r="D64" s="3"/>
      <c r="E64" s="3"/>
      <c r="F64" s="12"/>
      <c r="G64" s="3"/>
      <c r="H64" s="3"/>
      <c r="I64" s="3"/>
      <c r="J64" s="3"/>
      <c r="K64" s="3"/>
      <c r="L64" s="3"/>
      <c r="M64" s="3"/>
      <c r="N64" s="3"/>
      <c r="O64" s="3"/>
      <c r="P64" s="3"/>
      <c r="R64" s="3"/>
    </row>
    <row r="74" spans="6:6" x14ac:dyDescent="0.2">
      <c r="F74" s="47"/>
    </row>
  </sheetData>
  <pageMargins left="0.75" right="0.25" top="1" bottom="1" header="0.75" footer="0.5"/>
  <pageSetup scale="82" orientation="landscape" r:id="rId1"/>
  <headerFooter alignWithMargins="0">
    <oddFooter>&amp;C&amp;"Arial,Regular"&amp;10Page 14.3.4</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5CB2237-EBD1-411B-945F-2E6E4BF3D04E}"/>
</file>

<file path=customXml/itemProps2.xml><?xml version="1.0" encoding="utf-8"?>
<ds:datastoreItem xmlns:ds="http://schemas.openxmlformats.org/officeDocument/2006/customXml" ds:itemID="{D5EC35A5-353B-43E4-AB6B-80269EF1A2C4}"/>
</file>

<file path=customXml/itemProps3.xml><?xml version="1.0" encoding="utf-8"?>
<ds:datastoreItem xmlns:ds="http://schemas.openxmlformats.org/officeDocument/2006/customXml" ds:itemID="{60935F58-58A9-432C-A258-20F5A1CE9DAF}"/>
</file>

<file path=customXml/itemProps4.xml><?xml version="1.0" encoding="utf-8"?>
<ds:datastoreItem xmlns:ds="http://schemas.openxmlformats.org/officeDocument/2006/customXml" ds:itemID="{19C36A1E-2B9A-4EBF-BE40-87FC13B963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14.3</vt:lpstr>
      <vt:lpstr>14.3.1</vt:lpstr>
      <vt:lpstr>14.3.2-14.3.3</vt:lpstr>
      <vt:lpstr>14.3.4</vt:lpstr>
      <vt:lpstr>'14.3'!Print_Area</vt:lpstr>
      <vt:lpstr>'14.3.1'!Print_Area</vt:lpstr>
      <vt:lpstr>'14.3.2-14.3.3'!Print_Area</vt:lpstr>
      <vt:lpstr>'14.3.4'!Print_Area</vt:lpstr>
      <vt:lpstr>'14.3.2-14.3.3'!Print_Titles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2023-03-10T16:45:07Z</cp:lastPrinted>
  <dcterms:created xsi:type="dcterms:W3CDTF">2023-03-07T21:37:12Z</dcterms:created>
  <dcterms:modified xsi:type="dcterms:W3CDTF">2023-03-10T16:45:37Z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