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5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<sst xmlns="http://schemas.openxmlformats.org/spreadsheetml/2006/main" count="47" uniqueCount="41">
  <si>
    <t>PUGET SOUND ENERGY NATURAL GAS OPERATIONS</t>
  </si>
  <si>
    <t>Multiparty Settlement of Revenue Allocation</t>
  </si>
  <si>
    <t>(1)</t>
  </si>
  <si>
    <t>(2)</t>
  </si>
  <si>
    <t>(3)</t>
  </si>
  <si>
    <t>(4)</t>
  </si>
  <si>
    <t>(5)</t>
  </si>
  <si>
    <t>(6)</t>
  </si>
  <si>
    <t>(7)</t>
  </si>
  <si>
    <t>Percentage</t>
  </si>
  <si>
    <t>Initital</t>
  </si>
  <si>
    <t>True-Up</t>
  </si>
  <si>
    <t>Final</t>
  </si>
  <si>
    <t>Current</t>
  </si>
  <si>
    <t>Increase</t>
  </si>
  <si>
    <t>Assignment</t>
  </si>
  <si>
    <t>To</t>
  </si>
  <si>
    <t>Revenue</t>
  </si>
  <si>
    <t>Pct. Of</t>
  </si>
  <si>
    <t>to Each</t>
  </si>
  <si>
    <t>of Revenue</t>
  </si>
  <si>
    <t>Comm</t>
  </si>
  <si>
    <t>Sys Avg</t>
  </si>
  <si>
    <t>Customer Class</t>
  </si>
  <si>
    <t>Schedule</t>
  </si>
  <si>
    <t>Residentual</t>
  </si>
  <si>
    <t>Comm &amp; Ind (31, 36, 51, 61)</t>
  </si>
  <si>
    <t>Large Volume (41)</t>
  </si>
  <si>
    <t>Interuptible (85)</t>
  </si>
  <si>
    <t>Limited Interupt (86)</t>
  </si>
  <si>
    <t>Non-Exclusive Interuptible (87)</t>
  </si>
  <si>
    <t xml:space="preserve">Special Contracts </t>
  </si>
  <si>
    <t>CNG</t>
  </si>
  <si>
    <t>Rentals</t>
  </si>
  <si>
    <t>Total Company</t>
  </si>
  <si>
    <t>Assumed Percent Increase</t>
  </si>
  <si>
    <t>Assumed increase</t>
  </si>
  <si>
    <t>Amount to True Up</t>
  </si>
  <si>
    <t>*1</t>
  </si>
  <si>
    <t>Transportation (57) *1</t>
  </si>
  <si>
    <t>The remaining customers on Schedule 57, Transportation, are assumed to migrate to Schedule 87.  The Joint Parties recognize a few of these customers may migrate to a different schedule.  If so, total revenues recovered may be less than shown by a small amount.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</si>
</sst>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 quotePrefix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50" workbookViewId="0" topLeftCell="A1">
      <selection activeCell="I37" sqref="I37"/>
    </sheetView>
  </sheetViews>
  <sheetFormatPr defaultColWidth="9.140625" defaultRowHeight="12.75"/>
  <cols>
    <col min="1" max="1" width="26.57421875" style="0" bestFit="1" customWidth="1"/>
    <col min="2" max="8" width="11.7109375" style="0" customWidth="1"/>
  </cols>
  <sheetData>
    <row r="1" spans="2:8" ht="12.75">
      <c r="B1" s="29" t="s">
        <v>0</v>
      </c>
      <c r="C1" s="29"/>
      <c r="D1" s="29"/>
      <c r="E1" s="29"/>
      <c r="F1" s="29"/>
      <c r="G1" s="29"/>
      <c r="H1" s="29"/>
    </row>
    <row r="2" spans="2:8" ht="12.75">
      <c r="B2" s="30" t="s">
        <v>1</v>
      </c>
      <c r="C2" s="30"/>
      <c r="D2" s="30"/>
      <c r="E2" s="30"/>
      <c r="F2" s="30"/>
      <c r="G2" s="30"/>
      <c r="H2" s="30"/>
    </row>
    <row r="3" spans="2:8" ht="12.75">
      <c r="B3" s="1"/>
      <c r="C3" s="1"/>
      <c r="D3" s="1"/>
      <c r="E3" s="1"/>
      <c r="F3" s="1"/>
      <c r="G3" s="1"/>
      <c r="H3" s="1"/>
    </row>
    <row r="4" spans="1:2" ht="12.75">
      <c r="A4" s="9" t="s">
        <v>36</v>
      </c>
      <c r="B4" s="26">
        <v>50000000</v>
      </c>
    </row>
    <row r="5" spans="1:14" ht="12.75">
      <c r="A5" s="9" t="s">
        <v>35</v>
      </c>
      <c r="B5" s="22">
        <f>B4/B33</f>
        <v>0.14994272982417184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8" ht="12.75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</row>
    <row r="8" spans="1:8" ht="12.75">
      <c r="A8" s="24"/>
      <c r="B8" s="24"/>
      <c r="C8" s="7" t="s">
        <v>9</v>
      </c>
      <c r="D8" s="7" t="s">
        <v>10</v>
      </c>
      <c r="E8" s="7" t="s">
        <v>11</v>
      </c>
      <c r="F8" s="7" t="s">
        <v>12</v>
      </c>
      <c r="G8" s="7" t="s">
        <v>12</v>
      </c>
      <c r="H8" s="7" t="s">
        <v>12</v>
      </c>
    </row>
    <row r="9" spans="1:8" ht="12.75">
      <c r="A9" s="24"/>
      <c r="B9" s="7" t="s">
        <v>13</v>
      </c>
      <c r="C9" s="7" t="s">
        <v>14</v>
      </c>
      <c r="D9" s="8" t="s">
        <v>15</v>
      </c>
      <c r="E9" s="7" t="s">
        <v>16</v>
      </c>
      <c r="F9" s="8" t="s">
        <v>15</v>
      </c>
      <c r="G9" s="9" t="s">
        <v>17</v>
      </c>
      <c r="H9" s="7" t="s">
        <v>18</v>
      </c>
    </row>
    <row r="10" spans="1:8" ht="12.75">
      <c r="A10" s="24"/>
      <c r="B10" s="7" t="s">
        <v>17</v>
      </c>
      <c r="C10" s="7" t="s">
        <v>19</v>
      </c>
      <c r="D10" s="7" t="s">
        <v>20</v>
      </c>
      <c r="E10" s="7" t="s">
        <v>21</v>
      </c>
      <c r="F10" s="7" t="s">
        <v>20</v>
      </c>
      <c r="G10" s="7" t="s">
        <v>14</v>
      </c>
      <c r="H10" s="7" t="s">
        <v>22</v>
      </c>
    </row>
    <row r="11" spans="1:8" ht="12.75">
      <c r="A11" s="10" t="s">
        <v>23</v>
      </c>
      <c r="B11" s="25"/>
      <c r="C11" s="10" t="s">
        <v>24</v>
      </c>
      <c r="D11" s="11"/>
      <c r="E11" s="11"/>
      <c r="F11" s="11"/>
      <c r="G11" s="11"/>
      <c r="H11" s="11"/>
    </row>
    <row r="13" spans="1:8" ht="12.75">
      <c r="A13" t="s">
        <v>25</v>
      </c>
      <c r="B13" s="12">
        <v>226714023</v>
      </c>
      <c r="C13" s="3">
        <v>0.9846</v>
      </c>
      <c r="D13" s="14">
        <f>B$5*C13*B13</f>
        <v>33470610.057770267</v>
      </c>
      <c r="E13">
        <v>0</v>
      </c>
      <c r="F13" s="14">
        <f>D13</f>
        <v>33470610.057770267</v>
      </c>
      <c r="G13" s="13">
        <f>F13/B13</f>
        <v>0.1476336117848796</v>
      </c>
      <c r="H13" s="13">
        <f>G13/G$33</f>
        <v>0.9846</v>
      </c>
    </row>
    <row r="14" spans="2:3" ht="12.75">
      <c r="B14" s="12"/>
      <c r="C14" s="3"/>
    </row>
    <row r="15" spans="1:8" ht="12.75">
      <c r="A15" t="s">
        <v>26</v>
      </c>
      <c r="B15" s="12">
        <v>65386783</v>
      </c>
      <c r="C15" s="3">
        <v>1.4235</v>
      </c>
      <c r="D15" s="14">
        <f>B$5*C15*B15</f>
        <v>13956382.24174691</v>
      </c>
      <c r="E15" s="14">
        <f>D35</f>
        <v>4765.551616854966</v>
      </c>
      <c r="F15" s="14">
        <f>E15+D15</f>
        <v>13961147.793363765</v>
      </c>
      <c r="G15" s="13">
        <f>F15/B15</f>
        <v>0.21351635839560673</v>
      </c>
      <c r="H15" s="13">
        <f>G15/G$33</f>
        <v>1.4239860688543124</v>
      </c>
    </row>
    <row r="16" spans="2:3" ht="12.75">
      <c r="B16" s="12"/>
      <c r="C16" s="3"/>
    </row>
    <row r="17" spans="1:8" ht="12.75">
      <c r="A17" t="s">
        <v>27</v>
      </c>
      <c r="B17" s="12">
        <v>13729465</v>
      </c>
      <c r="C17" s="3">
        <v>0.125</v>
      </c>
      <c r="D17" s="14">
        <f>B$5*C17*B17</f>
        <v>257329.18264067793</v>
      </c>
      <c r="E17">
        <v>0</v>
      </c>
      <c r="F17" s="14">
        <f>D17</f>
        <v>257329.18264067793</v>
      </c>
      <c r="G17" s="13">
        <f>F17/B17</f>
        <v>0.01874284122802148</v>
      </c>
      <c r="H17" s="13">
        <f>G17/G$33</f>
        <v>0.125</v>
      </c>
    </row>
    <row r="18" spans="2:3" ht="12.75">
      <c r="B18" s="12"/>
      <c r="C18" s="3"/>
    </row>
    <row r="19" spans="1:8" ht="12.75">
      <c r="A19" s="15" t="s">
        <v>28</v>
      </c>
      <c r="B19" s="12">
        <v>6557084</v>
      </c>
      <c r="C19" s="3">
        <v>0.125</v>
      </c>
      <c r="D19" s="14">
        <f>B$5*C19*B19</f>
        <v>122898.38433079999</v>
      </c>
      <c r="E19">
        <v>0</v>
      </c>
      <c r="F19" s="14">
        <f>D19</f>
        <v>122898.38433079999</v>
      </c>
      <c r="G19" s="13">
        <f>F19/B19</f>
        <v>0.01874284122802148</v>
      </c>
      <c r="H19" s="13">
        <f>G19/G$33</f>
        <v>0.125</v>
      </c>
    </row>
    <row r="20" spans="2:3" ht="12.75">
      <c r="B20" s="12"/>
      <c r="C20" s="3"/>
    </row>
    <row r="21" spans="1:8" ht="12.75">
      <c r="A21" s="15" t="s">
        <v>29</v>
      </c>
      <c r="B21" s="12">
        <v>3542875</v>
      </c>
      <c r="C21" s="3">
        <v>0</v>
      </c>
      <c r="D21" s="14">
        <f>B$5*C21*B21</f>
        <v>0</v>
      </c>
      <c r="E21">
        <v>0</v>
      </c>
      <c r="F21" s="14">
        <f>D21</f>
        <v>0</v>
      </c>
      <c r="G21" s="13">
        <f>F21/B21</f>
        <v>0</v>
      </c>
      <c r="H21" s="13">
        <f>G21/G$33</f>
        <v>0</v>
      </c>
    </row>
    <row r="22" spans="2:3" ht="12.75">
      <c r="B22" s="12"/>
      <c r="C22" s="3"/>
    </row>
    <row r="23" spans="1:8" ht="12.75">
      <c r="A23" s="15" t="s">
        <v>30</v>
      </c>
      <c r="B23" s="12">
        <f>5803776+2319556</f>
        <v>8123332</v>
      </c>
      <c r="C23" s="3">
        <v>0.5</v>
      </c>
      <c r="D23" s="14">
        <f>B$5*C23*B23</f>
        <v>609017.2876740247</v>
      </c>
      <c r="E23">
        <v>0</v>
      </c>
      <c r="F23" s="14">
        <f>D23</f>
        <v>609017.2876740247</v>
      </c>
      <c r="G23" s="13">
        <f>F23/B23</f>
        <v>0.07497136491208592</v>
      </c>
      <c r="H23" s="13">
        <f>G23/G$33</f>
        <v>0.5</v>
      </c>
    </row>
    <row r="24" spans="2:3" ht="12.75">
      <c r="B24" s="12"/>
      <c r="C24" s="3"/>
    </row>
    <row r="25" spans="1:8" ht="12.75">
      <c r="A25" s="15" t="s">
        <v>39</v>
      </c>
      <c r="B25" s="12"/>
      <c r="C25" s="3">
        <v>0.5</v>
      </c>
      <c r="D25" s="14"/>
      <c r="F25" s="14"/>
      <c r="G25" s="13"/>
      <c r="H25" s="13"/>
    </row>
    <row r="26" spans="2:3" ht="12.75">
      <c r="B26" s="12"/>
      <c r="C26" s="3"/>
    </row>
    <row r="27" spans="1:8" ht="12.75">
      <c r="A27" s="15" t="s">
        <v>31</v>
      </c>
      <c r="B27" s="12">
        <v>1589366</v>
      </c>
      <c r="C27" s="3">
        <v>0.5</v>
      </c>
      <c r="D27" s="14">
        <f>B$5*C27*B27</f>
        <v>119156.93836486235</v>
      </c>
      <c r="E27">
        <v>0</v>
      </c>
      <c r="F27" s="14">
        <f>D27</f>
        <v>119156.93836486235</v>
      </c>
      <c r="G27" s="13">
        <f>F27/B27</f>
        <v>0.07497136491208592</v>
      </c>
      <c r="H27" s="13">
        <f>G27/G$33</f>
        <v>0.5</v>
      </c>
    </row>
    <row r="28" spans="2:3" ht="12.75">
      <c r="B28" s="12"/>
      <c r="C28" s="3"/>
    </row>
    <row r="29" spans="1:8" ht="12.75">
      <c r="A29" t="s">
        <v>32</v>
      </c>
      <c r="B29" s="12">
        <v>28932</v>
      </c>
      <c r="C29" s="3">
        <v>0</v>
      </c>
      <c r="D29" s="14">
        <f>B$5*C29*B29</f>
        <v>0</v>
      </c>
      <c r="E29">
        <v>0</v>
      </c>
      <c r="F29" s="14">
        <f>D29</f>
        <v>0</v>
      </c>
      <c r="G29" s="13">
        <f>F29/B29</f>
        <v>0</v>
      </c>
      <c r="H29" s="13">
        <f>G29/G$33</f>
        <v>0</v>
      </c>
    </row>
    <row r="30" spans="2:3" ht="12.75">
      <c r="B30" s="12"/>
      <c r="C30" s="3"/>
    </row>
    <row r="31" spans="1:8" ht="12.75">
      <c r="A31" s="11" t="s">
        <v>33</v>
      </c>
      <c r="B31" s="16">
        <v>7788789</v>
      </c>
      <c r="C31" s="23">
        <v>1.25</v>
      </c>
      <c r="D31" s="17">
        <f>B$5*C31*B31</f>
        <v>1459840.3558556018</v>
      </c>
      <c r="E31" s="11">
        <v>0</v>
      </c>
      <c r="F31" s="17">
        <f>D31</f>
        <v>1459840.3558556018</v>
      </c>
      <c r="G31" s="18">
        <f>F31/B31</f>
        <v>0.18742841228021478</v>
      </c>
      <c r="H31" s="18">
        <f>G31/G$33</f>
        <v>1.25</v>
      </c>
    </row>
    <row r="32" spans="2:3" ht="12.75">
      <c r="B32" s="12"/>
      <c r="C32" s="2"/>
    </row>
    <row r="33" spans="1:8" ht="12.75">
      <c r="A33" t="s">
        <v>34</v>
      </c>
      <c r="B33" s="12">
        <f>SUM(B13:B31)</f>
        <v>333460649</v>
      </c>
      <c r="C33" s="3"/>
      <c r="D33" s="14">
        <f>SUM(D13:D31)</f>
        <v>49995234.448383145</v>
      </c>
      <c r="E33" s="14">
        <f>SUM(E13:E31)</f>
        <v>4765.551616854966</v>
      </c>
      <c r="F33" s="14">
        <f>SUM(F13:F31)</f>
        <v>50000000</v>
      </c>
      <c r="G33" s="13">
        <f>F33/B33</f>
        <v>0.14994272982417184</v>
      </c>
      <c r="H33" s="13">
        <f>G33/G$33</f>
        <v>1</v>
      </c>
    </row>
    <row r="34" spans="1:2" ht="12.75">
      <c r="A34" s="4"/>
      <c r="B34" s="19"/>
    </row>
    <row r="35" spans="2:4" ht="12.75">
      <c r="B35" s="19"/>
      <c r="C35" s="27" t="s">
        <v>37</v>
      </c>
      <c r="D35" s="14">
        <f>B4-D33</f>
        <v>4765.551616854966</v>
      </c>
    </row>
    <row r="36" spans="1:2" ht="12.75">
      <c r="A36" s="9"/>
      <c r="B36" s="20"/>
    </row>
    <row r="37" spans="1:8" ht="40.5" customHeight="1">
      <c r="A37" s="28" t="s">
        <v>38</v>
      </c>
      <c r="B37" s="31" t="s">
        <v>40</v>
      </c>
      <c r="C37" s="31"/>
      <c r="D37" s="31"/>
      <c r="E37" s="31"/>
      <c r="F37" s="31"/>
      <c r="G37" s="31"/>
      <c r="H37" s="31"/>
    </row>
    <row r="38" ht="12.75">
      <c r="A38" s="21"/>
    </row>
  </sheetData>
  <sheetProtection/>
  <mergeCells count="3">
    <mergeCell ref="B1:H1"/>
    <mergeCell ref="B2:H2"/>
    <mergeCell ref="B37:H37"/>
  </mergeCells>
  <printOptions/>
  <pageMargins left="0.95" right="0.95" top="0.8" bottom="0.25" header="0.5" footer="0.3"/>
  <pageSetup horizontalDpi="600" verticalDpi="600" orientation="landscape" r:id="rId1"/>
  <headerFooter>
    <oddHeader>&amp;R&amp;"Times New Roman,Regular"Exhibit ___ (Joint-2)
UE-072300/UG-072301
MultiParty Settlement
July 3,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TSchoole</dc:creator>
  <cp:keywords/>
  <dc:description/>
  <cp:lastModifiedBy>KGross</cp:lastModifiedBy>
  <cp:lastPrinted>2008-07-03T16:24:04Z</cp:lastPrinted>
  <dcterms:created xsi:type="dcterms:W3CDTF">2008-07-01T15:57:13Z</dcterms:created>
  <dcterms:modified xsi:type="dcterms:W3CDTF">2008-07-03T16:24:19Z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