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ate1904="1" defaultThemeVersion="124226"/>
  <bookViews>
    <workbookView xWindow="300" yWindow="90" windowWidth="17550" windowHeight="9120" tabRatio="501"/>
  </bookViews>
  <sheets>
    <sheet name="2011 Act vs 2013" sheetId="1" r:id="rId1"/>
  </sheets>
  <definedNames>
    <definedName name="_xlnm.Print_Area" localSheetId="0">'2011 Act vs 2013'!$A$1:$J$62</definedName>
    <definedName name="_xlnm.Print_Titles" localSheetId="0">'2011 Act vs 2013'!$1:$8</definedName>
  </definedNames>
  <calcPr calcId="125725" fullPrecision="0"/>
</workbook>
</file>

<file path=xl/calcChain.xml><?xml version="1.0" encoding="utf-8"?>
<calcChain xmlns="http://schemas.openxmlformats.org/spreadsheetml/2006/main">
  <c r="H51" i="1"/>
  <c r="H52"/>
  <c r="H50"/>
  <c r="H49"/>
  <c r="H40"/>
  <c r="H41"/>
  <c r="H24"/>
  <c r="H27"/>
  <c r="H45"/>
  <c r="H44"/>
  <c r="H42"/>
  <c r="H32"/>
  <c r="H31"/>
  <c r="H30"/>
  <c r="H20"/>
  <c r="H19"/>
  <c r="H18"/>
  <c r="H17"/>
  <c r="H16"/>
  <c r="H15"/>
  <c r="H21" s="1"/>
  <c r="H14"/>
  <c r="H11"/>
  <c r="J48"/>
  <c r="J53"/>
  <c r="J56" s="1"/>
  <c r="F33"/>
  <c r="F47"/>
  <c r="H47" s="1"/>
  <c r="F46"/>
  <c r="H46" s="1"/>
  <c r="F43"/>
  <c r="H43" s="1"/>
  <c r="J21"/>
  <c r="F21"/>
  <c r="F36"/>
  <c r="A14"/>
  <c r="A15"/>
  <c r="A16" s="1"/>
  <c r="A17" s="1"/>
  <c r="A18" s="1"/>
  <c r="A19" s="1"/>
  <c r="A20" s="1"/>
  <c r="A21" s="1"/>
  <c r="A24" s="1"/>
  <c r="A27" s="1"/>
  <c r="A28" s="1"/>
  <c r="A29" s="1"/>
  <c r="A30" s="1"/>
  <c r="A31" s="1"/>
  <c r="A32" s="1"/>
  <c r="A33" s="1"/>
  <c r="A36" s="1"/>
  <c r="A40" s="1"/>
  <c r="A42" s="1"/>
  <c r="A43" s="1"/>
  <c r="A44" s="1"/>
  <c r="A45" s="1"/>
  <c r="A46" s="1"/>
  <c r="A47" s="1"/>
  <c r="A48" s="1"/>
  <c r="A49" s="1"/>
  <c r="F53"/>
  <c r="F56" s="1"/>
  <c r="F59" s="1"/>
  <c r="H28"/>
  <c r="J33"/>
  <c r="J36" s="1"/>
  <c r="J59" s="1"/>
  <c r="H29"/>
  <c r="H33" s="1"/>
  <c r="H36" s="1"/>
  <c r="A50" l="1"/>
  <c r="A52" s="1"/>
  <c r="A53" s="1"/>
  <c r="A56" s="1"/>
  <c r="A59" s="1"/>
  <c r="A51"/>
  <c r="H59"/>
  <c r="H53"/>
  <c r="H56" s="1"/>
</calcChain>
</file>

<file path=xl/sharedStrings.xml><?xml version="1.0" encoding="utf-8"?>
<sst xmlns="http://schemas.openxmlformats.org/spreadsheetml/2006/main" count="69" uniqueCount="52">
  <si>
    <t xml:space="preserve"> - Energy Delivery - </t>
  </si>
  <si>
    <t>($000s)</t>
  </si>
  <si>
    <t>Line</t>
  </si>
  <si>
    <t>No.</t>
  </si>
  <si>
    <t>Actual</t>
  </si>
  <si>
    <t>556 OTHER POWER SUPPLY EXPENSES</t>
  </si>
  <si>
    <t>NWPP</t>
  </si>
  <si>
    <t>Total Account 556</t>
  </si>
  <si>
    <t>560-71.4, 935.3-.4 TRANSMISSION O&amp;M EXPENSE</t>
  </si>
  <si>
    <t>566 TRANSMISSION EXP-OPRN-MISCELLANEOUS</t>
  </si>
  <si>
    <t>TOTAL EXPENSE</t>
  </si>
  <si>
    <t xml:space="preserve"> </t>
  </si>
  <si>
    <t>456 OTHER ELECTRIC REVENUE</t>
  </si>
  <si>
    <t>Total Account 456</t>
  </si>
  <si>
    <t>TOTAL REVENUE</t>
  </si>
  <si>
    <t>TOTAL NET EXPENSE</t>
  </si>
  <si>
    <t>Spokane Waste to Energy Plant</t>
  </si>
  <si>
    <t>Avista Corporation</t>
  </si>
  <si>
    <t>OASIS nf &amp; stf  Whl (Other Whl)</t>
  </si>
  <si>
    <t>PP&amp;L - Dry Gulch</t>
  </si>
  <si>
    <t>Adjusted</t>
  </si>
  <si>
    <t>Grand Coulee Project</t>
  </si>
  <si>
    <t>561 TRANSMISSION EXP-LOAD DISPATCHING</t>
  </si>
  <si>
    <t>WECC -  Sys. Security Monitor</t>
  </si>
  <si>
    <t>WECC - Loop Flow</t>
  </si>
  <si>
    <t>WECC Admin &amp; Net Oper Comm Sys</t>
  </si>
  <si>
    <t>Colstrip O&amp;M - 500kV Line</t>
  </si>
  <si>
    <t>Pro Forma</t>
  </si>
  <si>
    <t>Period</t>
  </si>
  <si>
    <t>OASIS Expenses</t>
  </si>
  <si>
    <t>*</t>
  </si>
  <si>
    <t>Total Account 560-71.4, 935.3-.4</t>
  </si>
  <si>
    <t>Grid West (WA)</t>
  </si>
  <si>
    <t>ColumbiaGrid Planning</t>
  </si>
  <si>
    <t>ColumbiaGrid Development</t>
  </si>
  <si>
    <t>Pro Forma Transmission Revenue/Expenses</t>
  </si>
  <si>
    <t>Seattle/Tacoma Main Canal</t>
  </si>
  <si>
    <t>Seattle/ Tacoma Summer Falls</t>
  </si>
  <si>
    <t>ColumbiaGrid OASIS</t>
  </si>
  <si>
    <t>BPA Power Factor Penalty</t>
  </si>
  <si>
    <t>NERC CIP</t>
  </si>
  <si>
    <t>Elect Sched &amp; Acctg Srv (OATI)</t>
  </si>
  <si>
    <t>Grid West/RTO Deposit Amortization for Washington ends June 2011.</t>
  </si>
  <si>
    <t>Borderline Wheeling Transmission</t>
  </si>
  <si>
    <t>Borderline Wheeling Low Voltage</t>
  </si>
  <si>
    <t>Canada to N.Cal (CNC) Project</t>
  </si>
  <si>
    <t>Transmission Line Ratings Confirmation Plan</t>
  </si>
  <si>
    <t>Stimson Lumber</t>
  </si>
  <si>
    <t>Palouse Wind</t>
  </si>
  <si>
    <t>BPA Parallel Operating Agreement</t>
  </si>
  <si>
    <t>Hydro Tech Systems - Meyers Falls</t>
  </si>
  <si>
    <t>BPA Parallel Capacity Support</t>
  </si>
</sst>
</file>

<file path=xl/styles.xml><?xml version="1.0" encoding="utf-8"?>
<styleSheet xmlns="http://schemas.openxmlformats.org/spreadsheetml/2006/main">
  <fonts count="7">
    <font>
      <sz val="10"/>
      <name val="Geneva"/>
    </font>
    <font>
      <b/>
      <sz val="10"/>
      <name val="Geneva"/>
    </font>
    <font>
      <sz val="10"/>
      <name val="Geneva"/>
    </font>
    <font>
      <sz val="9"/>
      <name val="Geneva"/>
    </font>
    <font>
      <u/>
      <sz val="10"/>
      <name val="Geneva"/>
    </font>
    <font>
      <u/>
      <sz val="9"/>
      <name val="Geneva"/>
    </font>
    <font>
      <sz val="10"/>
      <color rgb="FF0070C0"/>
      <name val="Geneva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14" fontId="0" fillId="0" borderId="0" xfId="0" applyNumberFormat="1" applyAlignment="1">
      <alignment horizontal="left"/>
    </xf>
    <xf numFmtId="0" fontId="1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/>
    <xf numFmtId="3" fontId="0" fillId="0" borderId="0" xfId="0" applyNumberFormat="1" applyBorder="1"/>
    <xf numFmtId="0" fontId="0" fillId="0" borderId="0" xfId="0" applyBorder="1"/>
    <xf numFmtId="3" fontId="0" fillId="0" borderId="2" xfId="0" applyNumberFormat="1" applyBorder="1"/>
    <xf numFmtId="0" fontId="5" fillId="0" borderId="0" xfId="0" applyFont="1" applyAlignment="1">
      <alignment horizontal="left"/>
    </xf>
    <xf numFmtId="0" fontId="1" fillId="0" borderId="0" xfId="0" applyFont="1"/>
    <xf numFmtId="0" fontId="4" fillId="0" borderId="0" xfId="0" applyFont="1"/>
    <xf numFmtId="0" fontId="0" fillId="0" borderId="0" xfId="0" applyAlignment="1">
      <alignment horizontal="left"/>
    </xf>
    <xf numFmtId="2" fontId="0" fillId="0" borderId="0" xfId="0" applyNumberFormat="1"/>
    <xf numFmtId="3" fontId="0" fillId="0" borderId="0" xfId="0" applyNumberFormat="1" applyFill="1" applyBorder="1"/>
    <xf numFmtId="0" fontId="2" fillId="0" borderId="0" xfId="0" applyFont="1"/>
    <xf numFmtId="0" fontId="1" fillId="0" borderId="0" xfId="0" applyFont="1" applyAlignment="1">
      <alignment horizontal="centerContinuous"/>
    </xf>
    <xf numFmtId="14" fontId="0" fillId="0" borderId="0" xfId="0" applyNumberFormat="1" applyAlignment="1">
      <alignment horizontal="centerContinuous"/>
    </xf>
    <xf numFmtId="0" fontId="0" fillId="0" borderId="0" xfId="0" applyAlignment="1">
      <alignment horizontal="centerContinuous"/>
    </xf>
    <xf numFmtId="3" fontId="6" fillId="0" borderId="0" xfId="0" applyNumberFormat="1" applyFont="1" applyBorder="1"/>
    <xf numFmtId="3" fontId="0" fillId="0" borderId="0" xfId="0" applyNumberFormat="1" applyFont="1" applyBorder="1"/>
    <xf numFmtId="0" fontId="0" fillId="0" borderId="0" xfId="0" applyFont="1"/>
    <xf numFmtId="3" fontId="0" fillId="0" borderId="2" xfId="0" applyNumberFormat="1" applyFont="1" applyBorder="1"/>
    <xf numFmtId="0" fontId="0" fillId="0" borderId="1" xfId="0" applyFont="1" applyBorder="1" applyAlignment="1">
      <alignment horizontal="center"/>
    </xf>
    <xf numFmtId="3" fontId="0" fillId="0" borderId="0" xfId="0" applyNumberFormat="1" applyFont="1" applyFill="1" applyBorder="1"/>
    <xf numFmtId="0" fontId="0" fillId="0" borderId="0" xfId="0" applyFont="1" applyFill="1"/>
    <xf numFmtId="0" fontId="0" fillId="0" borderId="0" xfId="0" applyFill="1"/>
    <xf numFmtId="3" fontId="0" fillId="0" borderId="1" xfId="0" applyNumberFormat="1" applyFont="1" applyFill="1" applyBorder="1"/>
    <xf numFmtId="3" fontId="0" fillId="0" borderId="1" xfId="0" applyNumberFormat="1" applyFill="1" applyBorder="1"/>
    <xf numFmtId="0" fontId="0" fillId="0" borderId="0" xfId="0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centerContinuous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3" fontId="6" fillId="0" borderId="0" xfId="0" applyNumberFormat="1" applyFont="1" applyFill="1" applyBorder="1"/>
    <xf numFmtId="3" fontId="0" fillId="0" borderId="2" xfId="0" applyNumberFormat="1" applyFont="1" applyFill="1" applyBorder="1"/>
    <xf numFmtId="3" fontId="0" fillId="0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9"/>
  <sheetViews>
    <sheetView tabSelected="1" zoomScaleNormal="100" workbookViewId="0">
      <pane ySplit="8" topLeftCell="A9" activePane="bottomLeft" state="frozen"/>
      <selection pane="bottomLeft" activeCell="H33" sqref="H33"/>
    </sheetView>
  </sheetViews>
  <sheetFormatPr defaultColWidth="11.42578125" defaultRowHeight="12.75"/>
  <cols>
    <col min="1" max="1" width="4.42578125" style="15" customWidth="1"/>
    <col min="2" max="2" width="3.140625" style="15" customWidth="1"/>
    <col min="3" max="3" width="23.7109375" customWidth="1"/>
    <col min="4" max="4" width="11" customWidth="1"/>
    <col min="5" max="5" width="9" customWidth="1"/>
    <col min="6" max="6" width="8.7109375" customWidth="1"/>
    <col min="7" max="7" width="3.7109375" customWidth="1"/>
    <col min="8" max="8" width="9.140625" style="40" bestFit="1" customWidth="1"/>
    <col min="9" max="9" width="3.7109375" customWidth="1"/>
    <col min="10" max="10" width="12.7109375" customWidth="1"/>
  </cols>
  <sheetData>
    <row r="1" spans="1:10">
      <c r="A1" s="19" t="s">
        <v>17</v>
      </c>
      <c r="B1" s="20"/>
      <c r="C1" s="20"/>
      <c r="D1" s="21"/>
      <c r="E1" s="21"/>
      <c r="F1" s="21"/>
      <c r="G1" s="21"/>
      <c r="H1" s="34"/>
      <c r="I1" s="21"/>
      <c r="J1" s="21"/>
    </row>
    <row r="2" spans="1:10">
      <c r="A2" s="19" t="s">
        <v>0</v>
      </c>
      <c r="B2" s="20"/>
      <c r="C2" s="20"/>
      <c r="D2" s="21"/>
      <c r="E2" s="21"/>
      <c r="F2" s="21"/>
      <c r="G2" s="21"/>
      <c r="H2" s="34"/>
      <c r="I2" s="21"/>
      <c r="J2" s="21"/>
    </row>
    <row r="3" spans="1:10">
      <c r="A3" s="19" t="s">
        <v>35</v>
      </c>
      <c r="B3" s="20"/>
      <c r="C3" s="20"/>
      <c r="D3" s="21"/>
      <c r="E3" s="21"/>
      <c r="F3" s="21"/>
      <c r="G3" s="21"/>
      <c r="H3" s="34"/>
      <c r="I3" s="21"/>
      <c r="J3" s="21"/>
    </row>
    <row r="4" spans="1:10" ht="12" customHeight="1">
      <c r="A4" s="19" t="s">
        <v>1</v>
      </c>
      <c r="B4" s="20"/>
      <c r="C4" s="20"/>
      <c r="D4" s="21"/>
      <c r="E4" s="21"/>
      <c r="F4" s="21"/>
      <c r="G4" s="21"/>
      <c r="H4" s="34"/>
      <c r="I4" s="21"/>
      <c r="J4" s="21"/>
    </row>
    <row r="5" spans="1:10" ht="12" customHeight="1">
      <c r="A5" s="3"/>
      <c r="B5" s="3"/>
      <c r="C5" s="1"/>
      <c r="E5" s="2"/>
      <c r="H5" s="32"/>
    </row>
    <row r="6" spans="1:10">
      <c r="A6" s="4"/>
      <c r="B6" s="4"/>
      <c r="F6" s="5" t="s">
        <v>11</v>
      </c>
      <c r="H6" s="35"/>
      <c r="J6" s="5">
        <v>2013</v>
      </c>
    </row>
    <row r="7" spans="1:10">
      <c r="A7" s="4" t="s">
        <v>2</v>
      </c>
      <c r="B7" s="4"/>
      <c r="F7" s="5">
        <v>2011</v>
      </c>
      <c r="H7" s="36"/>
      <c r="J7" s="5" t="s">
        <v>27</v>
      </c>
    </row>
    <row r="8" spans="1:10">
      <c r="A8" s="26" t="s">
        <v>3</v>
      </c>
      <c r="B8" s="7"/>
      <c r="F8" s="6" t="s">
        <v>4</v>
      </c>
      <c r="H8" s="37" t="s">
        <v>20</v>
      </c>
      <c r="J8" s="6" t="s">
        <v>28</v>
      </c>
    </row>
    <row r="9" spans="1:10">
      <c r="A9" s="7"/>
      <c r="B9" s="7"/>
      <c r="F9" s="5"/>
      <c r="H9" s="17"/>
      <c r="J9" s="5"/>
    </row>
    <row r="10" spans="1:10">
      <c r="A10" s="4"/>
      <c r="B10" s="4"/>
      <c r="C10" s="8" t="s">
        <v>5</v>
      </c>
      <c r="F10" s="9"/>
      <c r="H10" s="17"/>
      <c r="J10" s="10"/>
    </row>
    <row r="11" spans="1:10">
      <c r="A11" s="4">
        <v>1</v>
      </c>
      <c r="B11" s="4"/>
      <c r="C11" t="s">
        <v>6</v>
      </c>
      <c r="F11" s="27">
        <v>48</v>
      </c>
      <c r="G11" s="28"/>
      <c r="H11" s="27">
        <f>J11-F11</f>
        <v>-3</v>
      </c>
      <c r="I11" s="29"/>
      <c r="J11" s="17">
        <v>45</v>
      </c>
    </row>
    <row r="12" spans="1:10">
      <c r="A12" s="4"/>
      <c r="B12" s="4"/>
      <c r="F12" s="22"/>
      <c r="H12" s="38"/>
      <c r="J12" s="9"/>
    </row>
    <row r="13" spans="1:10" ht="12.95" customHeight="1">
      <c r="A13"/>
      <c r="B13"/>
      <c r="C13" s="12" t="s">
        <v>8</v>
      </c>
      <c r="F13" s="22"/>
      <c r="H13" s="38"/>
      <c r="J13" s="9"/>
    </row>
    <row r="14" spans="1:10" ht="12.95" customHeight="1">
      <c r="A14" s="4">
        <f>A11+1</f>
        <v>2</v>
      </c>
      <c r="B14" s="4"/>
      <c r="C14" t="s">
        <v>26</v>
      </c>
      <c r="F14" s="27">
        <v>456</v>
      </c>
      <c r="G14" s="28"/>
      <c r="H14" s="27">
        <f t="shared" ref="H14:H20" si="0">J14-F14</f>
        <v>-69</v>
      </c>
      <c r="I14" s="29"/>
      <c r="J14" s="17">
        <v>387</v>
      </c>
    </row>
    <row r="15" spans="1:10" ht="12.95" customHeight="1">
      <c r="A15" s="4">
        <f t="shared" ref="A15:A21" si="1">A14+1</f>
        <v>3</v>
      </c>
      <c r="B15" s="4"/>
      <c r="C15" t="s">
        <v>34</v>
      </c>
      <c r="F15" s="27">
        <v>131</v>
      </c>
      <c r="G15" s="28" t="s">
        <v>11</v>
      </c>
      <c r="H15" s="27">
        <f t="shared" si="0"/>
        <v>18</v>
      </c>
      <c r="I15" s="29"/>
      <c r="J15" s="17">
        <v>149</v>
      </c>
    </row>
    <row r="16" spans="1:10" ht="12.95" customHeight="1">
      <c r="A16" s="4">
        <f t="shared" si="1"/>
        <v>4</v>
      </c>
      <c r="B16" s="4"/>
      <c r="C16" t="s">
        <v>33</v>
      </c>
      <c r="F16" s="27">
        <v>171</v>
      </c>
      <c r="G16" s="28"/>
      <c r="H16" s="27">
        <f t="shared" si="0"/>
        <v>53</v>
      </c>
      <c r="I16" s="29"/>
      <c r="J16" s="17">
        <v>224</v>
      </c>
    </row>
    <row r="17" spans="1:10" ht="12.95" customHeight="1">
      <c r="A17" s="4">
        <f t="shared" si="1"/>
        <v>5</v>
      </c>
      <c r="B17" s="4"/>
      <c r="C17" t="s">
        <v>38</v>
      </c>
      <c r="F17" s="27">
        <v>26</v>
      </c>
      <c r="G17" s="28"/>
      <c r="H17" s="27">
        <f t="shared" si="0"/>
        <v>13</v>
      </c>
      <c r="I17" s="29"/>
      <c r="J17" s="17">
        <v>39</v>
      </c>
    </row>
    <row r="18" spans="1:10" ht="12.95" customHeight="1">
      <c r="A18" s="4">
        <f t="shared" si="1"/>
        <v>6</v>
      </c>
      <c r="B18" s="4"/>
      <c r="C18" t="s">
        <v>45</v>
      </c>
      <c r="F18" s="27">
        <v>0</v>
      </c>
      <c r="G18" s="28"/>
      <c r="H18" s="27">
        <f t="shared" si="0"/>
        <v>253</v>
      </c>
      <c r="I18" s="29"/>
      <c r="J18" s="17">
        <v>253</v>
      </c>
    </row>
    <row r="19" spans="1:10" ht="12.95" customHeight="1">
      <c r="A19" s="4">
        <f t="shared" si="1"/>
        <v>7</v>
      </c>
      <c r="B19" s="4"/>
      <c r="C19" t="s">
        <v>46</v>
      </c>
      <c r="F19" s="27">
        <v>0</v>
      </c>
      <c r="G19" s="28"/>
      <c r="H19" s="27">
        <f t="shared" si="0"/>
        <v>982</v>
      </c>
      <c r="I19" s="29"/>
      <c r="J19" s="17">
        <v>982</v>
      </c>
    </row>
    <row r="20" spans="1:10" ht="12.95" customHeight="1">
      <c r="A20" s="4">
        <f t="shared" si="1"/>
        <v>8</v>
      </c>
      <c r="B20" s="4" t="s">
        <v>30</v>
      </c>
      <c r="C20" t="s">
        <v>32</v>
      </c>
      <c r="F20" s="30">
        <v>79</v>
      </c>
      <c r="G20" s="28"/>
      <c r="H20" s="30">
        <f t="shared" si="0"/>
        <v>-79</v>
      </c>
      <c r="I20" s="29"/>
      <c r="J20" s="31">
        <v>0</v>
      </c>
    </row>
    <row r="21" spans="1:10" ht="12.95" customHeight="1">
      <c r="A21" s="4">
        <f t="shared" si="1"/>
        <v>9</v>
      </c>
      <c r="B21" s="4"/>
      <c r="C21" t="s">
        <v>31</v>
      </c>
      <c r="F21" s="23">
        <f>SUM(F14:F20)</f>
        <v>863</v>
      </c>
      <c r="G21" s="24"/>
      <c r="H21" s="27">
        <f>SUM(H14:H20)</f>
        <v>1171</v>
      </c>
      <c r="J21" s="9">
        <f>SUM(J14:J20)</f>
        <v>2034</v>
      </c>
    </row>
    <row r="22" spans="1:10" ht="12.95" customHeight="1">
      <c r="A22" s="4"/>
      <c r="B22" s="4"/>
      <c r="F22" s="22"/>
      <c r="H22" s="38"/>
      <c r="J22" s="9"/>
    </row>
    <row r="23" spans="1:10" ht="12.95" customHeight="1">
      <c r="A23"/>
      <c r="B23"/>
      <c r="C23" s="12" t="s">
        <v>22</v>
      </c>
      <c r="F23" s="22"/>
      <c r="H23" s="38"/>
      <c r="J23" s="9"/>
    </row>
    <row r="24" spans="1:10" ht="12.95" customHeight="1">
      <c r="A24" s="4">
        <f>A21+1</f>
        <v>10</v>
      </c>
      <c r="B24" s="4"/>
      <c r="C24" t="s">
        <v>41</v>
      </c>
      <c r="F24" s="27">
        <v>169</v>
      </c>
      <c r="G24" s="28"/>
      <c r="H24" s="27">
        <f>J24-F24</f>
        <v>3</v>
      </c>
      <c r="I24" s="32"/>
      <c r="J24" s="17">
        <v>172</v>
      </c>
    </row>
    <row r="25" spans="1:10" ht="12.95" customHeight="1">
      <c r="A25" s="4"/>
      <c r="B25" s="4"/>
      <c r="F25" s="22"/>
      <c r="H25" s="38"/>
      <c r="J25" s="9"/>
    </row>
    <row r="26" spans="1:10" ht="12.95" customHeight="1">
      <c r="A26"/>
      <c r="B26"/>
      <c r="C26" s="12" t="s">
        <v>9</v>
      </c>
      <c r="F26" s="22"/>
      <c r="H26" s="38"/>
      <c r="J26" s="9"/>
    </row>
    <row r="27" spans="1:10" ht="12.95" customHeight="1">
      <c r="A27" s="4">
        <f>A24+1</f>
        <v>11</v>
      </c>
      <c r="B27" s="4" t="s">
        <v>11</v>
      </c>
      <c r="C27" t="s">
        <v>40</v>
      </c>
      <c r="F27" s="27">
        <v>52</v>
      </c>
      <c r="G27" s="33" t="s">
        <v>11</v>
      </c>
      <c r="H27" s="27">
        <f t="shared" ref="H27:H32" si="2">J27-F27</f>
        <v>3</v>
      </c>
      <c r="I27" s="29"/>
      <c r="J27" s="17">
        <v>55</v>
      </c>
    </row>
    <row r="28" spans="1:10" ht="12.95" customHeight="1">
      <c r="A28" s="4">
        <f t="shared" ref="A28:A33" si="3">A27+1</f>
        <v>12</v>
      </c>
      <c r="B28" s="4"/>
      <c r="C28" t="s">
        <v>29</v>
      </c>
      <c r="F28" s="27">
        <v>1</v>
      </c>
      <c r="G28" s="28"/>
      <c r="H28" s="27">
        <f t="shared" si="2"/>
        <v>8</v>
      </c>
      <c r="I28" s="29"/>
      <c r="J28" s="17">
        <v>9</v>
      </c>
    </row>
    <row r="29" spans="1:10" ht="12.95" customHeight="1">
      <c r="A29" s="4">
        <f t="shared" si="3"/>
        <v>13</v>
      </c>
      <c r="B29" s="4"/>
      <c r="C29" t="s">
        <v>39</v>
      </c>
      <c r="F29" s="27">
        <v>162</v>
      </c>
      <c r="G29" s="28"/>
      <c r="H29" s="27">
        <f t="shared" si="2"/>
        <v>-12</v>
      </c>
      <c r="I29" s="29"/>
      <c r="J29" s="17">
        <v>150</v>
      </c>
    </row>
    <row r="30" spans="1:10" ht="12.95" customHeight="1">
      <c r="A30" s="4">
        <f t="shared" si="3"/>
        <v>14</v>
      </c>
      <c r="B30" s="4"/>
      <c r="C30" t="s">
        <v>23</v>
      </c>
      <c r="F30" s="27">
        <v>171</v>
      </c>
      <c r="G30" s="28"/>
      <c r="H30" s="27">
        <f t="shared" si="2"/>
        <v>34</v>
      </c>
      <c r="I30" s="29"/>
      <c r="J30" s="17">
        <v>205</v>
      </c>
    </row>
    <row r="31" spans="1:10">
      <c r="A31" s="4">
        <f t="shared" si="3"/>
        <v>15</v>
      </c>
      <c r="B31" s="4"/>
      <c r="C31" t="s">
        <v>25</v>
      </c>
      <c r="F31" s="27">
        <v>359</v>
      </c>
      <c r="G31" s="28"/>
      <c r="H31" s="27">
        <f t="shared" si="2"/>
        <v>-31</v>
      </c>
      <c r="I31" s="29"/>
      <c r="J31" s="17">
        <v>328</v>
      </c>
    </row>
    <row r="32" spans="1:10">
      <c r="A32" s="4">
        <f t="shared" si="3"/>
        <v>16</v>
      </c>
      <c r="B32" s="4"/>
      <c r="C32" t="s">
        <v>24</v>
      </c>
      <c r="F32" s="30">
        <v>16</v>
      </c>
      <c r="G32" s="28"/>
      <c r="H32" s="27">
        <f t="shared" si="2"/>
        <v>14</v>
      </c>
      <c r="I32" s="29"/>
      <c r="J32" s="17">
        <v>30</v>
      </c>
    </row>
    <row r="33" spans="1:10">
      <c r="A33" s="4">
        <f t="shared" si="3"/>
        <v>17</v>
      </c>
      <c r="B33" s="4"/>
      <c r="C33" t="s">
        <v>7</v>
      </c>
      <c r="F33" s="25">
        <f>SUM(F27:F32)</f>
        <v>761</v>
      </c>
      <c r="G33" s="24"/>
      <c r="H33" s="39">
        <f>SUM(H27:H32)</f>
        <v>16</v>
      </c>
      <c r="J33" s="11">
        <f>SUM(J27:J32)</f>
        <v>777</v>
      </c>
    </row>
    <row r="34" spans="1:10">
      <c r="A34" s="4"/>
      <c r="B34" s="4"/>
      <c r="F34" s="22"/>
      <c r="H34" s="38"/>
      <c r="J34" s="9"/>
    </row>
    <row r="35" spans="1:10" ht="12" customHeight="1">
      <c r="A35" s="4"/>
      <c r="B35" s="4"/>
      <c r="F35" s="22"/>
      <c r="H35" s="38"/>
      <c r="J35" s="9"/>
    </row>
    <row r="36" spans="1:10" ht="12" customHeight="1">
      <c r="A36" s="4">
        <f>A33+1</f>
        <v>18</v>
      </c>
      <c r="B36" s="4"/>
      <c r="C36" s="13" t="s">
        <v>10</v>
      </c>
      <c r="F36" s="25">
        <f>SUM(F33,F24,F21,F11)</f>
        <v>1841</v>
      </c>
      <c r="G36" s="24"/>
      <c r="H36" s="39">
        <f>SUM(H33,H24,H21,H11)</f>
        <v>1187</v>
      </c>
      <c r="J36" s="11">
        <f>SUM(J33,J24,J21,J11)</f>
        <v>3028</v>
      </c>
    </row>
    <row r="37" spans="1:10" ht="12" customHeight="1">
      <c r="A37" s="4"/>
      <c r="B37" s="4"/>
      <c r="C37" s="13"/>
      <c r="F37" s="22"/>
      <c r="H37" s="38"/>
      <c r="J37" s="9"/>
    </row>
    <row r="38" spans="1:10">
      <c r="A38" s="4"/>
      <c r="B38" s="4"/>
      <c r="F38" s="22"/>
      <c r="H38" s="38"/>
      <c r="J38" s="10"/>
    </row>
    <row r="39" spans="1:10">
      <c r="A39" s="4"/>
      <c r="B39" s="4"/>
      <c r="C39" s="14" t="s">
        <v>12</v>
      </c>
      <c r="F39" s="22"/>
      <c r="H39" s="38"/>
      <c r="J39" s="10"/>
    </row>
    <row r="40" spans="1:10">
      <c r="A40" s="4">
        <f>A36+1</f>
        <v>19</v>
      </c>
      <c r="B40" s="4" t="s">
        <v>11</v>
      </c>
      <c r="C40" t="s">
        <v>43</v>
      </c>
      <c r="F40" s="27">
        <v>7105</v>
      </c>
      <c r="G40" s="28"/>
      <c r="H40" s="27">
        <f t="shared" ref="H40:H47" si="4">J40-F40</f>
        <v>-227</v>
      </c>
      <c r="I40" s="32"/>
      <c r="J40" s="17">
        <v>6878</v>
      </c>
    </row>
    <row r="41" spans="1:10">
      <c r="A41" s="4"/>
      <c r="B41" s="4"/>
      <c r="C41" t="s">
        <v>44</v>
      </c>
      <c r="F41" s="27">
        <v>1074</v>
      </c>
      <c r="G41" s="28"/>
      <c r="H41" s="27">
        <f t="shared" si="4"/>
        <v>-4</v>
      </c>
      <c r="I41" s="32"/>
      <c r="J41" s="17">
        <v>1070</v>
      </c>
    </row>
    <row r="42" spans="1:10">
      <c r="A42" s="4">
        <f>A40+1</f>
        <v>20</v>
      </c>
      <c r="B42" s="4" t="s">
        <v>11</v>
      </c>
      <c r="C42" t="s">
        <v>36</v>
      </c>
      <c r="F42" s="27">
        <v>288</v>
      </c>
      <c r="G42" s="28"/>
      <c r="H42" s="27">
        <f t="shared" si="4"/>
        <v>-10</v>
      </c>
      <c r="I42" s="29"/>
      <c r="J42" s="17">
        <v>278</v>
      </c>
    </row>
    <row r="43" spans="1:10">
      <c r="A43" s="4">
        <f t="shared" ref="A43:A50" si="5">A42+1</f>
        <v>21</v>
      </c>
      <c r="B43" s="4" t="s">
        <v>11</v>
      </c>
      <c r="C43" t="s">
        <v>37</v>
      </c>
      <c r="F43" s="27">
        <f>74222/1000</f>
        <v>74</v>
      </c>
      <c r="G43" s="28"/>
      <c r="H43" s="27">
        <f t="shared" si="4"/>
        <v>0</v>
      </c>
      <c r="I43" s="29"/>
      <c r="J43" s="17">
        <v>74</v>
      </c>
    </row>
    <row r="44" spans="1:10">
      <c r="A44" s="4">
        <f t="shared" si="5"/>
        <v>22</v>
      </c>
      <c r="B44" s="4" t="s">
        <v>11</v>
      </c>
      <c r="C44" t="s">
        <v>18</v>
      </c>
      <c r="F44" s="27">
        <v>3101</v>
      </c>
      <c r="G44" s="28"/>
      <c r="H44" s="27">
        <f t="shared" si="4"/>
        <v>-118</v>
      </c>
      <c r="I44" s="29"/>
      <c r="J44" s="17">
        <v>2983</v>
      </c>
    </row>
    <row r="45" spans="1:10">
      <c r="A45" s="4">
        <f t="shared" si="5"/>
        <v>23</v>
      </c>
      <c r="B45" s="4" t="s">
        <v>11</v>
      </c>
      <c r="C45" t="s">
        <v>19</v>
      </c>
      <c r="F45" s="27">
        <v>228</v>
      </c>
      <c r="G45" s="28"/>
      <c r="H45" s="27">
        <f t="shared" si="4"/>
        <v>-10</v>
      </c>
      <c r="I45" s="29"/>
      <c r="J45" s="17">
        <v>218</v>
      </c>
    </row>
    <row r="46" spans="1:10">
      <c r="A46" s="4">
        <f t="shared" si="5"/>
        <v>24</v>
      </c>
      <c r="B46" s="4"/>
      <c r="C46" t="s">
        <v>16</v>
      </c>
      <c r="F46" s="27">
        <f>159594/1000</f>
        <v>160</v>
      </c>
      <c r="G46" s="28"/>
      <c r="H46" s="27">
        <f t="shared" si="4"/>
        <v>-132</v>
      </c>
      <c r="I46" s="29"/>
      <c r="J46" s="17">
        <v>28</v>
      </c>
    </row>
    <row r="47" spans="1:10">
      <c r="A47" s="4">
        <f t="shared" si="5"/>
        <v>25</v>
      </c>
      <c r="B47" s="4"/>
      <c r="C47" t="s">
        <v>21</v>
      </c>
      <c r="F47" s="27">
        <f>8080.92/1000</f>
        <v>8</v>
      </c>
      <c r="G47" s="28"/>
      <c r="H47" s="27">
        <f t="shared" si="4"/>
        <v>0</v>
      </c>
      <c r="I47" s="29"/>
      <c r="J47" s="17">
        <v>8</v>
      </c>
    </row>
    <row r="48" spans="1:10">
      <c r="A48" s="4">
        <f t="shared" si="5"/>
        <v>26</v>
      </c>
      <c r="B48" s="4"/>
      <c r="C48" t="s">
        <v>48</v>
      </c>
      <c r="F48" s="27">
        <v>0</v>
      </c>
      <c r="G48" s="28"/>
      <c r="H48" s="27">
        <v>200</v>
      </c>
      <c r="I48" s="29"/>
      <c r="J48" s="17">
        <f>F48+H48</f>
        <v>200</v>
      </c>
    </row>
    <row r="49" spans="1:12">
      <c r="A49" s="4">
        <f t="shared" si="5"/>
        <v>27</v>
      </c>
      <c r="B49" s="4"/>
      <c r="C49" t="s">
        <v>47</v>
      </c>
      <c r="F49" s="27">
        <v>1</v>
      </c>
      <c r="G49" s="28"/>
      <c r="H49" s="27">
        <f>J49-F49</f>
        <v>8</v>
      </c>
      <c r="I49" s="29"/>
      <c r="J49" s="17">
        <v>9</v>
      </c>
    </row>
    <row r="50" spans="1:12">
      <c r="A50" s="4">
        <f t="shared" si="5"/>
        <v>28</v>
      </c>
      <c r="B50" s="4"/>
      <c r="C50" t="s">
        <v>49</v>
      </c>
      <c r="F50" s="27">
        <v>0</v>
      </c>
      <c r="G50" s="28"/>
      <c r="H50" s="27">
        <f>J50-F50</f>
        <v>392</v>
      </c>
      <c r="I50" s="29"/>
      <c r="J50" s="17">
        <v>392</v>
      </c>
    </row>
    <row r="51" spans="1:12">
      <c r="A51" s="4">
        <f>A49+1</f>
        <v>28</v>
      </c>
      <c r="B51" s="4"/>
      <c r="C51" t="s">
        <v>50</v>
      </c>
      <c r="F51" s="27">
        <v>0</v>
      </c>
      <c r="G51" s="28"/>
      <c r="H51" s="27">
        <f>J51-F51</f>
        <v>6</v>
      </c>
      <c r="I51" s="29"/>
      <c r="J51" s="17">
        <v>6</v>
      </c>
    </row>
    <row r="52" spans="1:12">
      <c r="A52" s="4">
        <f>A50+1</f>
        <v>29</v>
      </c>
      <c r="B52" s="4"/>
      <c r="C52" t="s">
        <v>51</v>
      </c>
      <c r="F52" s="27">
        <v>200</v>
      </c>
      <c r="G52" s="28"/>
      <c r="H52" s="27">
        <f>J52-F52</f>
        <v>-200</v>
      </c>
      <c r="I52" s="29"/>
      <c r="J52" s="17">
        <v>0</v>
      </c>
    </row>
    <row r="53" spans="1:12">
      <c r="A53" s="4">
        <f>A52+1</f>
        <v>30</v>
      </c>
      <c r="B53" s="4"/>
      <c r="C53" t="s">
        <v>13</v>
      </c>
      <c r="F53" s="25">
        <f>SUM(F40:F52)</f>
        <v>12239</v>
      </c>
      <c r="G53" s="24"/>
      <c r="H53" s="39">
        <f>SUM(H40:H52)</f>
        <v>-95</v>
      </c>
      <c r="J53" s="11">
        <f>SUM(J40:J52)</f>
        <v>12144</v>
      </c>
    </row>
    <row r="54" spans="1:12">
      <c r="A54" s="4"/>
      <c r="B54" s="4"/>
      <c r="C54" t="s">
        <v>11</v>
      </c>
      <c r="F54" s="22"/>
      <c r="H54" s="38"/>
      <c r="J54" s="9"/>
    </row>
    <row r="55" spans="1:12">
      <c r="A55" s="4"/>
      <c r="B55" s="4"/>
      <c r="F55" s="22"/>
      <c r="H55" s="38"/>
      <c r="J55" s="9"/>
    </row>
    <row r="56" spans="1:12">
      <c r="A56" s="4">
        <f>A53+1</f>
        <v>31</v>
      </c>
      <c r="B56" s="4"/>
      <c r="C56" s="13" t="s">
        <v>14</v>
      </c>
      <c r="F56" s="25">
        <f>SUM(F53)</f>
        <v>12239</v>
      </c>
      <c r="G56" s="24"/>
      <c r="H56" s="39">
        <f>H53</f>
        <v>-95</v>
      </c>
      <c r="J56" s="11">
        <f>SUM(J53)</f>
        <v>12144</v>
      </c>
      <c r="L56" t="s">
        <v>11</v>
      </c>
    </row>
    <row r="57" spans="1:12">
      <c r="A57" s="4"/>
      <c r="B57" s="4"/>
      <c r="C57" s="13"/>
      <c r="F57" s="23"/>
      <c r="G57" s="24"/>
      <c r="H57" s="27"/>
      <c r="J57" s="9"/>
    </row>
    <row r="58" spans="1:12">
      <c r="A58" s="4"/>
      <c r="B58" s="4"/>
      <c r="F58" s="23"/>
      <c r="G58" s="24"/>
      <c r="H58" s="27"/>
      <c r="J58" s="9"/>
    </row>
    <row r="59" spans="1:12">
      <c r="A59" s="4">
        <f>A56+1</f>
        <v>32</v>
      </c>
      <c r="B59" s="4"/>
      <c r="C59" s="13" t="s">
        <v>15</v>
      </c>
      <c r="F59" s="25">
        <f>F36-F56</f>
        <v>-10398</v>
      </c>
      <c r="G59" s="24"/>
      <c r="H59" s="39">
        <f>H36-H56</f>
        <v>1282</v>
      </c>
      <c r="J59" s="11">
        <f>J36-J56</f>
        <v>-9116</v>
      </c>
    </row>
    <row r="60" spans="1:12">
      <c r="A60" s="4"/>
      <c r="B60" s="4"/>
      <c r="C60" s="13"/>
      <c r="F60" s="9"/>
      <c r="H60" s="38"/>
    </row>
    <row r="61" spans="1:12">
      <c r="A61" s="4"/>
      <c r="B61" s="4"/>
      <c r="C61" s="13"/>
      <c r="F61" s="9"/>
      <c r="H61" s="17"/>
    </row>
    <row r="62" spans="1:12">
      <c r="A62" s="4"/>
      <c r="B62" s="32" t="s">
        <v>30</v>
      </c>
      <c r="C62" s="29" t="s">
        <v>42</v>
      </c>
      <c r="D62" s="29"/>
      <c r="E62" s="29"/>
      <c r="F62" s="17"/>
      <c r="G62" s="29"/>
      <c r="H62" s="17"/>
    </row>
    <row r="63" spans="1:12" ht="12.95" customHeight="1">
      <c r="A63" s="4"/>
      <c r="B63" s="4" t="s">
        <v>11</v>
      </c>
      <c r="C63" s="18" t="s">
        <v>11</v>
      </c>
      <c r="F63" s="9"/>
      <c r="G63" s="10"/>
      <c r="H63" s="17"/>
    </row>
    <row r="64" spans="1:12">
      <c r="A64" s="4" t="s">
        <v>11</v>
      </c>
      <c r="H64" s="29"/>
    </row>
    <row r="65" spans="1:8">
      <c r="A65" s="4"/>
      <c r="H65" s="29"/>
    </row>
    <row r="66" spans="1:8">
      <c r="A66" s="4"/>
      <c r="D66" s="16" t="s">
        <v>11</v>
      </c>
      <c r="E66" s="16"/>
      <c r="H66" s="29"/>
    </row>
    <row r="67" spans="1:8">
      <c r="A67" s="4"/>
      <c r="D67" t="s">
        <v>11</v>
      </c>
      <c r="H67" s="29"/>
    </row>
    <row r="68" spans="1:8">
      <c r="A68" s="4"/>
      <c r="D68" t="s">
        <v>11</v>
      </c>
      <c r="H68" s="29"/>
    </row>
    <row r="69" spans="1:8">
      <c r="A69" s="4"/>
      <c r="H69" s="29"/>
    </row>
  </sheetData>
  <phoneticPr fontId="0" type="noConversion"/>
  <pageMargins left="1" right="0" top="0.5" bottom="0" header="0.5" footer="0.25"/>
  <pageSetup scale="85" orientation="portrait" horizontalDpi="1200" verticalDpi="1200" r:id="rId1"/>
  <headerFooter alignWithMargins="0">
    <oddHeader>&amp;RExhibit No.__ (SJK-2)</oddHeader>
    <oddFooter>&amp;R&amp;P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2012-04-02T07:00:00+00:00</OpenedDate>
    <Date1 xmlns="dc463f71-b30c-4ab2-9473-d307f9d35888">2012-04-02T07:00:00+00:00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120437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4DA560180296F4D8A5AF8F621B9F1B1" ma:contentTypeVersion="139" ma:contentTypeDescription="" ma:contentTypeScope="" ma:versionID="f7e85c6a68d1622128025f843de68a3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2B7358D2-26EE-4E66-B9B3-32879092E8EF}"/>
</file>

<file path=customXml/itemProps2.xml><?xml version="1.0" encoding="utf-8"?>
<ds:datastoreItem xmlns:ds="http://schemas.openxmlformats.org/officeDocument/2006/customXml" ds:itemID="{216EE526-0322-440B-ADCC-2713575EABC1}"/>
</file>

<file path=customXml/itemProps3.xml><?xml version="1.0" encoding="utf-8"?>
<ds:datastoreItem xmlns:ds="http://schemas.openxmlformats.org/officeDocument/2006/customXml" ds:itemID="{1755EC42-2BE0-4EC1-A727-E33C0257D905}"/>
</file>

<file path=customXml/itemProps4.xml><?xml version="1.0" encoding="utf-8"?>
<ds:datastoreItem xmlns:ds="http://schemas.openxmlformats.org/officeDocument/2006/customXml" ds:itemID="{8CAD135E-AC26-4739-93F5-0725FB0CE356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2011 Act vs 2013</vt:lpstr>
      <vt:lpstr>'2011 Act vs 2013'!Print_Area</vt:lpstr>
      <vt:lpstr>'2011 Act vs 2013'!Print_Titles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Paul W. Kimball</cp:lastModifiedBy>
  <cp:lastPrinted>2012-03-21T21:08:59Z</cp:lastPrinted>
  <dcterms:created xsi:type="dcterms:W3CDTF">2001-03-24T00:02:34Z</dcterms:created>
  <dcterms:modified xsi:type="dcterms:W3CDTF">2012-03-21T21:10:10Z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0x0101006E56B4D1795A2E4DB2F0B01679ED314A00A4DA560180296F4D8A5AF8F621B9F1B1</vt:lpwstr>
  </property>
  <property fmtid="{D5CDD505-2E9C-101B-9397-08002B2CF9AE}" pid="3" name="_docset_NoMedatataSyncRequired">
    <vt:lpwstr>False</vt:lpwstr>
  </property>
</Properties>
</file>