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x WA Reg\2023 WA Rate Case\Exhibits and Workpapers\Mitchell\xx Ramon J. Mitchell NON CONF\Figures and Table\"/>
    </mc:Choice>
  </mc:AlternateContent>
  <xr:revisionPtr revIDLastSave="0" documentId="13_ncr:1_{D201B1EE-7F59-4AE0-8C8E-8FB10326BFDA}" xr6:coauthVersionLast="47" xr6:coauthVersionMax="47" xr10:uidLastSave="{00000000-0000-0000-0000-000000000000}"/>
  <bookViews>
    <workbookView xWindow="-120" yWindow="-120" windowWidth="29040" windowHeight="17640" xr2:uid="{7E796430-8534-4E9B-8768-6CC68D9B0C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H11" i="1" s="1"/>
  <c r="I11" i="1" s="1"/>
  <c r="G9" i="1" l="1"/>
  <c r="H9" i="1" l="1"/>
  <c r="I9" i="1" s="1"/>
  <c r="G13" i="1" l="1"/>
  <c r="H13" i="1" s="1"/>
  <c r="I13" i="1" s="1"/>
  <c r="G14" i="1"/>
  <c r="H14" i="1" s="1"/>
  <c r="I14" i="1" s="1"/>
  <c r="G15" i="1"/>
  <c r="G10" i="1"/>
  <c r="H10" i="1" s="1"/>
  <c r="I10" i="1" s="1"/>
  <c r="G12" i="1"/>
  <c r="H12" i="1" s="1"/>
  <c r="I12" i="1" s="1"/>
  <c r="G7" i="1"/>
  <c r="H7" i="1" s="1"/>
  <c r="I7" i="1" s="1"/>
  <c r="G8" i="1"/>
  <c r="H8" i="1" s="1"/>
  <c r="I8" i="1" s="1"/>
  <c r="G6" i="1"/>
  <c r="H6" i="1" s="1"/>
  <c r="I6" i="1" s="1"/>
  <c r="G5" i="1"/>
  <c r="H15" i="1" l="1"/>
  <c r="I15" i="1" s="1"/>
  <c r="C18" i="1" s="1"/>
  <c r="C19" i="1" s="1"/>
  <c r="C22" i="1"/>
  <c r="C27" i="1" l="1"/>
  <c r="L4" i="1"/>
  <c r="K10" i="1"/>
  <c r="C23" i="1"/>
  <c r="C24" i="1" s="1"/>
  <c r="K14" i="1"/>
  <c r="K13" i="1"/>
  <c r="K15" i="1"/>
  <c r="K12" i="1"/>
  <c r="K8" i="1"/>
  <c r="K9" i="1" s="1"/>
  <c r="K7" i="1"/>
  <c r="K6" i="1"/>
  <c r="K4" i="1" l="1"/>
  <c r="K11" i="1"/>
  <c r="H5" i="1" l="1"/>
  <c r="I5" i="1" l="1"/>
  <c r="K5" i="1"/>
  <c r="L3" i="1" l="1"/>
  <c r="K3" i="1" l="1"/>
  <c r="C28" i="1" l="1"/>
  <c r="C29" i="1" s="1"/>
</calcChain>
</file>

<file path=xl/sharedStrings.xml><?xml version="1.0" encoding="utf-8"?>
<sst xmlns="http://schemas.openxmlformats.org/spreadsheetml/2006/main" count="90" uniqueCount="55">
  <si>
    <t>Sensitivity</t>
  </si>
  <si>
    <t>Description</t>
  </si>
  <si>
    <t>NPC Impact ($)</t>
  </si>
  <si>
    <t>Base</t>
  </si>
  <si>
    <t>Sensitivity NPC</t>
  </si>
  <si>
    <t>Base NPC ($)</t>
  </si>
  <si>
    <t>Moving from a flat DART adder to a percentile DART adder</t>
  </si>
  <si>
    <t>DART Percentile Adder</t>
  </si>
  <si>
    <t>Base Run</t>
  </si>
  <si>
    <t>Ambient Derates</t>
  </si>
  <si>
    <t>Including summer ambient derates to thermal capacity</t>
  </si>
  <si>
    <t>Trapped Energy</t>
  </si>
  <si>
    <t>Jim Bridger Outage</t>
  </si>
  <si>
    <t>Jim Bridger Gas Conversion</t>
  </si>
  <si>
    <t>Converting Jim Bridger Coal to Jim Bridger Gas (units 1 and 2)</t>
  </si>
  <si>
    <t>Ozone Transport Rule</t>
  </si>
  <si>
    <t>Impacts of the EPA's Ozone Transport Rule on NPC</t>
  </si>
  <si>
    <t>Gateway South 202410</t>
  </si>
  <si>
    <t>Gateway South transmission project in-service by October 2024</t>
  </si>
  <si>
    <t>Type</t>
  </si>
  <si>
    <t>Modeling Accuracy</t>
  </si>
  <si>
    <t>Policy/Operations</t>
  </si>
  <si>
    <t>Klamath Deconstruction</t>
  </si>
  <si>
    <t>Deconstruction of the hydroelectric projects on the Klamath river (dam removal)</t>
  </si>
  <si>
    <t>WA-Allocated Impact ($)</t>
  </si>
  <si>
    <t>No Coal in WA Rates</t>
  </si>
  <si>
    <t>NA</t>
  </si>
  <si>
    <t>Removing the trapped energy modeling construct in favor of wind curtailment</t>
  </si>
  <si>
    <t>6a</t>
  </si>
  <si>
    <t>6b</t>
  </si>
  <si>
    <t>9a</t>
  </si>
  <si>
    <t>WA-Allocated NPC ($)</t>
  </si>
  <si>
    <t>WA Cap and Invest</t>
  </si>
  <si>
    <t>JB Gas Conversion + Ozone Transport Rule + WA Cap and Invest + Klamath Deconstruction</t>
  </si>
  <si>
    <t>7a</t>
  </si>
  <si>
    <t>Ozone Transport Rule _noWY</t>
  </si>
  <si>
    <t>Impacts of the EPA's Ozone Transport Rule on NPC without Wyoming</t>
  </si>
  <si>
    <t>ID</t>
  </si>
  <si>
    <t>% Change</t>
  </si>
  <si>
    <t>Reference Trend NPC</t>
  </si>
  <si>
    <t>Reference NPC + Policy/Ops</t>
  </si>
  <si>
    <t>Trend Delta %</t>
  </si>
  <si>
    <t>Aurora NPC</t>
  </si>
  <si>
    <t>Case Delta $</t>
  </si>
  <si>
    <t>Case Delta %</t>
  </si>
  <si>
    <t>2022 PCORC</t>
  </si>
  <si>
    <t>Cumulative Policy and Ops</t>
  </si>
  <si>
    <t>1b</t>
  </si>
  <si>
    <t>WIJAM NPC</t>
  </si>
  <si>
    <t>Removal of Jim Bridger 3-4 and Colstrip Unit 4 from the WIJAM</t>
  </si>
  <si>
    <t>1d</t>
  </si>
  <si>
    <t>No Bridger Gas in WA Rates</t>
  </si>
  <si>
    <t>Removal of Jim Bridger 1-2 from the WIJAM</t>
  </si>
  <si>
    <t>Assesses the impact of JB Gas units 1 &amp; 2 going on outage</t>
  </si>
  <si>
    <t>Impacts of the WA Cap and Invest program on NPC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</si>
</sst>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##0;[Red]\(&quot;$&quot;###0\)"/>
    <numFmt numFmtId="167" formatCode="0.0"/>
    <numFmt numFmtId="168" formatCode="_(* #,##0_);[Red]_(* \(#,##0\);_(* &quot;-&quot;_);_(@_)"/>
    <numFmt numFmtId="169" formatCode="m/d/yyyy;@"/>
    <numFmt numFmtId="170" formatCode="General_)"/>
    <numFmt numFmtId="171" formatCode="###,000"/>
    <numFmt numFmtId="172" formatCode="_(* #,##0.00_);[Red]_(* \(#,##0.0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name val="Geneva"/>
      <family val="2"/>
    </font>
  </fonts>
  <fills count="3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6" fontId="5" fillId="0" borderId="0" applyFont="0" applyFill="0" applyBorder="0" applyProtection="0">
      <alignment horizontal="right"/>
    </xf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167" fontId="6" fillId="0" borderId="0" applyNumberFormat="0" applyFill="0" applyBorder="0" applyAlignment="0" applyProtection="0"/>
    <xf numFmtId="0" fontId="7" fillId="0" borderId="2" applyNumberFormat="0" applyBorder="0" applyAlignment="0"/>
    <xf numFmtId="12" fontId="4" fillId="2" borderId="1">
      <alignment horizontal="left"/>
    </xf>
    <xf numFmtId="37" fontId="7" fillId="3" borderId="0" applyNumberFormat="0" applyBorder="0" applyAlignment="0" applyProtection="0"/>
    <xf numFmtId="37" fontId="7" fillId="0" borderId="0"/>
    <xf numFmtId="3" fontId="8" fillId="4" borderId="3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169" fontId="11" fillId="0" borderId="0"/>
    <xf numFmtId="0" fontId="10" fillId="0" borderId="0"/>
    <xf numFmtId="0" fontId="2" fillId="0" borderId="0"/>
    <xf numFmtId="0" fontId="1" fillId="0" borderId="0"/>
    <xf numFmtId="0" fontId="12" fillId="0" borderId="0"/>
    <xf numFmtId="0" fontId="2" fillId="0" borderId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6" borderId="0" applyNumberFormat="0" applyBorder="0" applyAlignment="0" applyProtection="0"/>
    <xf numFmtId="0" fontId="14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 applyFont="0" applyFill="0" applyBorder="0" applyAlignment="0" applyProtection="0">
      <alignment horizontal="left"/>
    </xf>
    <xf numFmtId="0" fontId="16" fillId="0" borderId="0" applyNumberFormat="0" applyFill="0" applyBorder="0" applyAlignment="0" applyProtection="0">
      <alignment vertical="top"/>
      <protection locked="0"/>
    </xf>
    <xf numFmtId="164" fontId="17" fillId="0" borderId="0" applyFont="0" applyAlignment="0" applyProtection="0"/>
    <xf numFmtId="0" fontId="9" fillId="0" borderId="0"/>
    <xf numFmtId="0" fontId="9" fillId="0" borderId="0"/>
    <xf numFmtId="0" fontId="1" fillId="0" borderId="0"/>
    <xf numFmtId="0" fontId="18" fillId="0" borderId="0" applyNumberFormat="0" applyFill="0" applyBorder="0" applyAlignment="0" applyProtection="0"/>
    <xf numFmtId="170" fontId="19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0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1" fillId="0" borderId="0" applyNumberFormat="0" applyFill="0" applyBorder="0" applyAlignment="0">
      <protection locked="0"/>
    </xf>
    <xf numFmtId="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3" fillId="0" borderId="0"/>
    <xf numFmtId="43" fontId="1" fillId="0" borderId="0" applyFont="0" applyFill="0" applyBorder="0" applyAlignment="0" applyProtection="0"/>
    <xf numFmtId="0" fontId="22" fillId="19" borderId="4" applyNumberFormat="0" applyAlignment="0" applyProtection="0">
      <alignment horizontal="left" vertical="center" indent="1"/>
    </xf>
    <xf numFmtId="171" fontId="23" fillId="0" borderId="5" applyNumberFormat="0" applyProtection="0">
      <alignment horizontal="right" vertical="center"/>
    </xf>
    <xf numFmtId="171" fontId="22" fillId="0" borderId="6" applyNumberFormat="0" applyProtection="0">
      <alignment horizontal="right" vertical="center"/>
    </xf>
    <xf numFmtId="0" fontId="24" fillId="20" borderId="6" applyNumberFormat="0" applyAlignment="0" applyProtection="0">
      <alignment horizontal="left" vertical="center" indent="1"/>
    </xf>
    <xf numFmtId="0" fontId="24" fillId="21" borderId="6" applyNumberFormat="0" applyAlignment="0" applyProtection="0">
      <alignment horizontal="left" vertical="center" indent="1"/>
    </xf>
    <xf numFmtId="171" fontId="23" fillId="22" borderId="5" applyNumberFormat="0" applyBorder="0" applyProtection="0">
      <alignment horizontal="right" vertical="center"/>
    </xf>
    <xf numFmtId="0" fontId="24" fillId="20" borderId="6" applyNumberFormat="0" applyAlignment="0" applyProtection="0">
      <alignment horizontal="left" vertical="center" indent="1"/>
    </xf>
    <xf numFmtId="171" fontId="22" fillId="21" borderId="6" applyNumberFormat="0" applyProtection="0">
      <alignment horizontal="right" vertical="center"/>
    </xf>
    <xf numFmtId="171" fontId="22" fillId="22" borderId="6" applyNumberFormat="0" applyBorder="0" applyProtection="0">
      <alignment horizontal="right" vertical="center"/>
    </xf>
    <xf numFmtId="171" fontId="25" fillId="23" borderId="7" applyNumberFormat="0" applyBorder="0" applyAlignment="0" applyProtection="0">
      <alignment horizontal="right" vertical="center" indent="1"/>
    </xf>
    <xf numFmtId="171" fontId="26" fillId="24" borderId="7" applyNumberFormat="0" applyBorder="0" applyAlignment="0" applyProtection="0">
      <alignment horizontal="right" vertical="center" indent="1"/>
    </xf>
    <xf numFmtId="171" fontId="26" fillId="25" borderId="7" applyNumberFormat="0" applyBorder="0" applyAlignment="0" applyProtection="0">
      <alignment horizontal="right" vertical="center" indent="1"/>
    </xf>
    <xf numFmtId="171" fontId="27" fillId="26" borderId="7" applyNumberFormat="0" applyBorder="0" applyAlignment="0" applyProtection="0">
      <alignment horizontal="right" vertical="center" indent="1"/>
    </xf>
    <xf numFmtId="171" fontId="27" fillId="27" borderId="7" applyNumberFormat="0" applyBorder="0" applyAlignment="0" applyProtection="0">
      <alignment horizontal="right" vertical="center" indent="1"/>
    </xf>
    <xf numFmtId="171" fontId="27" fillId="28" borderId="7" applyNumberFormat="0" applyBorder="0" applyAlignment="0" applyProtection="0">
      <alignment horizontal="right" vertical="center" indent="1"/>
    </xf>
    <xf numFmtId="171" fontId="28" fillId="29" borderId="7" applyNumberFormat="0" applyBorder="0" applyAlignment="0" applyProtection="0">
      <alignment horizontal="right" vertical="center" indent="1"/>
    </xf>
    <xf numFmtId="171" fontId="28" fillId="30" borderId="7" applyNumberFormat="0" applyBorder="0" applyAlignment="0" applyProtection="0">
      <alignment horizontal="right" vertical="center" indent="1"/>
    </xf>
    <xf numFmtId="171" fontId="28" fillId="31" borderId="7" applyNumberFormat="0" applyBorder="0" applyAlignment="0" applyProtection="0">
      <alignment horizontal="right" vertical="center" indent="1"/>
    </xf>
    <xf numFmtId="0" fontId="29" fillId="0" borderId="4" applyNumberFormat="0" applyFont="0" applyFill="0" applyAlignment="0" applyProtection="0"/>
    <xf numFmtId="171" fontId="23" fillId="32" borderId="4" applyNumberFormat="0" applyAlignment="0" applyProtection="0">
      <alignment horizontal="left" vertical="center" indent="1"/>
    </xf>
    <xf numFmtId="0" fontId="22" fillId="19" borderId="6" applyNumberFormat="0" applyAlignment="0" applyProtection="0">
      <alignment horizontal="left" vertical="center" indent="1"/>
    </xf>
    <xf numFmtId="0" fontId="24" fillId="33" borderId="4" applyNumberFormat="0" applyAlignment="0" applyProtection="0">
      <alignment horizontal="left" vertical="center" indent="1"/>
    </xf>
    <xf numFmtId="0" fontId="24" fillId="34" borderId="4" applyNumberFormat="0" applyAlignment="0" applyProtection="0">
      <alignment horizontal="left" vertical="center" indent="1"/>
    </xf>
    <xf numFmtId="0" fontId="24" fillId="35" borderId="4" applyNumberFormat="0" applyAlignment="0" applyProtection="0">
      <alignment horizontal="left" vertical="center" indent="1"/>
    </xf>
    <xf numFmtId="0" fontId="24" fillId="22" borderId="4" applyNumberFormat="0" applyAlignment="0" applyProtection="0">
      <alignment horizontal="left" vertical="center" indent="1"/>
    </xf>
    <xf numFmtId="0" fontId="24" fillId="21" borderId="6" applyNumberFormat="0" applyAlignment="0" applyProtection="0">
      <alignment horizontal="left" vertical="center" indent="1"/>
    </xf>
    <xf numFmtId="0" fontId="30" fillId="0" borderId="8" applyNumberFormat="0" applyFill="0" applyBorder="0" applyAlignment="0" applyProtection="0"/>
    <xf numFmtId="0" fontId="31" fillId="0" borderId="8" applyBorder="0" applyAlignment="0" applyProtection="0"/>
    <xf numFmtId="0" fontId="30" fillId="20" borderId="6" applyNumberFormat="0" applyAlignment="0" applyProtection="0">
      <alignment horizontal="left" vertical="center" indent="1"/>
    </xf>
    <xf numFmtId="0" fontId="30" fillId="20" borderId="6" applyNumberFormat="0" applyAlignment="0" applyProtection="0">
      <alignment horizontal="left" vertical="center" indent="1"/>
    </xf>
    <xf numFmtId="0" fontId="30" fillId="21" borderId="6" applyNumberFormat="0" applyAlignment="0" applyProtection="0">
      <alignment horizontal="left" vertical="center" indent="1"/>
    </xf>
    <xf numFmtId="171" fontId="32" fillId="21" borderId="6" applyNumberFormat="0" applyProtection="0">
      <alignment horizontal="right" vertical="center"/>
    </xf>
    <xf numFmtId="171" fontId="33" fillId="22" borderId="5" applyNumberFormat="0" applyBorder="0" applyProtection="0">
      <alignment horizontal="right" vertical="center"/>
    </xf>
    <xf numFmtId="171" fontId="32" fillId="22" borderId="6" applyNumberFormat="0" applyBorder="0" applyProtection="0">
      <alignment horizontal="right" vertical="center"/>
    </xf>
    <xf numFmtId="168" fontId="2" fillId="0" borderId="0"/>
    <xf numFmtId="172" fontId="2" fillId="0" borderId="0" applyFont="0" applyFill="0" applyBorder="0" applyAlignment="0" applyProtection="0"/>
    <xf numFmtId="41" fontId="3" fillId="0" borderId="0"/>
    <xf numFmtId="4" fontId="3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164" fontId="0" fillId="0" borderId="0" xfId="1" applyNumberFormat="1" applyFont="1" applyAlignment="1">
      <alignment horizontal="right"/>
    </xf>
    <xf numFmtId="42" fontId="0" fillId="0" borderId="0" xfId="0" applyNumberFormat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5" fontId="0" fillId="0" borderId="0" xfId="2" applyNumberFormat="1" applyFont="1"/>
    <xf numFmtId="10" fontId="0" fillId="0" borderId="0" xfId="2" applyNumberFormat="1" applyFont="1"/>
    <xf numFmtId="42" fontId="0" fillId="0" borderId="0" xfId="0" applyNumberFormat="1" applyFill="1"/>
    <xf numFmtId="38" fontId="0" fillId="0" borderId="0" xfId="0" applyNumberFormat="1"/>
    <xf numFmtId="9" fontId="0" fillId="0" borderId="0" xfId="2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164" fontId="0" fillId="0" borderId="12" xfId="1" applyNumberFormat="1" applyFont="1" applyBorder="1"/>
    <xf numFmtId="164" fontId="0" fillId="0" borderId="13" xfId="0" applyNumberFormat="1" applyBorder="1"/>
    <xf numFmtId="10" fontId="0" fillId="0" borderId="14" xfId="2" applyNumberFormat="1" applyFont="1" applyBorder="1"/>
    <xf numFmtId="164" fontId="0" fillId="0" borderId="13" xfId="1" applyNumberFormat="1" applyFont="1" applyBorder="1"/>
    <xf numFmtId="9" fontId="0" fillId="0" borderId="14" xfId="2" applyFont="1" applyBorder="1"/>
    <xf numFmtId="0" fontId="0" fillId="0" borderId="0" xfId="0" applyFill="1" applyAlignment="1">
      <alignment horizontal="right"/>
    </xf>
    <xf numFmtId="0" fontId="0" fillId="0" borderId="0" xfId="0" applyFill="1"/>
    <xf numFmtId="164" fontId="0" fillId="0" borderId="0" xfId="1" applyNumberFormat="1" applyFont="1" applyFill="1"/>
    <xf numFmtId="164" fontId="0" fillId="0" borderId="15" xfId="1" applyNumberFormat="1" applyFont="1" applyFill="1" applyBorder="1"/>
  </cellXfs>
  <cellStyles count="147">
    <cellStyle name="Accent1 - 20%" xfId="34" xr:uid="{719F60ED-21AE-4513-9057-00955EFF90E8}"/>
    <cellStyle name="Accent1 - 40%" xfId="35" xr:uid="{003B09F1-70E1-4078-97DD-5F71C953717F}"/>
    <cellStyle name="Accent1 - 60%" xfId="36" xr:uid="{AE8B6ED7-E079-4847-93D7-F7B2E4D7BA12}"/>
    <cellStyle name="Accent2 - 20%" xfId="37" xr:uid="{178CFBC8-C462-4BC3-8BCB-199541180A3D}"/>
    <cellStyle name="Accent2 - 40%" xfId="38" xr:uid="{BF69EEBB-C1BE-4C19-9446-E3FFEB3501D2}"/>
    <cellStyle name="Accent2 - 60%" xfId="39" xr:uid="{6B532C67-4D4D-415C-B515-1C0FAA3D039E}"/>
    <cellStyle name="Accent3 - 20%" xfId="40" xr:uid="{C9BF39DF-5F2B-40A5-9615-7294583D0544}"/>
    <cellStyle name="Accent3 - 40%" xfId="41" xr:uid="{F32FC55B-1FFC-45B9-92E5-ED473DDA6F08}"/>
    <cellStyle name="Accent3 - 60%" xfId="42" xr:uid="{E4082834-4C49-43DD-80FF-B0CF39BE01E8}"/>
    <cellStyle name="Accent4 - 20%" xfId="43" xr:uid="{B71406EE-BB40-4AF4-B585-498D2474A0CF}"/>
    <cellStyle name="Accent4 - 40%" xfId="44" xr:uid="{AD186F3B-7736-44FE-91B8-F0017B11641B}"/>
    <cellStyle name="Accent4 - 60%" xfId="45" xr:uid="{971E3B46-7E4B-4282-9BCF-EBDD9DC01F88}"/>
    <cellStyle name="Accent5 - 20%" xfId="46" xr:uid="{04EBC713-D171-4116-A3C9-0A7E27610D6D}"/>
    <cellStyle name="Accent5 - 40%" xfId="47" xr:uid="{5FF84FE6-9C17-4265-BC43-6621B1F1BB02}"/>
    <cellStyle name="Accent5 - 60%" xfId="48" xr:uid="{6B609965-4CF8-4BB6-87AD-6724240E89EC}"/>
    <cellStyle name="Accent6 - 20%" xfId="49" xr:uid="{5AA37CE9-55F1-4237-AD41-8D83DE7FF78A}"/>
    <cellStyle name="Accent6 - 40%" xfId="50" xr:uid="{5E9B08D7-7D21-4887-AA9A-4AC3A04D4F22}"/>
    <cellStyle name="Accent6 - 60%" xfId="51" xr:uid="{F713B93B-84B8-4C03-9A81-A4F42AC8667B}"/>
    <cellStyle name="Comma" xfId="1" builtinId="3"/>
    <cellStyle name="Comma 10" xfId="139" xr:uid="{CADDF432-FB6C-45B0-8C00-CA40BC6F2954}"/>
    <cellStyle name="Comma 10 2" xfId="142" xr:uid="{7F79B224-489A-405D-BAEC-CB03D6B443D2}"/>
    <cellStyle name="Comma 11" xfId="145" xr:uid="{2908BB42-332D-4A11-BDAD-6D68B837E4DA}"/>
    <cellStyle name="Comma 2" xfId="17" xr:uid="{F3443E86-4C44-4A01-8799-C6860C5A17FF}"/>
    <cellStyle name="Comma 2 2" xfId="18" xr:uid="{36B63DD5-05EB-442B-A8DE-0F2E0F80329A}"/>
    <cellStyle name="Comma 2 3" xfId="141" xr:uid="{68FFABEA-AFCB-4789-B867-C47690BA6C82}"/>
    <cellStyle name="Comma 3" xfId="19" xr:uid="{399E81DA-EF29-4D65-BCED-DFD2F4A80733}"/>
    <cellStyle name="Comma 3 2" xfId="52" xr:uid="{FAD511C2-15EC-4A0D-9FE7-C1769FA9D2C2}"/>
    <cellStyle name="Comma 3 3" xfId="103" xr:uid="{25C40D56-B2DC-4B4C-AD3A-2376768A7762}"/>
    <cellStyle name="Comma 3 3 2" xfId="144" xr:uid="{ADDD6575-54CC-4714-B9D6-624A9DA46BB3}"/>
    <cellStyle name="Comma 4" xfId="20" xr:uid="{0DA52427-51E6-4222-A315-7390B2F6EC7E}"/>
    <cellStyle name="Comma 5" xfId="21" xr:uid="{044D95A1-56FE-4F99-89A4-E2843963783D}"/>
    <cellStyle name="Comma 6" xfId="32" xr:uid="{9CED915C-F209-4D91-9991-923F9EB56DA2}"/>
    <cellStyle name="Comma 6 2" xfId="69" xr:uid="{51A00AA6-856C-45FD-85F0-85C7CCE6BBAF}"/>
    <cellStyle name="Comma 6 2 2" xfId="86" xr:uid="{FA6EC066-504C-47F0-B229-07ED4BC47FCC}"/>
    <cellStyle name="Comma 6 2 2 2" xfId="146" xr:uid="{3452D197-B8C2-4F0B-A750-356224905B39}"/>
    <cellStyle name="Comma 6 2 3" xfId="99" xr:uid="{EF000C67-A647-4511-AE12-983B037B5FC1}"/>
    <cellStyle name="Comma 6 3" xfId="79" xr:uid="{1C060D1C-742F-4D95-B37B-86B78095C7D0}"/>
    <cellStyle name="Comma 6 4" xfId="92" xr:uid="{583B05F8-BAF7-427B-BC8C-36D90D720B99}"/>
    <cellStyle name="Comma 7" xfId="63" xr:uid="{EFCE1F7E-BF32-426E-A2E9-855B05A4BCB0}"/>
    <cellStyle name="Comma 7 2" xfId="83" xr:uid="{70B32861-3AF4-4BCD-9A50-01AB63CEE42C}"/>
    <cellStyle name="Comma 7 3" xfId="96" xr:uid="{7741101A-A675-4BD6-9411-04CEA44465A6}"/>
    <cellStyle name="Comma 8" xfId="76" xr:uid="{DECD9AA8-EE5D-4A49-A8A5-BA7B102F2BF3}"/>
    <cellStyle name="Comma 9" xfId="89" xr:uid="{9F222E27-F63B-435F-95BC-177EBC2F841D}"/>
    <cellStyle name="Comma0" xfId="5" xr:uid="{419F5197-B634-47AC-8D99-B2459BED3AD2}"/>
    <cellStyle name="Currency 2" xfId="22" xr:uid="{44D72349-AD42-42B7-8087-FE884D712551}"/>
    <cellStyle name="Currency 2 2" xfId="53" xr:uid="{087E6058-0DF0-4A20-8607-50F289FB61CF}"/>
    <cellStyle name="Currency 3" xfId="31" xr:uid="{B6AFC307-9613-49D0-B257-F9B0CCF931A2}"/>
    <cellStyle name="Currency 3 2" xfId="68" xr:uid="{9DD4381C-40DA-4970-B453-03F51F07A1BC}"/>
    <cellStyle name="Currency 3 2 2" xfId="85" xr:uid="{6E79FB69-C42F-438A-B14D-7DB152A3BE6E}"/>
    <cellStyle name="Currency 3 2 3" xfId="98" xr:uid="{3121032D-EF73-404C-9F27-F6DAB1283B86}"/>
    <cellStyle name="Currency 3 3" xfId="78" xr:uid="{5DC67AB5-F83E-45BC-9A66-AE8B40AA304B}"/>
    <cellStyle name="Currency 3 4" xfId="91" xr:uid="{D0CF5DD4-EF1A-4F26-B2BF-36AC5CF25D6C}"/>
    <cellStyle name="Currency 4" xfId="65" xr:uid="{24C55D8D-992F-480B-8C47-388F33FC7660}"/>
    <cellStyle name="Currency 5" xfId="4" xr:uid="{6F00BD54-A8BF-4466-B72E-24119BCDC6D9}"/>
    <cellStyle name="Currency No Comma" xfId="6" xr:uid="{D894906E-C5EB-4472-9BAC-43EC9BC2B353}"/>
    <cellStyle name="Currency0" xfId="7" xr:uid="{6C108149-4B74-4961-B0D6-77354276574B}"/>
    <cellStyle name="Date" xfId="8" xr:uid="{7F571032-F848-4D5F-9182-ED7A66CBD6BC}"/>
    <cellStyle name="Fixed" xfId="9" xr:uid="{B89C4032-0AF6-4A13-8CCE-E2E1AC6C1063}"/>
    <cellStyle name="General" xfId="54" xr:uid="{15587FFE-9844-4BB6-B0F9-E2E20B46EBBB}"/>
    <cellStyle name="Heading 1 2" xfId="72" xr:uid="{57C9731C-9BDC-4CAF-840F-A6A332E80B40}"/>
    <cellStyle name="Heading 2 2" xfId="73" xr:uid="{A15F54B4-0C2E-445F-BC0D-C479017F82BF}"/>
    <cellStyle name="Hyperlink 2" xfId="55" xr:uid="{3D4973A5-90A9-4CE7-BB22-CEB7D0D3ECDC}"/>
    <cellStyle name="Input 2" xfId="74" xr:uid="{2D4083C8-D40F-4DB0-9AD4-A241AFE9C5ED}"/>
    <cellStyle name="MCP" xfId="10" xr:uid="{72A8666F-A6A4-45E9-B24E-2D97D833E4A9}"/>
    <cellStyle name="nONE" xfId="56" xr:uid="{453129AD-704E-425E-A6D8-5D0D0BED84A0}"/>
    <cellStyle name="noninput" xfId="11" xr:uid="{D2466CA7-BFB5-43B7-8D60-9F13E3317268}"/>
    <cellStyle name="Normal" xfId="0" builtinId="0"/>
    <cellStyle name="Normal 10" xfId="138" xr:uid="{99101211-EEC8-4B8B-B22C-B25FD35D1DF3}"/>
    <cellStyle name="Normal 11" xfId="102" xr:uid="{80AA261F-75D0-4CB2-9D53-AB1EFE0EE3B5}"/>
    <cellStyle name="Normal 12" xfId="3" xr:uid="{E375F7CA-A045-44A4-B630-8495102AA663}"/>
    <cellStyle name="Normal 2" xfId="23" xr:uid="{E6948053-AC09-48EC-90E9-E97969C1F89A}"/>
    <cellStyle name="Normal 2 2" xfId="24" xr:uid="{AF43A1C0-2B3B-4C1B-97F8-1D9E82E49F46}"/>
    <cellStyle name="Normal 2 3" xfId="57" xr:uid="{F2EA038D-CBF0-428E-B7C4-9FBFC5C3623B}"/>
    <cellStyle name="Normal 2 4" xfId="140" xr:uid="{34DC5206-C697-495C-A9C8-E9C09A397BBE}"/>
    <cellStyle name="Normal 3" xfId="25" xr:uid="{D1576E70-305F-4141-AA00-BFA52DEAABAC}"/>
    <cellStyle name="Normal 3 2" xfId="58" xr:uid="{095A75DF-6632-430F-9A29-ACDAFD21938D}"/>
    <cellStyle name="Normal 39" xfId="143" xr:uid="{95709D5A-7395-4CA3-8D71-7A57748835D6}"/>
    <cellStyle name="Normal 4" xfId="26" xr:uid="{F9CBAC55-BED4-4CC5-BED4-ABBCAB3B88F7}"/>
    <cellStyle name="Normal 4 2" xfId="27" xr:uid="{E68F4615-A4D6-4197-A622-E9EB9420B4A4}"/>
    <cellStyle name="Normal 4 2 2" xfId="67" xr:uid="{84C27944-1504-4F33-9160-47700238AD82}"/>
    <cellStyle name="Normal 4 2 2 2" xfId="84" xr:uid="{7C030187-34C4-49B4-996B-97F41E052A61}"/>
    <cellStyle name="Normal 4 2 2 3" xfId="97" xr:uid="{583DAA52-8B76-4C47-84AF-7BD5DFCF0A6F}"/>
    <cellStyle name="Normal 4 2 3" xfId="77" xr:uid="{69C7A314-9508-4C17-ACEF-C9FAD38250EC}"/>
    <cellStyle name="Normal 4 2 4" xfId="90" xr:uid="{FC9BB1B3-9C28-4F16-8D2B-6B744A779E77}"/>
    <cellStyle name="Normal 5" xfId="28" xr:uid="{0C00E69A-DA15-4A61-B3D2-6EE3318BBD96}"/>
    <cellStyle name="Normal 6" xfId="29" xr:uid="{F214B1E9-D737-4B6D-B48D-9479FE228364}"/>
    <cellStyle name="Normal 7" xfId="59" xr:uid="{2B95102E-1E8C-4ECA-AA1F-E405198C47A4}"/>
    <cellStyle name="Normal 7 2" xfId="71" xr:uid="{176B216A-1740-46CD-AE72-5DFE79B1936E}"/>
    <cellStyle name="Normal 7 2 2" xfId="88" xr:uid="{54C1119F-C166-437E-B4F7-600F31DCA2D8}"/>
    <cellStyle name="Normal 7 2 3" xfId="101" xr:uid="{1AC15A23-AB8F-4CC3-8446-D4A533AE97FB}"/>
    <cellStyle name="Normal 7 3" xfId="81" xr:uid="{319E4C87-753F-48FD-8804-65B5BC1E6E19}"/>
    <cellStyle name="Normal 7 4" xfId="94" xr:uid="{73356F6B-1A2E-4ED0-A320-481644AA3296}"/>
    <cellStyle name="Normal 8" xfId="64" xr:uid="{55FA192C-941F-4F18-9AED-0ADAF03FC7BE}"/>
    <cellStyle name="Normal 9" xfId="62" xr:uid="{7EF6C054-31A4-444F-9B5C-FA5AE587886D}"/>
    <cellStyle name="Normal 9 2" xfId="82" xr:uid="{0C8443EC-0655-45B8-AA01-88708C02F516}"/>
    <cellStyle name="Normal 9 3" xfId="95" xr:uid="{64725579-70E6-4F23-BC40-ADAEE4E37745}"/>
    <cellStyle name="Password" xfId="12" xr:uid="{E95571B1-F6B9-45A3-A484-D43D74796C43}"/>
    <cellStyle name="Percent" xfId="2" builtinId="5"/>
    <cellStyle name="Percent 2" xfId="30" xr:uid="{82E1C36F-AFB5-477F-89D0-E447816B5966}"/>
    <cellStyle name="Percent 3" xfId="33" xr:uid="{B3CC2A01-12BC-48E3-A47F-A7C11BFCB1BC}"/>
    <cellStyle name="Percent 3 2" xfId="70" xr:uid="{C92619D7-2A02-4EEE-A02C-AA329E05428B}"/>
    <cellStyle name="Percent 3 2 2" xfId="87" xr:uid="{C8090E9F-7D97-496A-8E80-5A44BE3DBEF6}"/>
    <cellStyle name="Percent 3 2 3" xfId="100" xr:uid="{4DD4AF7A-1895-40E8-946D-660751AE0184}"/>
    <cellStyle name="Percent 3 3" xfId="80" xr:uid="{D9FB796D-9BE6-4D35-8E2D-A54DF4F56F39}"/>
    <cellStyle name="Percent 3 4" xfId="93" xr:uid="{C30C5982-17B0-4C22-AE7E-0E4CC40E0CAC}"/>
    <cellStyle name="Percent 4" xfId="66" xr:uid="{DA54824E-4E31-4EF5-8EAC-F8D433F7529C}"/>
    <cellStyle name="Percent 5" xfId="16" xr:uid="{C4738EE3-8860-4421-988E-43BB6E2F2B50}"/>
    <cellStyle name="SAPBorder" xfId="122" xr:uid="{5E828A4E-808B-4189-A948-A1F4909BFD71}"/>
    <cellStyle name="SAPDataCell" xfId="105" xr:uid="{A84D5083-E8C4-46E0-A348-29A1F54EBA74}"/>
    <cellStyle name="SAPDataTotalCell" xfId="106" xr:uid="{78498D4E-AC39-42D2-BDDF-929654F3C608}"/>
    <cellStyle name="SAPDimensionCell" xfId="104" xr:uid="{1C18A213-4D73-4A76-B72A-E4C517B67983}"/>
    <cellStyle name="SAPEditableDataCell" xfId="107" xr:uid="{B38DF36F-6283-4533-868D-1A98ACF69305}"/>
    <cellStyle name="SAPEditableDataTotalCell" xfId="110" xr:uid="{D25FFED3-B28A-47E2-BCE9-4BC22BA50048}"/>
    <cellStyle name="SAPEmphasized" xfId="130" xr:uid="{E8F8AA82-0B68-4659-AF83-C2812F6E97B7}"/>
    <cellStyle name="SAPEmphasizedEditableDataCell" xfId="132" xr:uid="{1FAA72A9-59E1-4F06-A1C9-782F1604D64D}"/>
    <cellStyle name="SAPEmphasizedEditableDataTotalCell" xfId="133" xr:uid="{9C762169-36E0-4818-BE9F-61519D60A6AE}"/>
    <cellStyle name="SAPEmphasizedLockedDataCell" xfId="136" xr:uid="{7BD3F396-38C2-4555-84D3-FF6B84FC1E25}"/>
    <cellStyle name="SAPEmphasizedLockedDataTotalCell" xfId="137" xr:uid="{52216B9B-420A-4FE9-9896-51EDDDA572BB}"/>
    <cellStyle name="SAPEmphasizedReadonlyDataCell" xfId="134" xr:uid="{BA1C33A7-607A-4F09-8196-3AB22170134C}"/>
    <cellStyle name="SAPEmphasizedReadonlyDataTotalCell" xfId="135" xr:uid="{27247C5E-40D8-487C-917E-6EE591C6B8C3}"/>
    <cellStyle name="SAPEmphasizedTotal" xfId="131" xr:uid="{19F1F599-4198-42CF-B4C1-C041116D8709}"/>
    <cellStyle name="SAPExceptionLevel1" xfId="113" xr:uid="{35C9555B-D49E-4D1F-A567-5D9DE3853DE7}"/>
    <cellStyle name="SAPExceptionLevel2" xfId="114" xr:uid="{71A14AB4-C47F-425A-834D-DD1D62BEB4BD}"/>
    <cellStyle name="SAPExceptionLevel3" xfId="115" xr:uid="{AAED6374-AA37-4C77-9C02-85F14F9ED18A}"/>
    <cellStyle name="SAPExceptionLevel4" xfId="116" xr:uid="{17E9D01E-C472-4B53-8F11-12F8D843D3EB}"/>
    <cellStyle name="SAPExceptionLevel5" xfId="117" xr:uid="{2BD1884E-2F54-4DDE-AF9B-5D383A1B47DF}"/>
    <cellStyle name="SAPExceptionLevel6" xfId="118" xr:uid="{64C4F0C6-2C76-45F5-BCD7-14BA06E164CF}"/>
    <cellStyle name="SAPExceptionLevel7" xfId="119" xr:uid="{A67A7D39-2D3E-48B8-BFF9-15ACC0BEC07A}"/>
    <cellStyle name="SAPExceptionLevel8" xfId="120" xr:uid="{EB4F875C-A04E-448E-BF1F-2A48CD564C15}"/>
    <cellStyle name="SAPExceptionLevel9" xfId="121" xr:uid="{B43EFB14-C16E-4321-9618-B3D25D657AC1}"/>
    <cellStyle name="SAPHierarchyCell0" xfId="125" xr:uid="{5D2E3D6E-9EFC-4C21-8D1B-F55D026FFBD7}"/>
    <cellStyle name="SAPHierarchyCell1" xfId="126" xr:uid="{DEB5F512-8CE3-4FA9-96DC-7111411E4670}"/>
    <cellStyle name="SAPHierarchyCell2" xfId="127" xr:uid="{BDB59CCD-2CDC-4FA6-8EEB-70486910687D}"/>
    <cellStyle name="SAPHierarchyCell3" xfId="128" xr:uid="{9DA3A475-3F28-4AD5-9427-A983AB721F29}"/>
    <cellStyle name="SAPHierarchyCell4" xfId="129" xr:uid="{45BFD0C0-9CB0-4021-96DD-3D074A314DAE}"/>
    <cellStyle name="SAPLockedDataCell" xfId="109" xr:uid="{0F1784AB-E6E7-47A5-A626-2870D4E04A07}"/>
    <cellStyle name="SAPLockedDataTotalCell" xfId="112" xr:uid="{01835CFD-0E12-44A0-B647-324DD9F4E166}"/>
    <cellStyle name="SAPMemberCell" xfId="123" xr:uid="{01C83C07-6FDF-486C-8CA3-A30AE1E0119F}"/>
    <cellStyle name="SAPMemberTotalCell" xfId="124" xr:uid="{1E8E4AA8-A465-46F8-9C28-7E58BB68E58F}"/>
    <cellStyle name="SAPReadonlyDataCell" xfId="108" xr:uid="{FC3264AC-4187-406C-B156-DEE5F3F9FC28}"/>
    <cellStyle name="SAPReadonlyDataTotalCell" xfId="111" xr:uid="{610994FA-7195-4E88-9ADC-7DC9FA9E028B}"/>
    <cellStyle name="Sheet Title" xfId="60" xr:uid="{CEBF3F64-65DF-4423-933D-C952C66B6D1E}"/>
    <cellStyle name="Total 2" xfId="75" xr:uid="{D7810F1C-1CF4-4D4E-9816-00F07D9F98F8}"/>
    <cellStyle name="TRANSMISSION RELIABILITY PORTION OF PROJECT" xfId="61" xr:uid="{2397CFBF-FE24-430E-8681-8D1848358077}"/>
    <cellStyle name="Unprot" xfId="13" xr:uid="{59DFA551-3452-43B3-AAC6-E77EF6D51257}"/>
    <cellStyle name="Unprot$" xfId="14" xr:uid="{F2CFC0DE-EB8E-4AC6-BE63-50E985682C7E}"/>
    <cellStyle name="Unprotect" xfId="15" xr:uid="{591C5869-5CEF-4034-95DD-96362A322B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FA601-01FF-4BA4-B9B2-B21E100277AE}">
  <sheetPr codeName="Sheet1"/>
  <dimension ref="A1:P29"/>
  <sheetViews>
    <sheetView tabSelected="1" zoomScale="80" zoomScaleNormal="80" workbookViewId="0"/>
  </sheetViews>
  <sheetFormatPr defaultRowHeight="15"/>
  <cols>
    <col min="1" max="1" width="9.140625" style="7"/>
    <col min="2" max="2" width="38.5703125" customWidth="1"/>
    <col min="3" max="3" width="25.28515625" customWidth="1"/>
    <col min="4" max="4" width="96.85546875" bestFit="1" customWidth="1"/>
    <col min="5" max="5" width="24.85546875" customWidth="1"/>
    <col min="6" max="6" width="15.85546875" style="1" customWidth="1"/>
    <col min="7" max="7" width="16.85546875" style="1" bestFit="1" customWidth="1"/>
    <col min="8" max="8" width="4.5703125" style="1" customWidth="1"/>
    <col min="9" max="9" width="15.7109375" style="1" customWidth="1"/>
    <col min="10" max="10" width="25.28515625" customWidth="1"/>
    <col min="11" max="11" width="25.28515625" bestFit="1" customWidth="1"/>
    <col min="12" max="12" width="10.5703125" bestFit="1" customWidth="1"/>
    <col min="13" max="13" width="16.28515625" bestFit="1" customWidth="1"/>
    <col min="14" max="14" width="12.140625" bestFit="1" customWidth="1"/>
    <col min="15" max="15" width="12" bestFit="1" customWidth="1"/>
  </cols>
  <sheetData>
    <row r="1" spans="1:16" s="2" customFormat="1" ht="15.75" thickBot="1">
      <c r="A1" s="6" t="s">
        <v>37</v>
      </c>
      <c r="B1" s="2" t="s">
        <v>0</v>
      </c>
      <c r="C1" s="2" t="s">
        <v>19</v>
      </c>
      <c r="D1" s="2" t="s">
        <v>1</v>
      </c>
      <c r="E1" s="2" t="s">
        <v>8</v>
      </c>
      <c r="F1" s="2" t="s">
        <v>4</v>
      </c>
      <c r="G1" s="3" t="s">
        <v>5</v>
      </c>
      <c r="H1" s="3"/>
      <c r="I1" s="3" t="s">
        <v>2</v>
      </c>
      <c r="J1" s="2" t="s">
        <v>24</v>
      </c>
      <c r="K1" s="2" t="s">
        <v>31</v>
      </c>
      <c r="L1" s="2" t="s">
        <v>38</v>
      </c>
    </row>
    <row r="2" spans="1:16" s="25" customFormat="1">
      <c r="A2" s="24"/>
      <c r="B2" s="25" t="s">
        <v>3</v>
      </c>
      <c r="E2" s="25" t="s">
        <v>3</v>
      </c>
      <c r="F2" s="26"/>
      <c r="G2" s="26">
        <v>2555113842.3003588</v>
      </c>
      <c r="H2" s="26"/>
      <c r="I2" s="27"/>
      <c r="K2" s="13">
        <v>198987416.54777938</v>
      </c>
    </row>
    <row r="3" spans="1:16">
      <c r="A3" s="7" t="s">
        <v>47</v>
      </c>
      <c r="B3" t="s">
        <v>25</v>
      </c>
      <c r="C3" t="s">
        <v>21</v>
      </c>
      <c r="D3" t="s">
        <v>49</v>
      </c>
      <c r="E3" t="s">
        <v>3</v>
      </c>
      <c r="F3" s="4" t="s">
        <v>26</v>
      </c>
      <c r="G3" s="4" t="s">
        <v>26</v>
      </c>
      <c r="H3" s="4" t="s">
        <v>26</v>
      </c>
      <c r="I3" s="4" t="s">
        <v>26</v>
      </c>
      <c r="J3" s="5">
        <v>71868963.912408471</v>
      </c>
      <c r="K3" s="5">
        <f>$K$2+J3</f>
        <v>270856380.46018785</v>
      </c>
      <c r="L3" s="11">
        <f>J3/$K$2</f>
        <v>0.36117341065710973</v>
      </c>
      <c r="M3" s="12"/>
      <c r="N3" s="9"/>
      <c r="O3" s="10"/>
      <c r="P3" s="15"/>
    </row>
    <row r="4" spans="1:16" s="8" customFormat="1">
      <c r="A4" s="7" t="s">
        <v>50</v>
      </c>
      <c r="B4" s="8" t="s">
        <v>51</v>
      </c>
      <c r="C4" s="8" t="s">
        <v>21</v>
      </c>
      <c r="D4" s="8" t="s">
        <v>52</v>
      </c>
      <c r="E4" s="8" t="s">
        <v>3</v>
      </c>
      <c r="F4" s="4" t="s">
        <v>26</v>
      </c>
      <c r="G4" s="4" t="s">
        <v>26</v>
      </c>
      <c r="H4" s="4" t="s">
        <v>26</v>
      </c>
      <c r="I4" s="4" t="s">
        <v>26</v>
      </c>
      <c r="J4" s="5">
        <v>50266467.807250708</v>
      </c>
      <c r="K4" s="5">
        <f>$K$2+J4</f>
        <v>249253884.35503009</v>
      </c>
      <c r="L4" s="11">
        <f>J4/$K$2</f>
        <v>0.2526112890921477</v>
      </c>
      <c r="M4" s="12"/>
      <c r="N4" s="9"/>
      <c r="O4" s="10"/>
      <c r="P4" s="15"/>
    </row>
    <row r="5" spans="1:16">
      <c r="A5" s="7">
        <v>3</v>
      </c>
      <c r="B5" t="s">
        <v>7</v>
      </c>
      <c r="C5" t="s">
        <v>20</v>
      </c>
      <c r="D5" t="s">
        <v>6</v>
      </c>
      <c r="E5" t="s">
        <v>3</v>
      </c>
      <c r="F5" s="1">
        <v>2544430547.8274212</v>
      </c>
      <c r="G5" s="1">
        <f>$G$2</f>
        <v>2555113842.3003588</v>
      </c>
      <c r="H5" s="1">
        <f>F5-G5</f>
        <v>-10683294.472937584</v>
      </c>
      <c r="I5" s="1">
        <f t="shared" ref="I5:I10" si="0">-H5</f>
        <v>10683294.472937584</v>
      </c>
      <c r="J5" s="13">
        <v>-181630.53531631827</v>
      </c>
      <c r="K5" s="5">
        <f>$K$2-J5</f>
        <v>199169047.0830957</v>
      </c>
      <c r="M5" s="9"/>
    </row>
    <row r="6" spans="1:16">
      <c r="A6" s="7">
        <v>4</v>
      </c>
      <c r="B6" t="s">
        <v>9</v>
      </c>
      <c r="C6" t="s">
        <v>20</v>
      </c>
      <c r="D6" t="s">
        <v>10</v>
      </c>
      <c r="E6" t="s">
        <v>3</v>
      </c>
      <c r="F6" s="1">
        <v>2537328382.3923569</v>
      </c>
      <c r="G6" s="9">
        <f>$G$2</f>
        <v>2555113842.3003588</v>
      </c>
      <c r="H6" s="1">
        <f>F6-G6</f>
        <v>-17785459.9080019</v>
      </c>
      <c r="I6" s="1">
        <f t="shared" si="0"/>
        <v>17785459.9080019</v>
      </c>
      <c r="J6" s="5">
        <v>1729763.7663801312</v>
      </c>
      <c r="K6" s="5">
        <f>$K$2-J6</f>
        <v>197257652.78139925</v>
      </c>
    </row>
    <row r="7" spans="1:16">
      <c r="A7" s="7">
        <v>5</v>
      </c>
      <c r="B7" t="s">
        <v>11</v>
      </c>
      <c r="C7" t="s">
        <v>20</v>
      </c>
      <c r="D7" t="s">
        <v>27</v>
      </c>
      <c r="E7" t="s">
        <v>3</v>
      </c>
      <c r="F7" s="1">
        <v>2506526534.8211193</v>
      </c>
      <c r="G7" s="9">
        <f>$G$2</f>
        <v>2555113842.3003588</v>
      </c>
      <c r="H7" s="1">
        <f>F7-G7</f>
        <v>-48587307.479239464</v>
      </c>
      <c r="I7" s="1">
        <f t="shared" si="0"/>
        <v>48587307.479239464</v>
      </c>
      <c r="J7" s="5">
        <v>3906550.9282646477</v>
      </c>
      <c r="K7" s="5">
        <f>$K$2-J7</f>
        <v>195080865.61951473</v>
      </c>
    </row>
    <row r="8" spans="1:16">
      <c r="A8" s="7" t="s">
        <v>28</v>
      </c>
      <c r="B8" t="s">
        <v>12</v>
      </c>
      <c r="C8" t="s">
        <v>21</v>
      </c>
      <c r="D8" t="s">
        <v>53</v>
      </c>
      <c r="E8" t="s">
        <v>3</v>
      </c>
      <c r="F8" s="1">
        <v>2533237968.0504537</v>
      </c>
      <c r="G8" s="9">
        <f t="shared" ref="G8:G10" si="1">$G$2</f>
        <v>2555113842.3003588</v>
      </c>
      <c r="H8" s="1">
        <f>F8-G8</f>
        <v>-21875874.249905109</v>
      </c>
      <c r="I8" s="1">
        <f t="shared" si="0"/>
        <v>21875874.249905109</v>
      </c>
      <c r="J8" s="13">
        <v>8019342.7211522162</v>
      </c>
      <c r="K8" s="5">
        <f>$K$2-J8</f>
        <v>190968073.82662717</v>
      </c>
    </row>
    <row r="9" spans="1:16">
      <c r="A9" s="7" t="s">
        <v>29</v>
      </c>
      <c r="B9" t="s">
        <v>13</v>
      </c>
      <c r="C9" t="s">
        <v>21</v>
      </c>
      <c r="D9" t="s">
        <v>14</v>
      </c>
      <c r="E9" t="s">
        <v>12</v>
      </c>
      <c r="F9" s="1">
        <v>2442900070.8508854</v>
      </c>
      <c r="G9" s="1">
        <f>F8</f>
        <v>2533237968.0504537</v>
      </c>
      <c r="H9" s="1">
        <f t="shared" ref="H9" si="2">F9-G9</f>
        <v>-90337897.199568272</v>
      </c>
      <c r="I9" s="1">
        <f t="shared" si="0"/>
        <v>90337897.199568272</v>
      </c>
      <c r="J9" s="5">
        <v>4516409.5241035521</v>
      </c>
      <c r="K9" s="5">
        <f>$K$8-J9</f>
        <v>186451664.30252361</v>
      </c>
    </row>
    <row r="10" spans="1:16">
      <c r="A10" s="7">
        <v>7</v>
      </c>
      <c r="B10" t="s">
        <v>15</v>
      </c>
      <c r="C10" t="s">
        <v>21</v>
      </c>
      <c r="D10" t="s">
        <v>16</v>
      </c>
      <c r="E10" t="s">
        <v>3</v>
      </c>
      <c r="F10" s="1">
        <v>2419897850.4910302</v>
      </c>
      <c r="G10" s="9">
        <f t="shared" si="1"/>
        <v>2555113842.3003588</v>
      </c>
      <c r="H10" s="1">
        <f t="shared" ref="H10:H15" si="3">F10-G10</f>
        <v>-135215991.80932856</v>
      </c>
      <c r="I10" s="1">
        <f t="shared" si="0"/>
        <v>135215991.80932856</v>
      </c>
      <c r="J10" s="13">
        <v>-3153522.01378721</v>
      </c>
      <c r="K10" s="5">
        <f>$K$2-J10</f>
        <v>202140938.56156659</v>
      </c>
    </row>
    <row r="11" spans="1:16" s="8" customFormat="1">
      <c r="A11" s="7" t="s">
        <v>34</v>
      </c>
      <c r="B11" s="8" t="s">
        <v>35</v>
      </c>
      <c r="C11" s="8" t="s">
        <v>21</v>
      </c>
      <c r="D11" s="8" t="s">
        <v>36</v>
      </c>
      <c r="E11" s="8" t="s">
        <v>15</v>
      </c>
      <c r="F11" s="9">
        <v>2437306409.5068069</v>
      </c>
      <c r="G11" s="9">
        <f>F10</f>
        <v>2419897850.4910302</v>
      </c>
      <c r="H11" s="9">
        <f t="shared" si="3"/>
        <v>17408559.015776634</v>
      </c>
      <c r="I11" s="9">
        <f>H11</f>
        <v>17408559.015776634</v>
      </c>
      <c r="J11" s="13">
        <v>-8187346.3237042129</v>
      </c>
      <c r="K11" s="5">
        <f>$K$10+J11</f>
        <v>193953592.23786238</v>
      </c>
    </row>
    <row r="12" spans="1:16">
      <c r="A12" s="7">
        <v>8</v>
      </c>
      <c r="B12" s="8" t="s">
        <v>32</v>
      </c>
      <c r="C12" s="8" t="s">
        <v>21</v>
      </c>
      <c r="D12" s="8" t="s">
        <v>54</v>
      </c>
      <c r="E12" s="8" t="s">
        <v>3</v>
      </c>
      <c r="F12" s="1">
        <v>2480590884.7502198</v>
      </c>
      <c r="G12" s="9">
        <f>$G$2</f>
        <v>2555113842.3003588</v>
      </c>
      <c r="H12" s="1">
        <f t="shared" si="3"/>
        <v>-74522957.55013895</v>
      </c>
      <c r="I12" s="9">
        <f>-H12</f>
        <v>74522957.55013895</v>
      </c>
      <c r="J12" s="5">
        <v>1327104.0534142852</v>
      </c>
      <c r="K12" s="5">
        <f>$K$2-J12</f>
        <v>197660312.4943651</v>
      </c>
    </row>
    <row r="13" spans="1:16">
      <c r="A13" s="7" t="s">
        <v>30</v>
      </c>
      <c r="B13" t="s">
        <v>17</v>
      </c>
      <c r="C13" t="s">
        <v>21</v>
      </c>
      <c r="D13" t="s">
        <v>18</v>
      </c>
      <c r="E13" t="s">
        <v>3</v>
      </c>
      <c r="F13" s="1">
        <v>2574164513.402091</v>
      </c>
      <c r="G13" s="9">
        <f t="shared" ref="G13:G15" si="4">$G$2</f>
        <v>2555113842.3003588</v>
      </c>
      <c r="H13" s="1">
        <f t="shared" si="3"/>
        <v>19050671.101732254</v>
      </c>
      <c r="I13" s="1">
        <f>-H13</f>
        <v>-19050671.101732254</v>
      </c>
      <c r="J13" s="5">
        <v>-3596350.065669179</v>
      </c>
      <c r="K13" s="5">
        <f>$K$2-J13</f>
        <v>202583766.61344856</v>
      </c>
    </row>
    <row r="14" spans="1:16">
      <c r="A14" s="7">
        <v>10</v>
      </c>
      <c r="B14" t="s">
        <v>22</v>
      </c>
      <c r="C14" t="s">
        <v>21</v>
      </c>
      <c r="D14" t="s">
        <v>23</v>
      </c>
      <c r="E14" t="s">
        <v>3</v>
      </c>
      <c r="F14" s="1">
        <v>2512766493.6104259</v>
      </c>
      <c r="G14" s="9">
        <f t="shared" si="4"/>
        <v>2555113842.3003588</v>
      </c>
      <c r="H14" s="1">
        <f t="shared" si="3"/>
        <v>-42347348.689932823</v>
      </c>
      <c r="I14" s="1">
        <f>-H14</f>
        <v>42347348.689932823</v>
      </c>
      <c r="J14" s="5">
        <v>3631002.2006483078</v>
      </c>
      <c r="K14" s="5">
        <f>$K$2-J14</f>
        <v>195356414.34713107</v>
      </c>
    </row>
    <row r="15" spans="1:16">
      <c r="A15" s="7">
        <v>12</v>
      </c>
      <c r="B15" t="s">
        <v>46</v>
      </c>
      <c r="C15" t="s">
        <v>21</v>
      </c>
      <c r="D15" t="s">
        <v>33</v>
      </c>
      <c r="E15" t="s">
        <v>3</v>
      </c>
      <c r="F15" s="1">
        <v>2201958316.5136161</v>
      </c>
      <c r="G15" s="9">
        <f t="shared" si="4"/>
        <v>2555113842.3003588</v>
      </c>
      <c r="H15" s="1">
        <f t="shared" si="3"/>
        <v>-353155525.78674269</v>
      </c>
      <c r="I15" s="1">
        <f>-H15</f>
        <v>353155525.78674269</v>
      </c>
      <c r="J15" s="5">
        <v>27100824.044984341</v>
      </c>
      <c r="K15" s="5">
        <f>$K$2-J15</f>
        <v>171886592.50279504</v>
      </c>
    </row>
    <row r="16" spans="1:16" ht="15.75" thickBot="1"/>
    <row r="17" spans="2:10">
      <c r="B17" s="16" t="s">
        <v>39</v>
      </c>
      <c r="C17" s="19">
        <v>2200535659.220119</v>
      </c>
    </row>
    <row r="18" spans="2:10">
      <c r="B18" s="17" t="s">
        <v>40</v>
      </c>
      <c r="C18" s="20">
        <f>C17+I15</f>
        <v>2553691185.0068617</v>
      </c>
    </row>
    <row r="19" spans="2:10" ht="15.75" thickBot="1">
      <c r="B19" s="18" t="s">
        <v>41</v>
      </c>
      <c r="C19" s="21">
        <f>(C18-G15)/G15</f>
        <v>-5.5678822209200387E-4</v>
      </c>
    </row>
    <row r="20" spans="2:10" ht="15.75" thickBot="1">
      <c r="B20" s="8"/>
      <c r="C20" s="1"/>
      <c r="J20" s="12"/>
    </row>
    <row r="21" spans="2:10">
      <c r="B21" s="16" t="s">
        <v>45</v>
      </c>
      <c r="C21" s="19">
        <v>1470392621.0067644</v>
      </c>
      <c r="D21" s="10"/>
      <c r="J21" s="14"/>
    </row>
    <row r="22" spans="2:10">
      <c r="B22" s="17" t="s">
        <v>42</v>
      </c>
      <c r="C22" s="22">
        <f>G15</f>
        <v>2555113842.3003588</v>
      </c>
      <c r="J22" s="10"/>
    </row>
    <row r="23" spans="2:10">
      <c r="B23" s="17" t="s">
        <v>43</v>
      </c>
      <c r="C23" s="22">
        <f>C22-C21</f>
        <v>1084721221.2935944</v>
      </c>
      <c r="J23" s="10"/>
    </row>
    <row r="24" spans="2:10" ht="15.75" thickBot="1">
      <c r="B24" s="18" t="s">
        <v>44</v>
      </c>
      <c r="C24" s="23">
        <f>C23/C21</f>
        <v>0.73770855878676511</v>
      </c>
      <c r="J24" s="15"/>
    </row>
    <row r="25" spans="2:10" ht="15.75" thickBot="1"/>
    <row r="26" spans="2:10">
      <c r="B26" s="16" t="s">
        <v>45</v>
      </c>
      <c r="C26" s="19">
        <v>145191095.15707701</v>
      </c>
    </row>
    <row r="27" spans="2:10">
      <c r="B27" s="17" t="s">
        <v>48</v>
      </c>
      <c r="C27" s="22">
        <f>K2</f>
        <v>198987416.54777938</v>
      </c>
    </row>
    <row r="28" spans="2:10">
      <c r="B28" s="17" t="s">
        <v>43</v>
      </c>
      <c r="C28" s="22">
        <f>C27-C26</f>
        <v>53796321.390702367</v>
      </c>
    </row>
    <row r="29" spans="2:10" ht="15.75" thickBot="1">
      <c r="B29" s="18" t="s">
        <v>44</v>
      </c>
      <c r="C29" s="23">
        <f>C28/C26</f>
        <v>0.37052080454729036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137B4AE-9616-49D9-85E6-4660A3E53C35}"/>
</file>

<file path=customXml/itemProps2.xml><?xml version="1.0" encoding="utf-8"?>
<ds:datastoreItem xmlns:ds="http://schemas.openxmlformats.org/officeDocument/2006/customXml" ds:itemID="{F853DF71-AD06-4EDC-8AA0-12C6D90ECF54}"/>
</file>

<file path=customXml/itemProps3.xml><?xml version="1.0" encoding="utf-8"?>
<ds:datastoreItem xmlns:ds="http://schemas.openxmlformats.org/officeDocument/2006/customXml" ds:itemID="{B2F804ED-E83A-441E-92E3-BC6C960FF2C0}"/>
</file>

<file path=customXml/itemProps4.xml><?xml version="1.0" encoding="utf-8"?>
<ds:datastoreItem xmlns:ds="http://schemas.openxmlformats.org/officeDocument/2006/customXml" ds:itemID="{1ADA5F46-22B6-4F65-95AD-8E8AD9B4B5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Mitchell, Ramon (PacifiCorp)</dc:creator>
  <cp:lastModifiedBy>Mitchell, Ramon (PacifiCorp)</cp:lastModifiedBy>
  <dcterms:created xsi:type="dcterms:W3CDTF">2023-01-15T01:03:56Z</dcterms:created>
  <dcterms:modified xsi:type="dcterms:W3CDTF">2023-03-16T16:56:39Z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