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theme/theme1.xml" ContentType="application/vnd.openxmlformats-officedocument.theme+xml"/>
  <Override PartName="/xl/externalLinks/externalLink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4.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xl/comments8.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3-44 Electric Schedule 95 - Power Cost Adjustment Clause (UE-23XXXX) (Eff. 01-01-24)\Sent to UTC 09-29-23\"/>
    </mc:Choice>
  </mc:AlternateContent>
  <bookViews>
    <workbookView xWindow="4965" yWindow="1545" windowWidth="22950" windowHeight="13755" tabRatio="838" firstSheet="2" activeTab="2"/>
  </bookViews>
  <sheets>
    <sheet name="summary by charge" sheetId="20" state="hidden" r:id="rId1"/>
    <sheet name="Instruction &amp; Reviewer List" sheetId="24" state="hidden" r:id="rId2"/>
    <sheet name="REDACTED VERSION" sheetId="27" r:id="rId3"/>
    <sheet name="(R) Monthly summary" sheetId="16" r:id="rId4"/>
    <sheet name="(R) Chelan O&amp;M budgets" sheetId="7" r:id="rId5"/>
    <sheet name="(R) Schedule A1 debt service" sheetId="4" r:id="rId6"/>
    <sheet name="(R) Shadow debt schedules" sheetId="5" r:id="rId7"/>
    <sheet name="(R) Future debt service" sheetId="6" r:id="rId8"/>
    <sheet name="Working capital charge" sheetId="14" r:id="rId9"/>
    <sheet name="Coverage fund charge" sheetId="9" r:id="rId10"/>
    <sheet name="Debt reduction charge" sheetId="10" r:id="rId11"/>
    <sheet name="Capital recovery charge" sheetId="11" r:id="rId12"/>
    <sheet name="Debt admin charge" sheetId="13" r:id="rId13"/>
    <sheet name="Sheet1" sheetId="19" state="hidden" r:id="rId14"/>
    <sheet name="(R) Environmental attributes" sheetId="26" r:id="rId15"/>
    <sheet name="(R) Transmission charges" sheetId="18" r:id="rId16"/>
    <sheet name="change log" sheetId="23"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____________________six6" localSheetId="2" hidden="1">{#N/A,#N/A,FALSE,"CRPT";#N/A,#N/A,FALSE,"TREND";#N/A,#N/A,FALSE,"%Curve"}</definedName>
    <definedName name="_____________________six6" hidden="1">{#N/A,#N/A,FALSE,"CRPT";#N/A,#N/A,FALSE,"TREND";#N/A,#N/A,FALSE,"%Curve"}</definedName>
    <definedName name="____________________six6" localSheetId="2" hidden="1">{#N/A,#N/A,FALSE,"CRPT";#N/A,#N/A,FALSE,"TREND";#N/A,#N/A,FALSE,"%Curve"}</definedName>
    <definedName name="____________________six6" hidden="1">{#N/A,#N/A,FALSE,"CRPT";#N/A,#N/A,FALSE,"TREND";#N/A,#N/A,FALSE,"%Curve"}</definedName>
    <definedName name="____________________www1" localSheetId="2" hidden="1">{#N/A,#N/A,FALSE,"schA"}</definedName>
    <definedName name="____________________www1" hidden="1">{#N/A,#N/A,FALSE,"schA"}</definedName>
    <definedName name="__________________six6" localSheetId="2" hidden="1">{#N/A,#N/A,FALSE,"CRPT";#N/A,#N/A,FALSE,"TREND";#N/A,#N/A,FALSE,"%Curve"}</definedName>
    <definedName name="__________________six6" hidden="1">{#N/A,#N/A,FALSE,"CRPT";#N/A,#N/A,FALSE,"TREND";#N/A,#N/A,FALSE,"%Curve"}</definedName>
    <definedName name="__________________www1" localSheetId="2" hidden="1">{#N/A,#N/A,FALSE,"schA"}</definedName>
    <definedName name="__________________www1" hidden="1">{#N/A,#N/A,FALSE,"schA"}</definedName>
    <definedName name="_________________six6" localSheetId="2" hidden="1">{#N/A,#N/A,FALSE,"CRPT";#N/A,#N/A,FALSE,"TREND";#N/A,#N/A,FALSE,"%Curve"}</definedName>
    <definedName name="_________________six6" hidden="1">{#N/A,#N/A,FALSE,"CRPT";#N/A,#N/A,FALSE,"TREND";#N/A,#N/A,FALSE,"%Curve"}</definedName>
    <definedName name="_________________www1" localSheetId="2" hidden="1">{#N/A,#N/A,FALSE,"schA"}</definedName>
    <definedName name="_________________www1" hidden="1">{#N/A,#N/A,FALSE,"schA"}</definedName>
    <definedName name="________________six6" localSheetId="2" hidden="1">{#N/A,#N/A,FALSE,"CRPT";#N/A,#N/A,FALSE,"TREND";#N/A,#N/A,FALSE,"%Curve"}</definedName>
    <definedName name="________________six6" hidden="1">{#N/A,#N/A,FALSE,"CRPT";#N/A,#N/A,FALSE,"TREND";#N/A,#N/A,FALSE,"%Curve"}</definedName>
    <definedName name="________________www1" localSheetId="2" hidden="1">{#N/A,#N/A,FALSE,"schA"}</definedName>
    <definedName name="________________www1" hidden="1">{#N/A,#N/A,FALSE,"schA"}</definedName>
    <definedName name="_______________six6" localSheetId="2" hidden="1">{#N/A,#N/A,FALSE,"CRPT";#N/A,#N/A,FALSE,"TREND";#N/A,#N/A,FALSE,"%Curve"}</definedName>
    <definedName name="_______________six6" hidden="1">{#N/A,#N/A,FALSE,"CRPT";#N/A,#N/A,FALSE,"TREND";#N/A,#N/A,FALSE,"%Curve"}</definedName>
    <definedName name="_______________www1" localSheetId="2" hidden="1">{#N/A,#N/A,FALSE,"schA"}</definedName>
    <definedName name="_______________www1" hidden="1">{#N/A,#N/A,FALSE,"schA"}</definedName>
    <definedName name="______________six6" localSheetId="2" hidden="1">{#N/A,#N/A,FALSE,"CRPT";#N/A,#N/A,FALSE,"TREND";#N/A,#N/A,FALSE,"%Curve"}</definedName>
    <definedName name="______________six6" hidden="1">{#N/A,#N/A,FALSE,"CRPT";#N/A,#N/A,FALSE,"TREND";#N/A,#N/A,FALSE,"%Curve"}</definedName>
    <definedName name="______________www1" localSheetId="2" hidden="1">{#N/A,#N/A,FALSE,"schA"}</definedName>
    <definedName name="______________www1" hidden="1">{#N/A,#N/A,FALSE,"schA"}</definedName>
    <definedName name="_____________six6" localSheetId="2" hidden="1">{#N/A,#N/A,FALSE,"CRPT";#N/A,#N/A,FALSE,"TREND";#N/A,#N/A,FALSE,"%Curve"}</definedName>
    <definedName name="_____________six6" hidden="1">{#N/A,#N/A,FALSE,"CRPT";#N/A,#N/A,FALSE,"TREND";#N/A,#N/A,FALSE,"%Curve"}</definedName>
    <definedName name="_____________www1" localSheetId="2" hidden="1">{#N/A,#N/A,FALSE,"schA"}</definedName>
    <definedName name="_____________www1" hidden="1">{#N/A,#N/A,FALSE,"schA"}</definedName>
    <definedName name="____________six6" localSheetId="2" hidden="1">{#N/A,#N/A,FALSE,"CRPT";#N/A,#N/A,FALSE,"TREND";#N/A,#N/A,FALSE,"%Curve"}</definedName>
    <definedName name="____________six6" hidden="1">{#N/A,#N/A,FALSE,"CRPT";#N/A,#N/A,FALSE,"TREND";#N/A,#N/A,FALSE,"%Curve"}</definedName>
    <definedName name="____________www1" localSheetId="2" hidden="1">{#N/A,#N/A,FALSE,"schA"}</definedName>
    <definedName name="____________www1" hidden="1">{#N/A,#N/A,FALSE,"schA"}</definedName>
    <definedName name="___________six6" localSheetId="2" hidden="1">{#N/A,#N/A,FALSE,"CRPT";#N/A,#N/A,FALSE,"TREND";#N/A,#N/A,FALSE,"%Curve"}</definedName>
    <definedName name="___________six6" hidden="1">{#N/A,#N/A,FALSE,"CRPT";#N/A,#N/A,FALSE,"TREND";#N/A,#N/A,FALSE,"%Curve"}</definedName>
    <definedName name="___________www1" localSheetId="2" hidden="1">{#N/A,#N/A,FALSE,"schA"}</definedName>
    <definedName name="___________www1" hidden="1">{#N/A,#N/A,FALSE,"schA"}</definedName>
    <definedName name="__________six6" localSheetId="2" hidden="1">{#N/A,#N/A,FALSE,"CRPT";#N/A,#N/A,FALSE,"TREND";#N/A,#N/A,FALSE,"%Curve"}</definedName>
    <definedName name="__________six6" hidden="1">{#N/A,#N/A,FALSE,"CRPT";#N/A,#N/A,FALSE,"TREND";#N/A,#N/A,FALSE,"%Curve"}</definedName>
    <definedName name="__________www1" localSheetId="2" hidden="1">{#N/A,#N/A,FALSE,"schA"}</definedName>
    <definedName name="__________www1" hidden="1">{#N/A,#N/A,FALSE,"schA"}</definedName>
    <definedName name="_________six6" localSheetId="2" hidden="1">{#N/A,#N/A,FALSE,"CRPT";#N/A,#N/A,FALSE,"TREND";#N/A,#N/A,FALSE,"%Curve"}</definedName>
    <definedName name="_________six6" hidden="1">{#N/A,#N/A,FALSE,"CRPT";#N/A,#N/A,FALSE,"TREND";#N/A,#N/A,FALSE,"%Curve"}</definedName>
    <definedName name="_________www1" localSheetId="2" hidden="1">{#N/A,#N/A,FALSE,"schA"}</definedName>
    <definedName name="_________www1" hidden="1">{#N/A,#N/A,FALSE,"schA"}</definedName>
    <definedName name="________six6" localSheetId="2" hidden="1">{#N/A,#N/A,FALSE,"CRPT";#N/A,#N/A,FALSE,"TREND";#N/A,#N/A,FALSE,"%Curve"}</definedName>
    <definedName name="________six6" hidden="1">{#N/A,#N/A,FALSE,"CRPT";#N/A,#N/A,FALSE,"TREND";#N/A,#N/A,FALSE,"%Curve"}</definedName>
    <definedName name="________www1" localSheetId="2" hidden="1">{#N/A,#N/A,FALSE,"schA"}</definedName>
    <definedName name="________www1" hidden="1">{#N/A,#N/A,FALSE,"schA"}</definedName>
    <definedName name="_______ex1" localSheetId="2" hidden="1">{#N/A,#N/A,FALSE,"Summ";#N/A,#N/A,FALSE,"General"}</definedName>
    <definedName name="_______ex1" hidden="1">{#N/A,#N/A,FALSE,"Summ";#N/A,#N/A,FALSE,"General"}</definedName>
    <definedName name="_______new1" localSheetId="2" hidden="1">{#N/A,#N/A,FALSE,"Summ";#N/A,#N/A,FALSE,"General"}</definedName>
    <definedName name="_______new1" hidden="1">{#N/A,#N/A,FALSE,"Summ";#N/A,#N/A,FALSE,"General"}</definedName>
    <definedName name="_______six6" localSheetId="2" hidden="1">{#N/A,#N/A,FALSE,"CRPT";#N/A,#N/A,FALSE,"TREND";#N/A,#N/A,FALSE,"%Curve"}</definedName>
    <definedName name="_______six6" hidden="1">{#N/A,#N/A,FALSE,"CRPT";#N/A,#N/A,FALSE,"TREND";#N/A,#N/A,FALSE,"%Curve"}</definedName>
    <definedName name="_______www1" localSheetId="2" hidden="1">{#N/A,#N/A,FALSE,"schA"}</definedName>
    <definedName name="_______www1" hidden="1">{#N/A,#N/A,FALSE,"schA"}</definedName>
    <definedName name="______ex1" localSheetId="2" hidden="1">{#N/A,#N/A,FALSE,"Summ";#N/A,#N/A,FALSE,"General"}</definedName>
    <definedName name="______ex1" hidden="1">{#N/A,#N/A,FALSE,"Summ";#N/A,#N/A,FALSE,"General"}</definedName>
    <definedName name="______new1" localSheetId="2" hidden="1">{#N/A,#N/A,FALSE,"Summ";#N/A,#N/A,FALSE,"General"}</definedName>
    <definedName name="______new1" hidden="1">{#N/A,#N/A,FALSE,"Summ";#N/A,#N/A,FALSE,"General"}</definedName>
    <definedName name="______six6" localSheetId="2" hidden="1">{#N/A,#N/A,FALSE,"CRPT";#N/A,#N/A,FALSE,"TREND";#N/A,#N/A,FALSE,"%Curve"}</definedName>
    <definedName name="______six6" hidden="1">{#N/A,#N/A,FALSE,"CRPT";#N/A,#N/A,FALSE,"TREND";#N/A,#N/A,FALSE,"%Curve"}</definedName>
    <definedName name="______www1" localSheetId="2" hidden="1">{#N/A,#N/A,FALSE,"schA"}</definedName>
    <definedName name="______www1" hidden="1">{#N/A,#N/A,FALSE,"schA"}</definedName>
    <definedName name="_____ex1" localSheetId="2" hidden="1">{#N/A,#N/A,FALSE,"Summ";#N/A,#N/A,FALSE,"General"}</definedName>
    <definedName name="_____ex1" hidden="1">{#N/A,#N/A,FALSE,"Summ";#N/A,#N/A,FALSE,"General"}</definedName>
    <definedName name="_____new1" localSheetId="2" hidden="1">{#N/A,#N/A,FALSE,"Summ";#N/A,#N/A,FALSE,"General"}</definedName>
    <definedName name="_____new1" hidden="1">{#N/A,#N/A,FALSE,"Summ";#N/A,#N/A,FALSE,"General"}</definedName>
    <definedName name="_____six6" localSheetId="2" hidden="1">{#N/A,#N/A,FALSE,"CRPT";#N/A,#N/A,FALSE,"TREND";#N/A,#N/A,FALSE,"%Curve"}</definedName>
    <definedName name="_____six6" hidden="1">{#N/A,#N/A,FALSE,"CRPT";#N/A,#N/A,FALSE,"TREND";#N/A,#N/A,FALSE,"%Curve"}</definedName>
    <definedName name="_____www1" localSheetId="2" hidden="1">{#N/A,#N/A,FALSE,"schA"}</definedName>
    <definedName name="_____www1" hidden="1">{#N/A,#N/A,FALSE,"schA"}</definedName>
    <definedName name="____ex1" localSheetId="2" hidden="1">{#N/A,#N/A,FALSE,"Summ";#N/A,#N/A,FALSE,"General"}</definedName>
    <definedName name="____ex1" hidden="1">{#N/A,#N/A,FALSE,"Summ";#N/A,#N/A,FALSE,"General"}</definedName>
    <definedName name="____new1" localSheetId="2" hidden="1">{#N/A,#N/A,FALSE,"Summ";#N/A,#N/A,FALSE,"General"}</definedName>
    <definedName name="____new1" hidden="1">{#N/A,#N/A,FALSE,"Summ";#N/A,#N/A,FALSE,"General"}</definedName>
    <definedName name="____six6" localSheetId="2" hidden="1">{#N/A,#N/A,FALSE,"CRPT";#N/A,#N/A,FALSE,"TREND";#N/A,#N/A,FALSE,"%Curve"}</definedName>
    <definedName name="____six6" hidden="1">{#N/A,#N/A,FALSE,"CRPT";#N/A,#N/A,FALSE,"TREND";#N/A,#N/A,FALSE,"%Curve"}</definedName>
    <definedName name="____www1" localSheetId="2" hidden="1">{#N/A,#N/A,FALSE,"schA"}</definedName>
    <definedName name="____www1" hidden="1">{#N/A,#N/A,FALSE,"schA"}</definedName>
    <definedName name="___ex1" localSheetId="2" hidden="1">{#N/A,#N/A,FALSE,"Summ";#N/A,#N/A,FALSE,"General"}</definedName>
    <definedName name="___ex1" hidden="1">{#N/A,#N/A,FALSE,"Summ";#N/A,#N/A,FALSE,"General"}</definedName>
    <definedName name="___new1" localSheetId="2" hidden="1">{#N/A,#N/A,FALSE,"Summ";#N/A,#N/A,FALSE,"General"}</definedName>
    <definedName name="___new1" hidden="1">{#N/A,#N/A,FALSE,"Summ";#N/A,#N/A,FALSE,"General"}</definedName>
    <definedName name="___six6" localSheetId="2" hidden="1">{#N/A,#N/A,FALSE,"CRPT";#N/A,#N/A,FALSE,"TREND";#N/A,#N/A,FALSE,"%Curve"}</definedName>
    <definedName name="___six6" hidden="1">{#N/A,#N/A,FALSE,"CRPT";#N/A,#N/A,FALSE,"TREND";#N/A,#N/A,FALSE,"%Curve"}</definedName>
    <definedName name="___www1" localSheetId="2" hidden="1">{#N/A,#N/A,FALSE,"schA"}</definedName>
    <definedName name="___www1" hidden="1">{#N/A,#N/A,FALSE,"schA"}</definedName>
    <definedName name="__123Graph_D" localSheetId="2" hidden="1">#REF!</definedName>
    <definedName name="__123Graph_D" hidden="1">#REF!</definedName>
    <definedName name="__123Graph_ECURRENT" localSheetId="2" hidden="1">[1]ConsolidatingPL!#REF!</definedName>
    <definedName name="__123Graph_ECURRENT" hidden="1">[1]ConsolidatingPL!#REF!</definedName>
    <definedName name="__ex1" localSheetId="2" hidden="1">{#N/A,#N/A,FALSE,"Summ";#N/A,#N/A,FALSE,"General"}</definedName>
    <definedName name="__ex1" hidden="1">{#N/A,#N/A,FALSE,"Summ";#N/A,#N/A,FALSE,"General"}</definedName>
    <definedName name="__new1" localSheetId="2" hidden="1">{#N/A,#N/A,FALSE,"Summ";#N/A,#N/A,FALSE,"General"}</definedName>
    <definedName name="__new1" hidden="1">{#N/A,#N/A,FALSE,"Summ";#N/A,#N/A,FALSE,"General"}</definedName>
    <definedName name="__six6" localSheetId="2" hidden="1">{#N/A,#N/A,FALSE,"CRPT";#N/A,#N/A,FALSE,"TREND";#N/A,#N/A,FALSE,"%Curve"}</definedName>
    <definedName name="__six6" hidden="1">{#N/A,#N/A,FALSE,"CRPT";#N/A,#N/A,FALSE,"TREND";#N/A,#N/A,FALSE,"%Curve"}</definedName>
    <definedName name="__www1" localSheetId="2" hidden="1">{#N/A,#N/A,FALSE,"schA"}</definedName>
    <definedName name="__www1" hidden="1">{#N/A,#N/A,FALSE,"schA"}</definedName>
    <definedName name="_2__123Graph_ABUDG6_Dtons_inv" hidden="1">[2]Quant!#REF!</definedName>
    <definedName name="_3__123Graph_ABUDG6_Dtons_inv" hidden="1">[3]Quant!#REF!</definedName>
    <definedName name="_4__123Graph_ABUDG6_Dtons_inv" hidden="1">'[4]Area D 2011'!#REF!</definedName>
    <definedName name="_6__123Graph_CBUDG6_D_ESCRPR" hidden="1">'[5]2012 Area AB BudgetSummary'!#REF!</definedName>
    <definedName name="_7__123Graph_CBUDG6_D_ESCRPR" hidden="1">'[4]Area D 2011'!#REF!</definedName>
    <definedName name="_7__123Graph_DBUDG6_D_ESCRPR" hidden="1">'[5]2012 Area AB BudgetSummary'!#REF!</definedName>
    <definedName name="_8__123Graph_DBUDG6_D_ESCRPR" hidden="1">'[4]Area D 2011'!#REF!</definedName>
    <definedName name="_ex1" localSheetId="2" hidden="1">{#N/A,#N/A,FALSE,"Summ";#N/A,#N/A,FALSE,"General"}</definedName>
    <definedName name="_ex1" hidden="1">{#N/A,#N/A,FALSE,"Summ";#N/A,#N/A,FALSE,"General"}</definedName>
    <definedName name="_Fill" hidden="1">#REF!</definedName>
    <definedName name="_Key1" localSheetId="2" hidden="1">#REF!</definedName>
    <definedName name="_Key1" hidden="1">#REF!</definedName>
    <definedName name="_Key2" localSheetId="2" hidden="1">#REF!</definedName>
    <definedName name="_Key2" hidden="1">#REF!</definedName>
    <definedName name="_new1" localSheetId="2" hidden="1">{#N/A,#N/A,FALSE,"Summ";#N/A,#N/A,FALSE,"General"}</definedName>
    <definedName name="_new1" hidden="1">{#N/A,#N/A,FALSE,"Summ";#N/A,#N/A,FALSE,"General"}</definedName>
    <definedName name="_Order1" localSheetId="2" hidden="1">0</definedName>
    <definedName name="_Order1" hidden="1">255</definedName>
    <definedName name="_Order2" localSheetId="2" hidden="1">0</definedName>
    <definedName name="_Order2" hidden="1">255</definedName>
    <definedName name="_Parse_In" localSheetId="2" hidden="1">#REF!</definedName>
    <definedName name="_Parse_In" hidden="1">#REF!</definedName>
    <definedName name="_Regression_Out" localSheetId="2" hidden="1">[6]FIA!#REF!</definedName>
    <definedName name="_Regression_Out" hidden="1">[6]FIA!#REF!</definedName>
    <definedName name="_six6" localSheetId="2" hidden="1">{#N/A,#N/A,FALSE,"CRPT";#N/A,#N/A,FALSE,"TREND";#N/A,#N/A,FALSE,"%Curve"}</definedName>
    <definedName name="_six6" hidden="1">{#N/A,#N/A,FALSE,"CRPT";#N/A,#N/A,FALSE,"TREND";#N/A,#N/A,FALSE,"%Curve"}</definedName>
    <definedName name="_Sort" localSheetId="2" hidden="1">#REF!</definedName>
    <definedName name="_Sort" hidden="1">#REF!</definedName>
    <definedName name="_www1" localSheetId="2" hidden="1">{#N/A,#N/A,FALSE,"schA"}</definedName>
    <definedName name="_www1" hidden="1">{#N/A,#N/A,FALSE,"schA"}</definedName>
    <definedName name="a" localSheetId="2" hidden="1">{"Plat Summary",#N/A,FALSE,"PLAT DESIGN"}</definedName>
    <definedName name="a" hidden="1">{#N/A,#N/A,FALSE,"Coversheet";#N/A,#N/A,FALSE,"QA"}</definedName>
    <definedName name="aaa"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2" hidden="1">{#N/A,#N/A,FALSE,"Coversheet";#N/A,#N/A,FALSE,"QA"}</definedName>
    <definedName name="AAAAAAAAAAAAAA" hidden="1">{#N/A,#N/A,FALSE,"Coversheet";#N/A,#N/A,FALSE,"QA"}</definedName>
    <definedName name="AccessDatabase" hidden="1">"I:\COMTREL\FINICLE\TradeSummary.mdb"</definedName>
    <definedName name="b" localSheetId="2" hidden="1">{"Plat Summary",#N/A,FALSE,"PLAT DESIGN"}</definedName>
    <definedName name="b" hidden="1">{#N/A,#N/A,FALSE,"Coversheet";#N/A,#N/A,FALSE,"QA"}</definedName>
    <definedName name="BEm" localSheetId="2" hidden="1">#REF!</definedName>
    <definedName name="BEm" hidden="1">#REF!</definedName>
    <definedName name="BEx0017DGUEDPCFJUPUZOOLJCS2B" localSheetId="2" hidden="1">#REF!</definedName>
    <definedName name="BEx0017DGUEDPCFJUPUZOOLJCS2B" hidden="1">#REF!</definedName>
    <definedName name="BEx001CNWHJ5RULCSFM36ZCGJ1UH" localSheetId="2" hidden="1">#REF!</definedName>
    <definedName name="BEx001CNWHJ5RULCSFM36ZCGJ1UH" hidden="1">#REF!</definedName>
    <definedName name="BEx004791UAJIJSN57OT7YBLNP82" localSheetId="2" hidden="1">#REF!</definedName>
    <definedName name="BEx004791UAJIJSN57OT7YBLNP82" hidden="1">#REF!</definedName>
    <definedName name="BEx008P2NVFDLBHL7IZ5WTMVOQ1F" localSheetId="2" hidden="1">#REF!</definedName>
    <definedName name="BEx008P2NVFDLBHL7IZ5WTMVOQ1F" hidden="1">#REF!</definedName>
    <definedName name="BEx009G00IN0JUIAQ4WE9NHTMQE2" localSheetId="2" hidden="1">#REF!</definedName>
    <definedName name="BEx009G00IN0JUIAQ4WE9NHTMQE2" hidden="1">#REF!</definedName>
    <definedName name="BEx00DXTY2JDVGWQKV8H7FG4SV30" localSheetId="2" hidden="1">#REF!</definedName>
    <definedName name="BEx00DXTY2JDVGWQKV8H7FG4SV30" hidden="1">#REF!</definedName>
    <definedName name="BEx00GHLTYRH5N2S6P78YW1CD30N" localSheetId="2" hidden="1">#REF!</definedName>
    <definedName name="BEx00GHLTYRH5N2S6P78YW1CD30N" hidden="1">#REF!</definedName>
    <definedName name="BEx00JC31DY11L45SEU4B10BIN6W" localSheetId="2" hidden="1">#REF!</definedName>
    <definedName name="BEx00JC31DY11L45SEU4B10BIN6W" hidden="1">#REF!</definedName>
    <definedName name="BEx00KZHZBHP3TDV1YMX4B19B95O" localSheetId="2" hidden="1">#REF!</definedName>
    <definedName name="BEx00KZHZBHP3TDV1YMX4B19B95O" hidden="1">#REF!</definedName>
    <definedName name="BEx00P11V7HA4MS6XYY3P4BPVXML" localSheetId="2" hidden="1">#REF!</definedName>
    <definedName name="BEx00P11V7HA4MS6XYY3P4BPVXML" hidden="1">#REF!</definedName>
    <definedName name="BEx00PBV7V99V7M3LDYUTF31MUFJ" localSheetId="2" hidden="1">#REF!</definedName>
    <definedName name="BEx00PBV7V99V7M3LDYUTF31MUFJ" hidden="1">#REF!</definedName>
    <definedName name="BEx00SMIQJ55EVB7T24CORX0JWQO" localSheetId="2" hidden="1">#REF!</definedName>
    <definedName name="BEx00SMIQJ55EVB7T24CORX0JWQO" hidden="1">#REF!</definedName>
    <definedName name="BEx010V7DB7O7Z9NHSX27HZK4H76" localSheetId="2" hidden="1">#REF!</definedName>
    <definedName name="BEx010V7DB7O7Z9NHSX27HZK4H76" hidden="1">#REF!</definedName>
    <definedName name="BEx012IKS6YVHG9KTG2FAKRSMYLU" localSheetId="2" hidden="1">#REF!</definedName>
    <definedName name="BEx012IKS6YVHG9KTG2FAKRSMYLU" hidden="1">#REF!</definedName>
    <definedName name="BEx01HY6E3GJ66ABU5ABN26V6Q13" localSheetId="2" hidden="1">#REF!</definedName>
    <definedName name="BEx01HY6E3GJ66ABU5ABN26V6Q13" hidden="1">#REF!</definedName>
    <definedName name="BEx01PW5YQKEGAR8JDDI5OARYXDF" localSheetId="2" hidden="1">#REF!</definedName>
    <definedName name="BEx01PW5YQKEGAR8JDDI5OARYXDF" hidden="1">#REF!</definedName>
    <definedName name="BEx01QCB2ERCAYYOFDP3OQRWUU60" localSheetId="2" hidden="1">#REF!</definedName>
    <definedName name="BEx01QCB2ERCAYYOFDP3OQRWUU60" hidden="1">#REF!</definedName>
    <definedName name="BEx01U37NQSMTGJRU8EGTJORBJ6H" localSheetId="2" hidden="1">#REF!</definedName>
    <definedName name="BEx01U37NQSMTGJRU8EGTJORBJ6H" hidden="1">#REF!</definedName>
    <definedName name="BEx01XJ94SHJ1YQ7ORPW0RQGKI2H" localSheetId="2" hidden="1">#REF!</definedName>
    <definedName name="BEx01XJ94SHJ1YQ7ORPW0RQGKI2H" hidden="1">#REF!</definedName>
    <definedName name="BEx028BOZCS2MQO9MODVS6F7NCA3" localSheetId="2" hidden="1">#REF!</definedName>
    <definedName name="BEx028BOZCS2MQO9MODVS6F7NCA3" hidden="1">#REF!</definedName>
    <definedName name="BEx02DPUYNH76938V8GVORY8LRY1" localSheetId="2" hidden="1">#REF!</definedName>
    <definedName name="BEx02DPUYNH76938V8GVORY8LRY1" hidden="1">#REF!</definedName>
    <definedName name="BEx02PEP6DY4K1JGB0HHS3B6QOGZ" localSheetId="2" hidden="1">#REF!</definedName>
    <definedName name="BEx02PEP6DY4K1JGB0HHS3B6QOGZ" hidden="1">#REF!</definedName>
    <definedName name="BEx02Q08R9G839Q4RFGG9026C7PX" localSheetId="2" hidden="1">#REF!</definedName>
    <definedName name="BEx02Q08R9G839Q4RFGG9026C7PX" hidden="1">#REF!</definedName>
    <definedName name="BEx02SEL3Z1QWGAHXDPUA9WLTTPS" localSheetId="2" hidden="1">#REF!</definedName>
    <definedName name="BEx02SEL3Z1QWGAHXDPUA9WLTTPS" hidden="1">#REF!</definedName>
    <definedName name="BEx02Y3KJZH5BGDM9QEZ1PVVI114" localSheetId="2" hidden="1">#REF!</definedName>
    <definedName name="BEx02Y3KJZH5BGDM9QEZ1PVVI114" hidden="1">#REF!</definedName>
    <definedName name="BEx0313GRLLASDTVPW5DHTXHE74M" localSheetId="2" hidden="1">#REF!</definedName>
    <definedName name="BEx0313GRLLASDTVPW5DHTXHE74M" hidden="1">#REF!</definedName>
    <definedName name="BEx1F0SOZ3H5XUHXD7O01TCR8T6J" localSheetId="2" hidden="1">#REF!</definedName>
    <definedName name="BEx1F0SOZ3H5XUHXD7O01TCR8T6J" hidden="1">#REF!</definedName>
    <definedName name="BEx1F9HL824UCNCVZ2U62J4KZCX8" localSheetId="2" hidden="1">#REF!</definedName>
    <definedName name="BEx1F9HL824UCNCVZ2U62J4KZCX8" hidden="1">#REF!</definedName>
    <definedName name="BEx1FEVSJKTI1Q1Z874QZVFSJSVA" localSheetId="2" hidden="1">#REF!</definedName>
    <definedName name="BEx1FEVSJKTI1Q1Z874QZVFSJSVA" hidden="1">#REF!</definedName>
    <definedName name="BEx1FGDRUHHLI1GBHELT4PK0LY4V" localSheetId="2" hidden="1">#REF!</definedName>
    <definedName name="BEx1FGDRUHHLI1GBHELT4PK0LY4V" hidden="1">#REF!</definedName>
    <definedName name="BEx1FJZ7GKO99IYTP6GGGF7EUL3Z" localSheetId="2" hidden="1">#REF!</definedName>
    <definedName name="BEx1FJZ7GKO99IYTP6GGGF7EUL3Z" hidden="1">#REF!</definedName>
    <definedName name="BEx1FPDH0YKYQXDHUTFIQLIF34J8" localSheetId="2" hidden="1">#REF!</definedName>
    <definedName name="BEx1FPDH0YKYQXDHUTFIQLIF34J8" hidden="1">#REF!</definedName>
    <definedName name="BEx1FQ9SZAGL2HEKRB046EOQDWOX" localSheetId="2" hidden="1">#REF!</definedName>
    <definedName name="BEx1FQ9SZAGL2HEKRB046EOQDWOX" hidden="1">#REF!</definedName>
    <definedName name="BEx1FZV2CM77TBH1R6YYV9P06KA2" localSheetId="2" hidden="1">#REF!</definedName>
    <definedName name="BEx1FZV2CM77TBH1R6YYV9P06KA2" hidden="1">#REF!</definedName>
    <definedName name="BEx1G59AY8195JTUM6P18VXUFJ3E" localSheetId="2" hidden="1">#REF!</definedName>
    <definedName name="BEx1G59AY8195JTUM6P18VXUFJ3E" hidden="1">#REF!</definedName>
    <definedName name="BEx1GKUDMCV60BOZT0SENCT0MD8L" localSheetId="2" hidden="1">#REF!</definedName>
    <definedName name="BEx1GKUDMCV60BOZT0SENCT0MD8L" hidden="1">#REF!</definedName>
    <definedName name="BEx1GUVQ5L0JCX3E4SROI4WBYVTO" localSheetId="2" hidden="1">#REF!</definedName>
    <definedName name="BEx1GUVQ5L0JCX3E4SROI4WBYVTO" hidden="1">#REF!</definedName>
    <definedName name="BEx1GVMRHFXUP6XYYY9NR12PV5TF" localSheetId="2" hidden="1">#REF!</definedName>
    <definedName name="BEx1GVMRHFXUP6XYYY9NR12PV5TF" hidden="1">#REF!</definedName>
    <definedName name="BEx1H6KIT7BHUH6MDDWC935V9N47" localSheetId="2" hidden="1">#REF!</definedName>
    <definedName name="BEx1H6KIT7BHUH6MDDWC935V9N47" hidden="1">#REF!</definedName>
    <definedName name="BEx1HA60AI3STEJQZAQ0RA3Q3AZV" localSheetId="2" hidden="1">#REF!</definedName>
    <definedName name="BEx1HA60AI3STEJQZAQ0RA3Q3AZV" hidden="1">#REF!</definedName>
    <definedName name="BEx1HB2DBVO5N6V2WX7BEHUFYTFU" localSheetId="2" hidden="1">#REF!</definedName>
    <definedName name="BEx1HB2DBVO5N6V2WX7BEHUFYTFU" hidden="1">#REF!</definedName>
    <definedName name="BEx1HDGOOJ3SKHYMWUZJ1P0RQZ9N" localSheetId="2" hidden="1">#REF!</definedName>
    <definedName name="BEx1HDGOOJ3SKHYMWUZJ1P0RQZ9N" hidden="1">#REF!</definedName>
    <definedName name="BEx1HDM5ZXSJG6JQEMSFV52PZ10V" localSheetId="2" hidden="1">#REF!</definedName>
    <definedName name="BEx1HDM5ZXSJG6JQEMSFV52PZ10V" hidden="1">#REF!</definedName>
    <definedName name="BEx1HETBBZVN5F43LKOFMC4QB0CR" localSheetId="2" hidden="1">#REF!</definedName>
    <definedName name="BEx1HETBBZVN5F43LKOFMC4QB0CR" hidden="1">#REF!</definedName>
    <definedName name="BEx1HGWNWPLNXICOTP90TKQVVE4E" localSheetId="2" hidden="1">#REF!</definedName>
    <definedName name="BEx1HGWNWPLNXICOTP90TKQVVE4E" hidden="1">#REF!</definedName>
    <definedName name="BEx1HIPLJZABY0EMUOTZN0EQMDPU" localSheetId="2" hidden="1">#REF!</definedName>
    <definedName name="BEx1HIPLJZABY0EMUOTZN0EQMDPU" hidden="1">#REF!</definedName>
    <definedName name="BEx1HO94JIRX219MPWMB5E5XZ04X" localSheetId="2" hidden="1">#REF!</definedName>
    <definedName name="BEx1HO94JIRX219MPWMB5E5XZ04X" hidden="1">#REF!</definedName>
    <definedName name="BEx1HQNF6KHM21E3XLW0NMSSEI9S" localSheetId="2" hidden="1">#REF!</definedName>
    <definedName name="BEx1HQNF6KHM21E3XLW0NMSSEI9S" hidden="1">#REF!</definedName>
    <definedName name="BEx1HSLNWIW4S97ZBYY7I7M5YVH4" localSheetId="2" hidden="1">#REF!</definedName>
    <definedName name="BEx1HSLNWIW4S97ZBYY7I7M5YVH4" hidden="1">#REF!</definedName>
    <definedName name="BEx1HZCBBWLB2BTNOXP319ZDEVOJ" localSheetId="2" hidden="1">#REF!</definedName>
    <definedName name="BEx1HZCBBWLB2BTNOXP319ZDEVOJ" hidden="1">#REF!</definedName>
    <definedName name="BEx1I4QKTILCKZUSOJCVZN7SNHL5" localSheetId="2" hidden="1">#REF!</definedName>
    <definedName name="BEx1I4QKTILCKZUSOJCVZN7SNHL5" hidden="1">#REF!</definedName>
    <definedName name="BEx1IE0ZP7RIFM9FI24S9I6AAJ14" localSheetId="2" hidden="1">#REF!</definedName>
    <definedName name="BEx1IE0ZP7RIFM9FI24S9I6AAJ14" hidden="1">#REF!</definedName>
    <definedName name="BEx1IGQ5B697MNDOE06MVSR0H58E" localSheetId="2" hidden="1">#REF!</definedName>
    <definedName name="BEx1IGQ5B697MNDOE06MVSR0H58E" hidden="1">#REF!</definedName>
    <definedName name="BEx1IKRPW8MLB9Y485M1TL2IT9SH" localSheetId="2" hidden="1">#REF!</definedName>
    <definedName name="BEx1IKRPW8MLB9Y485M1TL2IT9SH" hidden="1">#REF!</definedName>
    <definedName name="BEx1IPKCFCT3TL9MSO1LSYJ2VJ2X" localSheetId="2" hidden="1">#REF!</definedName>
    <definedName name="BEx1IPKCFCT3TL9MSO1LSYJ2VJ2X" hidden="1">#REF!</definedName>
    <definedName name="BEx1IW5PQTTMD62XZ287XF2O3FBQ" localSheetId="2" hidden="1">#REF!</definedName>
    <definedName name="BEx1IW5PQTTMD62XZ287XF2O3FBQ" hidden="1">#REF!</definedName>
    <definedName name="BEx1J0CSSHDJGBJUHVOEMCF2P4DL" localSheetId="2" hidden="1">#REF!</definedName>
    <definedName name="BEx1J0CSSHDJGBJUHVOEMCF2P4DL" hidden="1">#REF!</definedName>
    <definedName name="BEx1J0NL6D3ILC18B48AL0VNEN9A" localSheetId="2" hidden="1">#REF!</definedName>
    <definedName name="BEx1J0NL6D3ILC18B48AL0VNEN9A" hidden="1">#REF!</definedName>
    <definedName name="BEx1J7E8VCGLPYU82QXVUG5N3ZAI" localSheetId="2" hidden="1">#REF!</definedName>
    <definedName name="BEx1J7E8VCGLPYU82QXVUG5N3ZAI" hidden="1">#REF!</definedName>
    <definedName name="BEx1JGE2YQWH8S25USOY08XVGO0D" localSheetId="2" hidden="1">#REF!</definedName>
    <definedName name="BEx1JGE2YQWH8S25USOY08XVGO0D" hidden="1">#REF!</definedName>
    <definedName name="BEx1JJJC9T1W7HY4V7HP1S1W4JO1" localSheetId="2" hidden="1">#REF!</definedName>
    <definedName name="BEx1JJJC9T1W7HY4V7HP1S1W4JO1" hidden="1">#REF!</definedName>
    <definedName name="BEx1JKKZSJ7DI4PTFVI9VVFMB1X2" localSheetId="2" hidden="1">#REF!</definedName>
    <definedName name="BEx1JKKZSJ7DI4PTFVI9VVFMB1X2" hidden="1">#REF!</definedName>
    <definedName name="BEx1JUBQFRVMASSFK4B3V0AD7YP9" localSheetId="2" hidden="1">#REF!</definedName>
    <definedName name="BEx1JUBQFRVMASSFK4B3V0AD7YP9" hidden="1">#REF!</definedName>
    <definedName name="BEx1JVTOATZGRJFXGXPJJLC4DOBE" localSheetId="2" hidden="1">#REF!</definedName>
    <definedName name="BEx1JVTOATZGRJFXGXPJJLC4DOBE" hidden="1">#REF!</definedName>
    <definedName name="BEx1JXBM5W4YRWNQ0P95QQS6JWD6" localSheetId="2" hidden="1">#REF!</definedName>
    <definedName name="BEx1JXBM5W4YRWNQ0P95QQS6JWD6" hidden="1">#REF!</definedName>
    <definedName name="BEx1KGY9QEHZ9QSARMQUTQKRK4UX" localSheetId="2" hidden="1">#REF!</definedName>
    <definedName name="BEx1KGY9QEHZ9QSARMQUTQKRK4UX" hidden="1">#REF!</definedName>
    <definedName name="BEx1KIWH5MOLR00SBECT39NS3AJ1" localSheetId="2" hidden="1">#REF!</definedName>
    <definedName name="BEx1KIWH5MOLR00SBECT39NS3AJ1" hidden="1">#REF!</definedName>
    <definedName name="BEx1KKP1ELIF2UII2FWVGL7M1X7J" localSheetId="2" hidden="1">#REF!</definedName>
    <definedName name="BEx1KKP1ELIF2UII2FWVGL7M1X7J" hidden="1">#REF!</definedName>
    <definedName name="BEx1KQJKIAPZKE9YDYH5HKXX52FM" localSheetId="2" hidden="1">#REF!</definedName>
    <definedName name="BEx1KQJKIAPZKE9YDYH5HKXX52FM" hidden="1">#REF!</definedName>
    <definedName name="BEx1KUVWMB0QCWA3RBE4CADFVRIS" localSheetId="2" hidden="1">#REF!</definedName>
    <definedName name="BEx1KUVWMB0QCWA3RBE4CADFVRIS" hidden="1">#REF!</definedName>
    <definedName name="BEx1L0AAH7PV8PPQQDBP5AI4TLYP" localSheetId="2" hidden="1">#REF!</definedName>
    <definedName name="BEx1L0AAH7PV8PPQQDBP5AI4TLYP" hidden="1">#REF!</definedName>
    <definedName name="BEx1L2OG1SDFK2TPXELJ77YP4NI2" localSheetId="2" hidden="1">#REF!</definedName>
    <definedName name="BEx1L2OG1SDFK2TPXELJ77YP4NI2" hidden="1">#REF!</definedName>
    <definedName name="BEx1L6Q60MWRDJB4L20LK0XPA0Z2" localSheetId="2" hidden="1">#REF!</definedName>
    <definedName name="BEx1L6Q60MWRDJB4L20LK0XPA0Z2" hidden="1">#REF!</definedName>
    <definedName name="BEx1L7BSEFOLQDNZWMLUNBRO08T4" localSheetId="2" hidden="1">#REF!</definedName>
    <definedName name="BEx1L7BSEFOLQDNZWMLUNBRO08T4" hidden="1">#REF!</definedName>
    <definedName name="BEx1LD63FP2Z4BR9TKSHOZW9KKZ5" localSheetId="2" hidden="1">#REF!</definedName>
    <definedName name="BEx1LD63FP2Z4BR9TKSHOZW9KKZ5" hidden="1">#REF!</definedName>
    <definedName name="BEx1LDMB9RW982DUILM2WPT5VWQ3" localSheetId="2" hidden="1">#REF!</definedName>
    <definedName name="BEx1LDMB9RW982DUILM2WPT5VWQ3" hidden="1">#REF!</definedName>
    <definedName name="BEx1LFF2UQ13XL4X1I2WBD73NZ21" localSheetId="2" hidden="1">#REF!</definedName>
    <definedName name="BEx1LFF2UQ13XL4X1I2WBD73NZ21" hidden="1">#REF!</definedName>
    <definedName name="BEx1LKTB33LO23ACTADIVRY7ZNFC" localSheetId="2" hidden="1">#REF!</definedName>
    <definedName name="BEx1LKTB33LO23ACTADIVRY7ZNFC" hidden="1">#REF!</definedName>
    <definedName name="BEx1LQNKVZAXGSEPDAM8AWU2FHHJ" localSheetId="2" hidden="1">#REF!</definedName>
    <definedName name="BEx1LQNKVZAXGSEPDAM8AWU2FHHJ" hidden="1">#REF!</definedName>
    <definedName name="BEx1LRPGDQCOEMW8YT80J1XCDCIV" localSheetId="2" hidden="1">#REF!</definedName>
    <definedName name="BEx1LRPGDQCOEMW8YT80J1XCDCIV" hidden="1">#REF!</definedName>
    <definedName name="BEx1LRUSJW4JG54X07QWD9R27WV9" localSheetId="2" hidden="1">#REF!</definedName>
    <definedName name="BEx1LRUSJW4JG54X07QWD9R27WV9" hidden="1">#REF!</definedName>
    <definedName name="BEx1M1WBK5T0LP1AK2JYV6W87ID6" localSheetId="2" hidden="1">#REF!</definedName>
    <definedName name="BEx1M1WBK5T0LP1AK2JYV6W87ID6" hidden="1">#REF!</definedName>
    <definedName name="BEx1M51HHDYGIT8PON7U8ICL2S95" localSheetId="2" hidden="1">#REF!</definedName>
    <definedName name="BEx1M51HHDYGIT8PON7U8ICL2S95" hidden="1">#REF!</definedName>
    <definedName name="BEx1MP4FWKV0QYXE13PX9JSNA270" localSheetId="2" hidden="1">#REF!</definedName>
    <definedName name="BEx1MP4FWKV0QYXE13PX9JSNA270" hidden="1">#REF!</definedName>
    <definedName name="BEx1MSV791FSS4CZQKG04NHT3F79" localSheetId="2" hidden="1">#REF!</definedName>
    <definedName name="BEx1MSV791FSS4CZQKG04NHT3F79" hidden="1">#REF!</definedName>
    <definedName name="BEx1MTRKKVCHOZ0YGID6HZ49LJTO" localSheetId="2" hidden="1">#REF!</definedName>
    <definedName name="BEx1MTRKKVCHOZ0YGID6HZ49LJTO" hidden="1">#REF!</definedName>
    <definedName name="BEx1N3CUJ3UX61X38ZAJVPEN4KMC" localSheetId="2" hidden="1">#REF!</definedName>
    <definedName name="BEx1N3CUJ3UX61X38ZAJVPEN4KMC" hidden="1">#REF!</definedName>
    <definedName name="BEx1N5R5IJ3CG6CL344F5KWPINEO" localSheetId="2" hidden="1">#REF!</definedName>
    <definedName name="BEx1N5R5IJ3CG6CL344F5KWPINEO" hidden="1">#REF!</definedName>
    <definedName name="BEx1NFCFVPBS7XURQ8Y0BZEGPBVP" localSheetId="2" hidden="1">#REF!</definedName>
    <definedName name="BEx1NFCFVPBS7XURQ8Y0BZEGPBVP" hidden="1">#REF!</definedName>
    <definedName name="BEx1NM34KQTO1LDNSAFD1L82UZFG" localSheetId="2" hidden="1">#REF!</definedName>
    <definedName name="BEx1NM34KQTO1LDNSAFD1L82UZFG" hidden="1">#REF!</definedName>
    <definedName name="BEx1NO6TXZVOGCUWCCRTXRXWW0XL" localSheetId="2" hidden="1">#REF!</definedName>
    <definedName name="BEx1NO6TXZVOGCUWCCRTXRXWW0XL" hidden="1">#REF!</definedName>
    <definedName name="BEx1NS8EU5P9FQV3S0WRTXI5L361" localSheetId="2" hidden="1">#REF!</definedName>
    <definedName name="BEx1NS8EU5P9FQV3S0WRTXI5L361" hidden="1">#REF!</definedName>
    <definedName name="BEx1NUBX5VUYZFKQH69FN6BTLWCR" localSheetId="2" hidden="1">#REF!</definedName>
    <definedName name="BEx1NUBX5VUYZFKQH69FN6BTLWCR" hidden="1">#REF!</definedName>
    <definedName name="BEx1NZ4K1L8UON80Y2A4RASKWGNP" localSheetId="2" hidden="1">#REF!</definedName>
    <definedName name="BEx1NZ4K1L8UON80Y2A4RASKWGNP" hidden="1">#REF!</definedName>
    <definedName name="BEx1O24FB2CPATAGE3T7L1NBQQO1" localSheetId="2" hidden="1">#REF!</definedName>
    <definedName name="BEx1O24FB2CPATAGE3T7L1NBQQO1" hidden="1">#REF!</definedName>
    <definedName name="BEx1OLAZ915OGYWP0QP1QQWDLCRX" localSheetId="2" hidden="1">#REF!</definedName>
    <definedName name="BEx1OLAZ915OGYWP0QP1QQWDLCRX" hidden="1">#REF!</definedName>
    <definedName name="BEx1OO5ER042IS6IC4TLDI75JNVH" localSheetId="2" hidden="1">#REF!</definedName>
    <definedName name="BEx1OO5ER042IS6IC4TLDI75JNVH" hidden="1">#REF!</definedName>
    <definedName name="BEx1OTE54CBSUT8FWKRALEDCUWN4" localSheetId="2" hidden="1">#REF!</definedName>
    <definedName name="BEx1OTE54CBSUT8FWKRALEDCUWN4" hidden="1">#REF!</definedName>
    <definedName name="BEx1OVSMPADTX95QUOX34KZQ8EDY" localSheetId="2" hidden="1">#REF!</definedName>
    <definedName name="BEx1OVSMPADTX95QUOX34KZQ8EDY" hidden="1">#REF!</definedName>
    <definedName name="BEx1OWJJ0DP4628GCVVRQ9X0DRHQ" localSheetId="2" hidden="1">#REF!</definedName>
    <definedName name="BEx1OWJJ0DP4628GCVVRQ9X0DRHQ" hidden="1">#REF!</definedName>
    <definedName name="BEx1OX544IO9FQJI7YYQGZCEHB3O" localSheetId="2" hidden="1">#REF!</definedName>
    <definedName name="BEx1OX544IO9FQJI7YYQGZCEHB3O" hidden="1">#REF!</definedName>
    <definedName name="BEx1OY6SVEUT2EQ26P7EKEND342G" localSheetId="2" hidden="1">#REF!</definedName>
    <definedName name="BEx1OY6SVEUT2EQ26P7EKEND342G" hidden="1">#REF!</definedName>
    <definedName name="BEx1OYN1LPIPI12O9G6F7QAOS9T4" localSheetId="2" hidden="1">#REF!</definedName>
    <definedName name="BEx1OYN1LPIPI12O9G6F7QAOS9T4" hidden="1">#REF!</definedName>
    <definedName name="BEx1P1HHKJA799O3YZXQAX6KFH58" localSheetId="2" hidden="1">#REF!</definedName>
    <definedName name="BEx1P1HHKJA799O3YZXQAX6KFH58" hidden="1">#REF!</definedName>
    <definedName name="BEx1P34W467WGPOXPK292QFJIPHJ" localSheetId="2" hidden="1">#REF!</definedName>
    <definedName name="BEx1P34W467WGPOXPK292QFJIPHJ" hidden="1">#REF!</definedName>
    <definedName name="BEx1P76FRYAB1BWA5RJS4KOB3G9I" localSheetId="2" hidden="1">#REF!</definedName>
    <definedName name="BEx1P76FRYAB1BWA5RJS4KOB3G9I" hidden="1">#REF!</definedName>
    <definedName name="BEx1P7S1J4TKGVJ43C2Q2R3M9WRB" localSheetId="2" hidden="1">#REF!</definedName>
    <definedName name="BEx1P7S1J4TKGVJ43C2Q2R3M9WRB" hidden="1">#REF!</definedName>
    <definedName name="BEx1P8OF6WY3IH8SO71KQOU83V3Y" localSheetId="2" hidden="1">#REF!</definedName>
    <definedName name="BEx1P8OF6WY3IH8SO71KQOU83V3Y" hidden="1">#REF!</definedName>
    <definedName name="BEx1PA11BLPVZM8RC5BL46WX8YB5" localSheetId="2" hidden="1">#REF!</definedName>
    <definedName name="BEx1PA11BLPVZM8RC5BL46WX8YB5" hidden="1">#REF!</definedName>
    <definedName name="BEx1PAMMMZTO2BTR6YLZ9ASMPS4N" localSheetId="2" hidden="1">#REF!</definedName>
    <definedName name="BEx1PAMMMZTO2BTR6YLZ9ASMPS4N" hidden="1">#REF!</definedName>
    <definedName name="BEx1PBZ4BEFIPGMQXT9T8S4PZ2IM" localSheetId="2" hidden="1">#REF!</definedName>
    <definedName name="BEx1PBZ4BEFIPGMQXT9T8S4PZ2IM" hidden="1">#REF!</definedName>
    <definedName name="BEx1PJMAAUI73DAR3XUON2UMXTBS" localSheetId="2" hidden="1">#REF!</definedName>
    <definedName name="BEx1PJMAAUI73DAR3XUON2UMXTBS" hidden="1">#REF!</definedName>
    <definedName name="BEx1PLF2CFSXBZPVI6CJ534EIJDN" localSheetId="2" hidden="1">#REF!</definedName>
    <definedName name="BEx1PLF2CFSXBZPVI6CJ534EIJDN" hidden="1">#REF!</definedName>
    <definedName name="BEx1PMWZB2DO6EM9BKLUICZJ65HD" localSheetId="2" hidden="1">#REF!</definedName>
    <definedName name="BEx1PMWZB2DO6EM9BKLUICZJ65HD" hidden="1">#REF!</definedName>
    <definedName name="BEx1PU3X6U0EVLY9569KVBPAH7XU" localSheetId="2" hidden="1">#REF!</definedName>
    <definedName name="BEx1PU3X6U0EVLY9569KVBPAH7XU" hidden="1">#REF!</definedName>
    <definedName name="BEx1Q9OV5AOW28OUGRFCD3ZFVWC3" localSheetId="2" hidden="1">#REF!</definedName>
    <definedName name="BEx1Q9OV5AOW28OUGRFCD3ZFVWC3" hidden="1">#REF!</definedName>
    <definedName name="BEx1QA54J2A4I7IBQR19BTY28ZMR" localSheetId="2" hidden="1">#REF!</definedName>
    <definedName name="BEx1QA54J2A4I7IBQR19BTY28ZMR" hidden="1">#REF!</definedName>
    <definedName name="BEx1QD50TNYYZ6YO943BWHPB9UD9" localSheetId="2" hidden="1">#REF!</definedName>
    <definedName name="BEx1QD50TNYYZ6YO943BWHPB9UD9" hidden="1">#REF!</definedName>
    <definedName name="BEx1QMQAHG3KQUK59DVM68SWKZIZ" localSheetId="2" hidden="1">#REF!</definedName>
    <definedName name="BEx1QMQAHG3KQUK59DVM68SWKZIZ" hidden="1">#REF!</definedName>
    <definedName name="BEx1R9YFKJCMSEST8OVCAO5E47FO" localSheetId="2" hidden="1">#REF!</definedName>
    <definedName name="BEx1R9YFKJCMSEST8OVCAO5E47FO" hidden="1">#REF!</definedName>
    <definedName name="BEx1RBGC06B3T52OIC0EQ1KGVP1I" localSheetId="2" hidden="1">#REF!</definedName>
    <definedName name="BEx1RBGC06B3T52OIC0EQ1KGVP1I" hidden="1">#REF!</definedName>
    <definedName name="BEx1RRC7X4NI1CU4EO5XYE2GVARJ" localSheetId="2" hidden="1">#REF!</definedName>
    <definedName name="BEx1RRC7X4NI1CU4EO5XYE2GVARJ" hidden="1">#REF!</definedName>
    <definedName name="BEx1RZA1NCGT832L7EMR7GMF588W" localSheetId="2" hidden="1">#REF!</definedName>
    <definedName name="BEx1RZA1NCGT832L7EMR7GMF588W" hidden="1">#REF!</definedName>
    <definedName name="BEx1S0XGIPUSZQUCSGWSK10GKW7Y" localSheetId="2" hidden="1">#REF!</definedName>
    <definedName name="BEx1S0XGIPUSZQUCSGWSK10GKW7Y" hidden="1">#REF!</definedName>
    <definedName name="BEx1S5VFNKIXHTTCWSV60UC50EZ8" localSheetId="2" hidden="1">#REF!</definedName>
    <definedName name="BEx1S5VFNKIXHTTCWSV60UC50EZ8" hidden="1">#REF!</definedName>
    <definedName name="BEx1SK3U02H0RGKEYXW7ZMCEOF3V" localSheetId="2" hidden="1">#REF!</definedName>
    <definedName name="BEx1SK3U02H0RGKEYXW7ZMCEOF3V" hidden="1">#REF!</definedName>
    <definedName name="BEx1SSNEZINBJT29QVS62VS1THT4" localSheetId="2" hidden="1">#REF!</definedName>
    <definedName name="BEx1SSNEZINBJT29QVS62VS1THT4" hidden="1">#REF!</definedName>
    <definedName name="BEx1SVNCHNANBJIDIQVB8AFK4HAN" localSheetId="2" hidden="1">#REF!</definedName>
    <definedName name="BEx1SVNCHNANBJIDIQVB8AFK4HAN" hidden="1">#REF!</definedName>
    <definedName name="BEx1SY74DYVEPAQ9TGGGXKJA025O" localSheetId="2" hidden="1">#REF!</definedName>
    <definedName name="BEx1SY74DYVEPAQ9TGGGXKJA025O" hidden="1">#REF!</definedName>
    <definedName name="BEx1TJ0WLS9O7KNSGIPWTYHDYI1D" localSheetId="2" hidden="1">#REF!</definedName>
    <definedName name="BEx1TJ0WLS9O7KNSGIPWTYHDYI1D" hidden="1">#REF!</definedName>
    <definedName name="BEx1TUPQAYGAI13ZC7FU1FJXFAPM" localSheetId="2" hidden="1">#REF!</definedName>
    <definedName name="BEx1TUPQAYGAI13ZC7FU1FJXFAPM" hidden="1">#REF!</definedName>
    <definedName name="BEx1TY0F9W7EOF31FZXITWEYBSRT" localSheetId="2" hidden="1">#REF!</definedName>
    <definedName name="BEx1TY0F9W7EOF31FZXITWEYBSRT" hidden="1">#REF!</definedName>
    <definedName name="BEx1U7WFO8OZKB1EBF4H386JW91L" localSheetId="2" hidden="1">#REF!</definedName>
    <definedName name="BEx1U7WFO8OZKB1EBF4H386JW91L" hidden="1">#REF!</definedName>
    <definedName name="BEx1U87938YR9N6HYI24KVBKLOS3" localSheetId="2" hidden="1">#REF!</definedName>
    <definedName name="BEx1U87938YR9N6HYI24KVBKLOS3" hidden="1">#REF!</definedName>
    <definedName name="BEx1U9P6VQWSVRICLZR9DYRMN61U" localSheetId="2" hidden="1">#REF!</definedName>
    <definedName name="BEx1U9P6VQWSVRICLZR9DYRMN61U" hidden="1">#REF!</definedName>
    <definedName name="BEx1UESH4KDWHYESQU2IE55RS3LI" localSheetId="2" hidden="1">#REF!</definedName>
    <definedName name="BEx1UESH4KDWHYESQU2IE55RS3LI" hidden="1">#REF!</definedName>
    <definedName name="BEx1UI8N9KTCPSOJ7RDW0T8UEBNP" localSheetId="2" hidden="1">#REF!</definedName>
    <definedName name="BEx1UI8N9KTCPSOJ7RDW0T8UEBNP" hidden="1">#REF!</definedName>
    <definedName name="BEx1UML0HHJFHA5TBOYQ24I3RV1W" localSheetId="2" hidden="1">#REF!</definedName>
    <definedName name="BEx1UML0HHJFHA5TBOYQ24I3RV1W" hidden="1">#REF!</definedName>
    <definedName name="BEx1UO8ENOJNYCNX5Z95TBIJ3MKP" localSheetId="2" hidden="1">#REF!</definedName>
    <definedName name="BEx1UO8ENOJNYCNX5Z95TBIJ3MKP" hidden="1">#REF!</definedName>
    <definedName name="BEx1UUDIQPZ23XQ79GUL0RAWRSCK" localSheetId="2" hidden="1">#REF!</definedName>
    <definedName name="BEx1UUDIQPZ23XQ79GUL0RAWRSCK" hidden="1">#REF!</definedName>
    <definedName name="BEx1V67SEV778NVW68J8W5SND1J7" localSheetId="2" hidden="1">#REF!</definedName>
    <definedName name="BEx1V67SEV778NVW68J8W5SND1J7" hidden="1">#REF!</definedName>
    <definedName name="BEx1VIY9SQLRESD11CC4PHYT0XSG" localSheetId="2" hidden="1">#REF!</definedName>
    <definedName name="BEx1VIY9SQLRESD11CC4PHYT0XSG" hidden="1">#REF!</definedName>
    <definedName name="BEx1W3170EJU6QEJR4F8E2ULUU2U" localSheetId="2" hidden="1">#REF!</definedName>
    <definedName name="BEx1W3170EJU6QEJR4F8E2ULUU2U" hidden="1">#REF!</definedName>
    <definedName name="BEx1WC67EH10SC38QWX3WEA5KH3A" localSheetId="2" hidden="1">#REF!</definedName>
    <definedName name="BEx1WC67EH10SC38QWX3WEA5KH3A" hidden="1">#REF!</definedName>
    <definedName name="BEx1WDTMC6W73PJPTY0JYLKOA883" localSheetId="2" hidden="1">#REF!</definedName>
    <definedName name="BEx1WDTMC6W73PJPTY0JYLKOA883" hidden="1">#REF!</definedName>
    <definedName name="BEx1WGYTKZZIPM1577W5FEYKFH3V" localSheetId="2" hidden="1">#REF!</definedName>
    <definedName name="BEx1WGYTKZZIPM1577W5FEYKFH3V" hidden="1">#REF!</definedName>
    <definedName name="BEx1WHPURIV3D3PTJJ359H1OP7ZV" localSheetId="2" hidden="1">#REF!</definedName>
    <definedName name="BEx1WHPURIV3D3PTJJ359H1OP7ZV" hidden="1">#REF!</definedName>
    <definedName name="BEx1WLBBR45RLDQX9FCLJWUUQX5R" localSheetId="2" hidden="1">#REF!</definedName>
    <definedName name="BEx1WLBBR45RLDQX9FCLJWUUQX5R" hidden="1">#REF!</definedName>
    <definedName name="BEx1WLWY2CR1WRD694JJSWSDFAIR" localSheetId="2" hidden="1">#REF!</definedName>
    <definedName name="BEx1WLWY2CR1WRD694JJSWSDFAIR" hidden="1">#REF!</definedName>
    <definedName name="BEx1WMD1LWPWRIK6GGAJRJAHJM8I" localSheetId="2" hidden="1">#REF!</definedName>
    <definedName name="BEx1WMD1LWPWRIK6GGAJRJAHJM8I" hidden="1">#REF!</definedName>
    <definedName name="BEx1WR0D41MR174LBF3P9E3K0J51" localSheetId="2" hidden="1">#REF!</definedName>
    <definedName name="BEx1WR0D41MR174LBF3P9E3K0J51" hidden="1">#REF!</definedName>
    <definedName name="BEx1WT3VU2F7OSUQZHBIV4KTTFJ4" localSheetId="2" hidden="1">#REF!</definedName>
    <definedName name="BEx1WT3VU2F7OSUQZHBIV4KTTFJ4" hidden="1">#REF!</definedName>
    <definedName name="BEx1WUB1FAS5PHU33TJ60SUHR618" localSheetId="2" hidden="1">#REF!</definedName>
    <definedName name="BEx1WUB1FAS5PHU33TJ60SUHR618" hidden="1">#REF!</definedName>
    <definedName name="BEx1WX04G0INSPPG9NTNR3DYR6PZ" localSheetId="2" hidden="1">#REF!</definedName>
    <definedName name="BEx1WX04G0INSPPG9NTNR3DYR6PZ" hidden="1">#REF!</definedName>
    <definedName name="BEx1X3LHU9DPG01VWX2IF65TRATF" localSheetId="2" hidden="1">#REF!</definedName>
    <definedName name="BEx1X3LHU9DPG01VWX2IF65TRATF" hidden="1">#REF!</definedName>
    <definedName name="BEx1XFL3ISYW3FU1DQ3US0DYA8NQ" localSheetId="2" hidden="1">#REF!</definedName>
    <definedName name="BEx1XFL3ISYW3FU1DQ3US0DYA8NQ" hidden="1">#REF!</definedName>
    <definedName name="BEx1XK8AAMO0AH0Z1OUKW30CA7EQ" localSheetId="2" hidden="1">#REF!</definedName>
    <definedName name="BEx1XK8AAMO0AH0Z1OUKW30CA7EQ" hidden="1">#REF!</definedName>
    <definedName name="BEx1XL4MZ7C80495GHQRWOBS16PQ" localSheetId="2" hidden="1">#REF!</definedName>
    <definedName name="BEx1XL4MZ7C80495GHQRWOBS16PQ" hidden="1">#REF!</definedName>
    <definedName name="BEx1Y2IGS2K95E1M51PEF9KJZ0KB" localSheetId="2" hidden="1">#REF!</definedName>
    <definedName name="BEx1Y2IGS2K95E1M51PEF9KJZ0KB" hidden="1">#REF!</definedName>
    <definedName name="BEx1Y3PKK83X2FN9SAALFHOWKMRQ" localSheetId="2" hidden="1">#REF!</definedName>
    <definedName name="BEx1Y3PKK83X2FN9SAALFHOWKMRQ" hidden="1">#REF!</definedName>
    <definedName name="BEx1YL3DJ7Y4AZ01ERCOGW0FJ26T" localSheetId="2" hidden="1">#REF!</definedName>
    <definedName name="BEx1YL3DJ7Y4AZ01ERCOGW0FJ26T" hidden="1">#REF!</definedName>
    <definedName name="BEx1Z2RYHSVD1H37817SN93VMURZ" localSheetId="2" hidden="1">#REF!</definedName>
    <definedName name="BEx1Z2RYHSVD1H37817SN93VMURZ" hidden="1">#REF!</definedName>
    <definedName name="BEx3AMAKWI6458B67VKZO56MCNJW" localSheetId="2" hidden="1">#REF!</definedName>
    <definedName name="BEx3AMAKWI6458B67VKZO56MCNJW" hidden="1">#REF!</definedName>
    <definedName name="BEx3AOOVM42G82TNF53W0EKXLUSI" localSheetId="2" hidden="1">#REF!</definedName>
    <definedName name="BEx3AOOVM42G82TNF53W0EKXLUSI" hidden="1">#REF!</definedName>
    <definedName name="BEx3AZH9W4SUFCAHNDOQ728R9V4L" localSheetId="2" hidden="1">#REF!</definedName>
    <definedName name="BEx3AZH9W4SUFCAHNDOQ728R9V4L" hidden="1">#REF!</definedName>
    <definedName name="BEx3BNR9ES4KY7Q1DK83KC5NDGL8" localSheetId="2" hidden="1">#REF!</definedName>
    <definedName name="BEx3BNR9ES4KY7Q1DK83KC5NDGL8" hidden="1">#REF!</definedName>
    <definedName name="BEx3BQR5VZXNQ4H949ORM8ESU3B3" localSheetId="2" hidden="1">#REF!</definedName>
    <definedName name="BEx3BQR5VZXNQ4H949ORM8ESU3B3" hidden="1">#REF!</definedName>
    <definedName name="BEx3BTLL3ASJN134DLEQTQM70VZM" localSheetId="2" hidden="1">#REF!</definedName>
    <definedName name="BEx3BTLL3ASJN134DLEQTQM70VZM" hidden="1">#REF!</definedName>
    <definedName name="BEx3BW5CTV0DJU5AQS3ZQFK2VLF3" localSheetId="2" hidden="1">#REF!</definedName>
    <definedName name="BEx3BW5CTV0DJU5AQS3ZQFK2VLF3" hidden="1">#REF!</definedName>
    <definedName name="BEx3BYP0FG369M7G3JEFLMMXAKTS" localSheetId="2" hidden="1">#REF!</definedName>
    <definedName name="BEx3BYP0FG369M7G3JEFLMMXAKTS" hidden="1">#REF!</definedName>
    <definedName name="BEx3C2QR0WUD19QSVO8EMIPNQJKH" localSheetId="2" hidden="1">#REF!</definedName>
    <definedName name="BEx3C2QR0WUD19QSVO8EMIPNQJKH" hidden="1">#REF!</definedName>
    <definedName name="BEx3CKFCCPZZ6ROLAT5C1DZNIC1U" localSheetId="2" hidden="1">#REF!</definedName>
    <definedName name="BEx3CKFCCPZZ6ROLAT5C1DZNIC1U" hidden="1">#REF!</definedName>
    <definedName name="BEx3CO0SVO4WLH0DO43DCHYDTH1P" localSheetId="2" hidden="1">#REF!</definedName>
    <definedName name="BEx3CO0SVO4WLH0DO43DCHYDTH1P" hidden="1">#REF!</definedName>
    <definedName name="BEx3CPDAEBC12450MVHX6S78ILBS" localSheetId="2" hidden="1">#REF!</definedName>
    <definedName name="BEx3CPDAEBC12450MVHX6S78ILBS" hidden="1">#REF!</definedName>
    <definedName name="BEx3CQ9OQ7E1YH93NADGWWEH0HD5" localSheetId="2" hidden="1">#REF!</definedName>
    <definedName name="BEx3CQ9OQ7E1YH93NADGWWEH0HD5" hidden="1">#REF!</definedName>
    <definedName name="BEx3D9G6QTSPF9UYI4X0XY0VE896" localSheetId="2" hidden="1">#REF!</definedName>
    <definedName name="BEx3D9G6QTSPF9UYI4X0XY0VE896" hidden="1">#REF!</definedName>
    <definedName name="BEx3DCQU9PBRXIMLO62KS5RLH447" localSheetId="2" hidden="1">#REF!</definedName>
    <definedName name="BEx3DCQU9PBRXIMLO62KS5RLH447" hidden="1">#REF!</definedName>
    <definedName name="BEx3DQ8EH7C7L4XQAOL3NRRVRRT3" localSheetId="2" hidden="1">#REF!</definedName>
    <definedName name="BEx3DQ8EH7C7L4XQAOL3NRRVRRT3" hidden="1">#REF!</definedName>
    <definedName name="BEx3EF99FD6QNNCNOKDEE67JHTUJ" localSheetId="2" hidden="1">#REF!</definedName>
    <definedName name="BEx3EF99FD6QNNCNOKDEE67JHTUJ" hidden="1">#REF!</definedName>
    <definedName name="BEx3EGLXG4AU8GXIFP26DZ61E6EP" localSheetId="2" hidden="1">#REF!</definedName>
    <definedName name="BEx3EGLXG4AU8GXIFP26DZ61E6EP" hidden="1">#REF!</definedName>
    <definedName name="BEx3EHCSERZ2O2OAG8Y95UPG2IY9" localSheetId="2" hidden="1">#REF!</definedName>
    <definedName name="BEx3EHCSERZ2O2OAG8Y95UPG2IY9" hidden="1">#REF!</definedName>
    <definedName name="BEx3EJR3TCJDYS7ZXNDS5N9KTGIK" localSheetId="2" hidden="1">#REF!</definedName>
    <definedName name="BEx3EJR3TCJDYS7ZXNDS5N9KTGIK" hidden="1">#REF!</definedName>
    <definedName name="BEx3ELJTTBS6P05CNISMGOJOA60V" localSheetId="2" hidden="1">#REF!</definedName>
    <definedName name="BEx3ELJTTBS6P05CNISMGOJOA60V" hidden="1">#REF!</definedName>
    <definedName name="BEx3EQSLJBDDJRHNX19PBFCKNY2I" localSheetId="2" hidden="1">#REF!</definedName>
    <definedName name="BEx3EQSLJBDDJRHNX19PBFCKNY2I" hidden="1">#REF!</definedName>
    <definedName name="BEx3EUUAX947Q5N6MY6W0KSNY78Y" localSheetId="2" hidden="1">#REF!</definedName>
    <definedName name="BEx3EUUAX947Q5N6MY6W0KSNY78Y" hidden="1">#REF!</definedName>
    <definedName name="BEx3F3OJYKFH63TY4TBS69H5CI8M" localSheetId="2" hidden="1">#REF!</definedName>
    <definedName name="BEx3F3OJYKFH63TY4TBS69H5CI8M" hidden="1">#REF!</definedName>
    <definedName name="BEx3FHMD1P5XBCH23ZKIFO6ZTCNB" localSheetId="2" hidden="1">#REF!</definedName>
    <definedName name="BEx3FHMD1P5XBCH23ZKIFO6ZTCNB" hidden="1">#REF!</definedName>
    <definedName name="BEx3FI2G3YYIACQHXNXEA15M8ZK5" localSheetId="2" hidden="1">#REF!</definedName>
    <definedName name="BEx3FI2G3YYIACQHXNXEA15M8ZK5" hidden="1">#REF!</definedName>
    <definedName name="BEx3FJ9MHSLDK8W91GO85FX1GX57" localSheetId="2" hidden="1">#REF!</definedName>
    <definedName name="BEx3FJ9MHSLDK8W91GO85FX1GX57" hidden="1">#REF!</definedName>
    <definedName name="BEx3FR251HFU7A33PU01SJUENL2B" localSheetId="2" hidden="1">#REF!</definedName>
    <definedName name="BEx3FR251HFU7A33PU01SJUENL2B" hidden="1">#REF!</definedName>
    <definedName name="BEx3FX7EJL47JSLSWP3EOC265WAE" localSheetId="2" hidden="1">#REF!</definedName>
    <definedName name="BEx3FX7EJL47JSLSWP3EOC265WAE" hidden="1">#REF!</definedName>
    <definedName name="BEx3G201R8NLJ6FIHO2QS0SW9QVV" localSheetId="2" hidden="1">#REF!</definedName>
    <definedName name="BEx3G201R8NLJ6FIHO2QS0SW9QVV" hidden="1">#REF!</definedName>
    <definedName name="BEx3G2LL2II66XY5YCDPG4JE13A3" localSheetId="2" hidden="1">#REF!</definedName>
    <definedName name="BEx3G2LL2II66XY5YCDPG4JE13A3" hidden="1">#REF!</definedName>
    <definedName name="BEx3G2WA0DTYY9D8AGHHOBTPE2B2" localSheetId="2" hidden="1">#REF!</definedName>
    <definedName name="BEx3G2WA0DTYY9D8AGHHOBTPE2B2" hidden="1">#REF!</definedName>
    <definedName name="BEx3GCXR6IAS0B6WJ03GJVH7CO52" localSheetId="2" hidden="1">#REF!</definedName>
    <definedName name="BEx3GCXR6IAS0B6WJ03GJVH7CO52" hidden="1">#REF!</definedName>
    <definedName name="BEx3GEVV18SEQDI1JGY7EN6D1GT1" localSheetId="2" hidden="1">#REF!</definedName>
    <definedName name="BEx3GEVV18SEQDI1JGY7EN6D1GT1" hidden="1">#REF!</definedName>
    <definedName name="BEx3GKFH64MKQX61S7DYTZ15JCPY" localSheetId="2" hidden="1">#REF!</definedName>
    <definedName name="BEx3GKFH64MKQX61S7DYTZ15JCPY" hidden="1">#REF!</definedName>
    <definedName name="BEx3GMJ1Y6UU02DLRL0QXCEKDA6C" localSheetId="2" hidden="1">#REF!</definedName>
    <definedName name="BEx3GMJ1Y6UU02DLRL0QXCEKDA6C" hidden="1">#REF!</definedName>
    <definedName name="BEx3GN4LY0135CBDIN1TU2UEODGF" localSheetId="2" hidden="1">#REF!</definedName>
    <definedName name="BEx3GN4LY0135CBDIN1TU2UEODGF" hidden="1">#REF!</definedName>
    <definedName name="BEx3GPDH2AH4QKT4OOSN563XUHBD" localSheetId="2" hidden="1">#REF!</definedName>
    <definedName name="BEx3GPDH2AH4QKT4OOSN563XUHBD" hidden="1">#REF!</definedName>
    <definedName name="BEx3GRGZOH1A62SHC133FKNN9K23" localSheetId="2" hidden="1">#REF!</definedName>
    <definedName name="BEx3GRGZOH1A62SHC133FKNN9K23" hidden="1">#REF!</definedName>
    <definedName name="BEx3GS2LABKJSRV8GPZLJZVX7NMJ" localSheetId="2" hidden="1">#REF!</definedName>
    <definedName name="BEx3GS2LABKJSRV8GPZLJZVX7NMJ" hidden="1">#REF!</definedName>
    <definedName name="BEx3H05W7OEBR6W6YJKGD6W5M3I1" localSheetId="2" hidden="1">#REF!</definedName>
    <definedName name="BEx3H05W7OEBR6W6YJKGD6W5M3I1" hidden="1">#REF!</definedName>
    <definedName name="BEx3H244GCME7ZDNAXG6ZSJ64ZRE" localSheetId="2" hidden="1">#REF!</definedName>
    <definedName name="BEx3H244GCME7ZDNAXG6ZSJ64ZRE" hidden="1">#REF!</definedName>
    <definedName name="BEx3H5UX2GZFZZT657YR76RHW5I6" localSheetId="2" hidden="1">#REF!</definedName>
    <definedName name="BEx3H5UX2GZFZZT657YR76RHW5I6" hidden="1">#REF!</definedName>
    <definedName name="BEx3HACPKDZVUOS9WBDCCFJB46DK" localSheetId="2" hidden="1">#REF!</definedName>
    <definedName name="BEx3HACPKDZVUOS9WBDCCFJB46DK" hidden="1">#REF!</definedName>
    <definedName name="BEx3HMSEFOP6DBM4R97XA6B7NFG6" localSheetId="2" hidden="1">#REF!</definedName>
    <definedName name="BEx3HMSEFOP6DBM4R97XA6B7NFG6" hidden="1">#REF!</definedName>
    <definedName name="BEx3HWJ5SQSD2CVCQNR183X44FR8" localSheetId="2" hidden="1">#REF!</definedName>
    <definedName name="BEx3HWJ5SQSD2CVCQNR183X44FR8" hidden="1">#REF!</definedName>
    <definedName name="BEx3I09YVXO0G4X7KGSA4WGORM35" localSheetId="2" hidden="1">#REF!</definedName>
    <definedName name="BEx3I09YVXO0G4X7KGSA4WGORM35" hidden="1">#REF!</definedName>
    <definedName name="BEx3I3KN8WAL54AYYACGCUM43J9W" localSheetId="2" hidden="1">#REF!</definedName>
    <definedName name="BEx3I3KN8WAL54AYYACGCUM43J9W" hidden="1">#REF!</definedName>
    <definedName name="BEx3ICF1GY8HQEBIU9S43PDJ90BX" localSheetId="2" hidden="1">#REF!</definedName>
    <definedName name="BEx3ICF1GY8HQEBIU9S43PDJ90BX" hidden="1">#REF!</definedName>
    <definedName name="BEx3IYAH2DEBFWO8F94H4MXE3RLY" localSheetId="2" hidden="1">#REF!</definedName>
    <definedName name="BEx3IYAH2DEBFWO8F94H4MXE3RLY" hidden="1">#REF!</definedName>
    <definedName name="BEx3IZSG3932LSWHR5YV78IVRPCK" localSheetId="2" hidden="1">#REF!</definedName>
    <definedName name="BEx3IZSG3932LSWHR5YV78IVRPCK" hidden="1">#REF!</definedName>
    <definedName name="BEx3IZXXSYEW50379N2EAFWO8DZV" localSheetId="2" hidden="1">#REF!</definedName>
    <definedName name="BEx3IZXXSYEW50379N2EAFWO8DZV" hidden="1">#REF!</definedName>
    <definedName name="BEx3J1VZVGTKT4ATPO9O5JCSFTTR" localSheetId="2" hidden="1">#REF!</definedName>
    <definedName name="BEx3J1VZVGTKT4ATPO9O5JCSFTTR" hidden="1">#REF!</definedName>
    <definedName name="BEx3JC2TY7JNAAC3L7QHVPQXLGQ8" localSheetId="2" hidden="1">#REF!</definedName>
    <definedName name="BEx3JC2TY7JNAAC3L7QHVPQXLGQ8" hidden="1">#REF!</definedName>
    <definedName name="BEx3JMF5D7ODCJ7THAJTC1GFSG95" localSheetId="2" hidden="1">#REF!</definedName>
    <definedName name="BEx3JMF5D7ODCJ7THAJTC1GFSG95" hidden="1">#REF!</definedName>
    <definedName name="BEx3JX23SYDIGOGM4Y0CQFBW8ZBV" localSheetId="2" hidden="1">#REF!</definedName>
    <definedName name="BEx3JX23SYDIGOGM4Y0CQFBW8ZBV" hidden="1">#REF!</definedName>
    <definedName name="BEx3JXCXCVBZJGV5VEG9MJEI01AL" localSheetId="2" hidden="1">#REF!</definedName>
    <definedName name="BEx3JXCXCVBZJGV5VEG9MJEI01AL" hidden="1">#REF!</definedName>
    <definedName name="BEx3JYK2N7X59TPJSKYZ77ENY8SS" localSheetId="2" hidden="1">#REF!</definedName>
    <definedName name="BEx3JYK2N7X59TPJSKYZ77ENY8SS" hidden="1">#REF!</definedName>
    <definedName name="BEx3K13PSDK50JLCLD0GX8L4TWAH" localSheetId="2" hidden="1">#REF!</definedName>
    <definedName name="BEx3K13PSDK50JLCLD0GX8L4TWAH" hidden="1">#REF!</definedName>
    <definedName name="BEx3K4EII7GU1CG0BN7UL15M6J8Z" localSheetId="2" hidden="1">#REF!</definedName>
    <definedName name="BEx3K4EII7GU1CG0BN7UL15M6J8Z" hidden="1">#REF!</definedName>
    <definedName name="BEx3K4ZXQUQ2KYZF74B84SO48XMW" localSheetId="2" hidden="1">#REF!</definedName>
    <definedName name="BEx3K4ZXQUQ2KYZF74B84SO48XMW" hidden="1">#REF!</definedName>
    <definedName name="BEx3KEFXUCVNVPH7KSEGAZYX13B5" localSheetId="2" hidden="1">#REF!</definedName>
    <definedName name="BEx3KEFXUCVNVPH7KSEGAZYX13B5" hidden="1">#REF!</definedName>
    <definedName name="BEx3KFXUAF6YXAA47B7Q6X9B3VGB" localSheetId="2" hidden="1">#REF!</definedName>
    <definedName name="BEx3KFXUAF6YXAA47B7Q6X9B3VGB" hidden="1">#REF!</definedName>
    <definedName name="BEx3KIXQYOGMPK4WJJAVBRX4NR28" localSheetId="2" hidden="1">#REF!</definedName>
    <definedName name="BEx3KIXQYOGMPK4WJJAVBRX4NR28" hidden="1">#REF!</definedName>
    <definedName name="BEx3KJOMVOSFZVJUL3GKCNP6DQDS" localSheetId="2" hidden="1">#REF!</definedName>
    <definedName name="BEx3KJOMVOSFZVJUL3GKCNP6DQDS" hidden="1">#REF!</definedName>
    <definedName name="BEx3KP2VRBMORK0QEAZUYCXL3DHJ" localSheetId="2" hidden="1">#REF!</definedName>
    <definedName name="BEx3KP2VRBMORK0QEAZUYCXL3DHJ" hidden="1">#REF!</definedName>
    <definedName name="BEx3L4IN3LI4C26SITKTGAH27CDU" localSheetId="2" hidden="1">#REF!</definedName>
    <definedName name="BEx3L4IN3LI4C26SITKTGAH27CDU" hidden="1">#REF!</definedName>
    <definedName name="BEx3L4YQ0J7ZU0M5QM6YIPCEYC9K" localSheetId="2" hidden="1">#REF!</definedName>
    <definedName name="BEx3L4YQ0J7ZU0M5QM6YIPCEYC9K" hidden="1">#REF!</definedName>
    <definedName name="BEx3L60DJOR7NQN42G7YSAODP1EX" localSheetId="2" hidden="1">#REF!</definedName>
    <definedName name="BEx3L60DJOR7NQN42G7YSAODP1EX" hidden="1">#REF!</definedName>
    <definedName name="BEx3L7D0PI38HWZ7VADU16C9E33D" localSheetId="2" hidden="1">#REF!</definedName>
    <definedName name="BEx3L7D0PI38HWZ7VADU16C9E33D" hidden="1">#REF!</definedName>
    <definedName name="BEx3LANPY1HT49TAH98H4B9RC1D4" localSheetId="2" hidden="1">#REF!</definedName>
    <definedName name="BEx3LANPY1HT49TAH98H4B9RC1D4" hidden="1">#REF!</definedName>
    <definedName name="BEx3LM1PR4Y7KINKMTMKR984GX8Q" localSheetId="2" hidden="1">#REF!</definedName>
    <definedName name="BEx3LM1PR4Y7KINKMTMKR984GX8Q" hidden="1">#REF!</definedName>
    <definedName name="BEx3LM1PWWC9WH0R5TX5K06V559U" localSheetId="2" hidden="1">#REF!</definedName>
    <definedName name="BEx3LM1PWWC9WH0R5TX5K06V559U" hidden="1">#REF!</definedName>
    <definedName name="BEx3LPCEZ1C0XEKNCM3YT09JWCUO" localSheetId="2" hidden="1">#REF!</definedName>
    <definedName name="BEx3LPCEZ1C0XEKNCM3YT09JWCUO" hidden="1">#REF!</definedName>
    <definedName name="BEx3LSXW33WR1ECIMRYUPFBJXGGH" localSheetId="2" hidden="1">#REF!</definedName>
    <definedName name="BEx3LSXW33WR1ECIMRYUPFBJXGGH" hidden="1">#REF!</definedName>
    <definedName name="BEx3M1MR1K1NQD03H74BFWOK4MWQ" localSheetId="2" hidden="1">#REF!</definedName>
    <definedName name="BEx3M1MR1K1NQD03H74BFWOK4MWQ" hidden="1">#REF!</definedName>
    <definedName name="BEx3M4H77MYUKOOD31H9F80NMVK8" localSheetId="2" hidden="1">#REF!</definedName>
    <definedName name="BEx3M4H77MYUKOOD31H9F80NMVK8" hidden="1">#REF!</definedName>
    <definedName name="BEx3M9VFX329PZWYC4DMZ6P3W9R2" localSheetId="2" hidden="1">#REF!</definedName>
    <definedName name="BEx3M9VFX329PZWYC4DMZ6P3W9R2" hidden="1">#REF!</definedName>
    <definedName name="BEx3MCQ0VEBV0CZXDS505L38EQ8N" localSheetId="2" hidden="1">#REF!</definedName>
    <definedName name="BEx3MCQ0VEBV0CZXDS505L38EQ8N" hidden="1">#REF!</definedName>
    <definedName name="BEx3MEYV5LQY0BAL7V3CFAFVOM3T" localSheetId="2" hidden="1">#REF!</definedName>
    <definedName name="BEx3MEYV5LQY0BAL7V3CFAFVOM3T" hidden="1">#REF!</definedName>
    <definedName name="BEx3MF9LX8G8DXGARRYNTDH542WG" localSheetId="2" hidden="1">#REF!</definedName>
    <definedName name="BEx3MF9LX8G8DXGARRYNTDH542WG" hidden="1">#REF!</definedName>
    <definedName name="BEx3MREOFWJQEYMCMBL7ZE06NBN6" localSheetId="2" hidden="1">#REF!</definedName>
    <definedName name="BEx3MREOFWJQEYMCMBL7ZE06NBN6" hidden="1">#REF!</definedName>
    <definedName name="BEx3MSGD8I6KBFD4XFWYGH3DKUK3" localSheetId="2" hidden="1">#REF!</definedName>
    <definedName name="BEx3MSGD8I6KBFD4XFWYGH3DKUK3" hidden="1">#REF!</definedName>
    <definedName name="BEx3NDQFYEWZAUGWFMGT2R7E7RBT" localSheetId="2" hidden="1">#REF!</definedName>
    <definedName name="BEx3NDQFYEWZAUGWFMGT2R7E7RBT" hidden="1">#REF!</definedName>
    <definedName name="BEx3NGQBX2HEDKOCDX0TX1TGBB3P" localSheetId="2" hidden="1">#REF!</definedName>
    <definedName name="BEx3NGQBX2HEDKOCDX0TX1TGBB3P" hidden="1">#REF!</definedName>
    <definedName name="BEx3NLIZ7PHF2XE59ECZ3MD04ZG1" localSheetId="2" hidden="1">#REF!</definedName>
    <definedName name="BEx3NLIZ7PHF2XE59ECZ3MD04ZG1" hidden="1">#REF!</definedName>
    <definedName name="BEx3NMQ4BVC94728AUM7CCX7UHTU" localSheetId="2" hidden="1">#REF!</definedName>
    <definedName name="BEx3NMQ4BVC94728AUM7CCX7UHTU" hidden="1">#REF!</definedName>
    <definedName name="BEx3NR2I4OUFP3Z2QZEDU2PIFIDI" localSheetId="2" hidden="1">#REF!</definedName>
    <definedName name="BEx3NR2I4OUFP3Z2QZEDU2PIFIDI" hidden="1">#REF!</definedName>
    <definedName name="BEx3O19B8FTTAPVT5DZXQGQXWFR8" localSheetId="2" hidden="1">#REF!</definedName>
    <definedName name="BEx3O19B8FTTAPVT5DZXQGQXWFR8" hidden="1">#REF!</definedName>
    <definedName name="BEx3O85IKWARA6NCJOLRBRJFMEWW" hidden="1">[7]ZZCOOM_M03_Q004!#REF!</definedName>
    <definedName name="BEx3OJZSCGFRW7SVGBFI0X9DNVMM" localSheetId="2" hidden="1">#REF!</definedName>
    <definedName name="BEx3OJZSCGFRW7SVGBFI0X9DNVMM" hidden="1">#REF!</definedName>
    <definedName name="BEx3ORSBUXAF21MKEY90YJV9AY9A" localSheetId="2" hidden="1">#REF!</definedName>
    <definedName name="BEx3ORSBUXAF21MKEY90YJV9AY9A" hidden="1">#REF!</definedName>
    <definedName name="BEx3OUS0N576NJN078Y1BWUWQK6B" localSheetId="2" hidden="1">#REF!</definedName>
    <definedName name="BEx3OUS0N576NJN078Y1BWUWQK6B" hidden="1">#REF!</definedName>
    <definedName name="BEx3OV8BH6PYNZT7C246LOAU9SVX" localSheetId="2" hidden="1">#REF!</definedName>
    <definedName name="BEx3OV8BH6PYNZT7C246LOAU9SVX" hidden="1">#REF!</definedName>
    <definedName name="BEx3OXRYJZUEY6E72UJU0PHLMYAR" localSheetId="2" hidden="1">#REF!</definedName>
    <definedName name="BEx3OXRYJZUEY6E72UJU0PHLMYAR" hidden="1">#REF!</definedName>
    <definedName name="BEx3P3RP5PYI4BJVYGNU1V7KT5EH" localSheetId="2" hidden="1">#REF!</definedName>
    <definedName name="BEx3P3RP5PYI4BJVYGNU1V7KT5EH" hidden="1">#REF!</definedName>
    <definedName name="BEx3P59TTRSGQY888P5C1O7M2PQT" localSheetId="2" hidden="1">#REF!</definedName>
    <definedName name="BEx3P59TTRSGQY888P5C1O7M2PQT" hidden="1">#REF!</definedName>
    <definedName name="BEx3PDNRRNKD5GOUBUQFXAHIXLD9" localSheetId="2" hidden="1">#REF!</definedName>
    <definedName name="BEx3PDNRRNKD5GOUBUQFXAHIXLD9" hidden="1">#REF!</definedName>
    <definedName name="BEx3PDT8GNPWLLN02IH1XPV90XYK" localSheetId="2" hidden="1">#REF!</definedName>
    <definedName name="BEx3PDT8GNPWLLN02IH1XPV90XYK" hidden="1">#REF!</definedName>
    <definedName name="BEx3PKEMDW8KZEP11IL927C5O7I2" localSheetId="2" hidden="1">#REF!</definedName>
    <definedName name="BEx3PKEMDW8KZEP11IL927C5O7I2" hidden="1">#REF!</definedName>
    <definedName name="BEx3PKJZ1Z7L9S6KV8KXVS6B2FX4" localSheetId="2" hidden="1">#REF!</definedName>
    <definedName name="BEx3PKJZ1Z7L9S6KV8KXVS6B2FX4" hidden="1">#REF!</definedName>
    <definedName name="BEx3PMNG53Z5HY138H99QOMTX8W3" localSheetId="2" hidden="1">#REF!</definedName>
    <definedName name="BEx3PMNG53Z5HY138H99QOMTX8W3" hidden="1">#REF!</definedName>
    <definedName name="BEx3PP1RRSFZ8UC0JC9R91W6LNKW" localSheetId="2" hidden="1">#REF!</definedName>
    <definedName name="BEx3PP1RRSFZ8UC0JC9R91W6LNKW" hidden="1">#REF!</definedName>
    <definedName name="BEx3PRQW017D7T1X732WDV7L1KP8" localSheetId="2" hidden="1">#REF!</definedName>
    <definedName name="BEx3PRQW017D7T1X732WDV7L1KP8" hidden="1">#REF!</definedName>
    <definedName name="BEx3PVXYZC8WB9ZJE7OCKUXZ46EA" localSheetId="2" hidden="1">#REF!</definedName>
    <definedName name="BEx3PVXYZC8WB9ZJE7OCKUXZ46EA" hidden="1">#REF!</definedName>
    <definedName name="BEx3Q0VWPU5EQECK7MQ47TYJ3SWW" localSheetId="2" hidden="1">#REF!</definedName>
    <definedName name="BEx3Q0VWPU5EQECK7MQ47TYJ3SWW" hidden="1">#REF!</definedName>
    <definedName name="BEx3Q7BZ9PUXK2RLIOFSIS9AHU1B" localSheetId="2" hidden="1">#REF!</definedName>
    <definedName name="BEx3Q7BZ9PUXK2RLIOFSIS9AHU1B" hidden="1">#REF!</definedName>
    <definedName name="BEx3Q8J42S9VU6EAN2Y28MR6DF88" localSheetId="2" hidden="1">#REF!</definedName>
    <definedName name="BEx3Q8J42S9VU6EAN2Y28MR6DF88" hidden="1">#REF!</definedName>
    <definedName name="BEx3QCFD2TBUF95ZN83Q7JPV97FK" localSheetId="2" hidden="1">#REF!</definedName>
    <definedName name="BEx3QCFD2TBUF95ZN83Q7JPV97FK" hidden="1">#REF!</definedName>
    <definedName name="BEx3QEDFOYFY5NBTININ5W4RLD4Q" localSheetId="2" hidden="1">#REF!</definedName>
    <definedName name="BEx3QEDFOYFY5NBTININ5W4RLD4Q" hidden="1">#REF!</definedName>
    <definedName name="BEx3QIKJ3U962US1Q564NZDLU8LD" localSheetId="2" hidden="1">#REF!</definedName>
    <definedName name="BEx3QIKJ3U962US1Q564NZDLU8LD" hidden="1">#REF!</definedName>
    <definedName name="BEx3QLF3RHHBNUFLUWEROBZDF1U4" localSheetId="2" hidden="1">#REF!</definedName>
    <definedName name="BEx3QLF3RHHBNUFLUWEROBZDF1U4" hidden="1">#REF!</definedName>
    <definedName name="BEx3QR9D45DHW50VQ7Y3Q1AXPOB9" localSheetId="2" hidden="1">#REF!</definedName>
    <definedName name="BEx3QR9D45DHW50VQ7Y3Q1AXPOB9" hidden="1">#REF!</definedName>
    <definedName name="BEx3QSWT2S5KWG6U2V9711IYDQBM" localSheetId="2" hidden="1">#REF!</definedName>
    <definedName name="BEx3QSWT2S5KWG6U2V9711IYDQBM" hidden="1">#REF!</definedName>
    <definedName name="BEx3QVGG7Q2X4HZHJAM35A8T3VR7" localSheetId="2" hidden="1">#REF!</definedName>
    <definedName name="BEx3QVGG7Q2X4HZHJAM35A8T3VR7" hidden="1">#REF!</definedName>
    <definedName name="BEx3R0JUB9YN8PHPPQTAMIT1IHWK" localSheetId="2" hidden="1">#REF!</definedName>
    <definedName name="BEx3R0JUB9YN8PHPPQTAMIT1IHWK" hidden="1">#REF!</definedName>
    <definedName name="BEx3R81NFRO7M81VHVKOBFT0QBIL" localSheetId="2" hidden="1">#REF!</definedName>
    <definedName name="BEx3R81NFRO7M81VHVKOBFT0QBIL" hidden="1">#REF!</definedName>
    <definedName name="BEx3RHC2ZD5UFS6QD4OPFCNNMWH1" localSheetId="2" hidden="1">#REF!</definedName>
    <definedName name="BEx3RHC2ZD5UFS6QD4OPFCNNMWH1" hidden="1">#REF!</definedName>
    <definedName name="BEx3RQ10QIWBAPHALAA91BUUCM2X" localSheetId="2" hidden="1">#REF!</definedName>
    <definedName name="BEx3RQ10QIWBAPHALAA91BUUCM2X" hidden="1">#REF!</definedName>
    <definedName name="BEx3RV4E1WT43SZBUN09RTB8EK1O" localSheetId="2" hidden="1">#REF!</definedName>
    <definedName name="BEx3RV4E1WT43SZBUN09RTB8EK1O" hidden="1">#REF!</definedName>
    <definedName name="BEx3RXYU0QLFXSFTM5EB20GD03W5" localSheetId="2" hidden="1">#REF!</definedName>
    <definedName name="BEx3RXYU0QLFXSFTM5EB20GD03W5" hidden="1">#REF!</definedName>
    <definedName name="BEx3RYKLC3QQO3XTUN7BEW2AQL98" localSheetId="2" hidden="1">#REF!</definedName>
    <definedName name="BEx3RYKLC3QQO3XTUN7BEW2AQL98" hidden="1">#REF!</definedName>
    <definedName name="BEx3S37QNFSKW3DGRH5YVVEZLJI7" localSheetId="2" hidden="1">#REF!</definedName>
    <definedName name="BEx3S37QNFSKW3DGRH5YVVEZLJI7" hidden="1">#REF!</definedName>
    <definedName name="BEx3SICJ45BYT6FHBER86PJT25FC" localSheetId="2" hidden="1">#REF!</definedName>
    <definedName name="BEx3SICJ45BYT6FHBER86PJT25FC" hidden="1">#REF!</definedName>
    <definedName name="BEx3SMUCMJVGQ2H4EHQI5ZFHEF0P" localSheetId="2" hidden="1">#REF!</definedName>
    <definedName name="BEx3SMUCMJVGQ2H4EHQI5ZFHEF0P" hidden="1">#REF!</definedName>
    <definedName name="BEx3SN56F03CPDRDA7LZ763V0N4I" localSheetId="2" hidden="1">#REF!</definedName>
    <definedName name="BEx3SN56F03CPDRDA7LZ763V0N4I" hidden="1">#REF!</definedName>
    <definedName name="BEx3SPE6N1ORXPRCDL3JPZD73Z9F" localSheetId="2" hidden="1">#REF!</definedName>
    <definedName name="BEx3SPE6N1ORXPRCDL3JPZD73Z9F" hidden="1">#REF!</definedName>
    <definedName name="BEx3T29ZTULQE0OMSMWUMZDU9ZZ0" localSheetId="2" hidden="1">#REF!</definedName>
    <definedName name="BEx3T29ZTULQE0OMSMWUMZDU9ZZ0" hidden="1">#REF!</definedName>
    <definedName name="BEx3T6MJ1QDJ929WMUDVZ0O3UW0Y" localSheetId="2" hidden="1">#REF!</definedName>
    <definedName name="BEx3T6MJ1QDJ929WMUDVZ0O3UW0Y" hidden="1">#REF!</definedName>
    <definedName name="BEx3TD7WH1NN1OH0MRS4T8ENRU32" localSheetId="2" hidden="1">#REF!</definedName>
    <definedName name="BEx3TD7WH1NN1OH0MRS4T8ENRU32" hidden="1">#REF!</definedName>
    <definedName name="BEx3TPCSI16OAB2L9M9IULQMQ9J9" localSheetId="2" hidden="1">#REF!</definedName>
    <definedName name="BEx3TPCSI16OAB2L9M9IULQMQ9J9" hidden="1">#REF!</definedName>
    <definedName name="BEx3TQ3SFJB2WTCV0OXDE56FB46K" localSheetId="2" hidden="1">#REF!</definedName>
    <definedName name="BEx3TQ3SFJB2WTCV0OXDE56FB46K" hidden="1">#REF!</definedName>
    <definedName name="BEx3TX59M3456DDBXWFJ8X2TU37A" localSheetId="2" hidden="1">#REF!</definedName>
    <definedName name="BEx3TX59M3456DDBXWFJ8X2TU37A" hidden="1">#REF!</definedName>
    <definedName name="BEx3U2UBY80GPGSTYFGI6F8TPKCV" localSheetId="2" hidden="1">#REF!</definedName>
    <definedName name="BEx3U2UBY80GPGSTYFGI6F8TPKCV" hidden="1">#REF!</definedName>
    <definedName name="BEx3U64YUOZ419BAJS2W78UMATAW" localSheetId="2" hidden="1">#REF!</definedName>
    <definedName name="BEx3U64YUOZ419BAJS2W78UMATAW" hidden="1">#REF!</definedName>
    <definedName name="BEx3U94WCEA5DKMWBEX1GU0LKYG2" localSheetId="2" hidden="1">#REF!</definedName>
    <definedName name="BEx3U94WCEA5DKMWBEX1GU0LKYG2" hidden="1">#REF!</definedName>
    <definedName name="BEx3U9VZ8SQVYS6ZA038J7AP7ZGW" localSheetId="2" hidden="1">#REF!</definedName>
    <definedName name="BEx3U9VZ8SQVYS6ZA038J7AP7ZGW" hidden="1">#REF!</definedName>
    <definedName name="BEx3UIQ5WRJBGNTFCCLOR4N7B1OQ" localSheetId="2" hidden="1">#REF!</definedName>
    <definedName name="BEx3UIQ5WRJBGNTFCCLOR4N7B1OQ" hidden="1">#REF!</definedName>
    <definedName name="BEx3UJMIX2NUSSWGMSI25A5DM4CH" localSheetId="2" hidden="1">#REF!</definedName>
    <definedName name="BEx3UJMIX2NUSSWGMSI25A5DM4CH" hidden="1">#REF!</definedName>
    <definedName name="BEx3UKIX0UULWP3BZA8VT2SQ8WI7" localSheetId="2" hidden="1">#REF!</definedName>
    <definedName name="BEx3UKIX0UULWP3BZA8VT2SQ8WI7" hidden="1">#REF!</definedName>
    <definedName name="BEx3UKOCOQG7S1YQ436S997K1KWV" localSheetId="2" hidden="1">#REF!</definedName>
    <definedName name="BEx3UKOCOQG7S1YQ436S997K1KWV" hidden="1">#REF!</definedName>
    <definedName name="BEx3UNISOEXF3OFHT2BUA6P9RBIJ" localSheetId="2" hidden="1">#REF!</definedName>
    <definedName name="BEx3UNISOEXF3OFHT2BUA6P9RBIJ" hidden="1">#REF!</definedName>
    <definedName name="BEx3UYM19VIXLA0EU7LB9NHA77PB" localSheetId="2" hidden="1">#REF!</definedName>
    <definedName name="BEx3UYM19VIXLA0EU7LB9NHA77PB" hidden="1">#REF!</definedName>
    <definedName name="BEx3VML7CG70HPISMVYIUEN3711Q" localSheetId="2" hidden="1">#REF!</definedName>
    <definedName name="BEx3VML7CG70HPISMVYIUEN3711Q" hidden="1">#REF!</definedName>
    <definedName name="BEx56ZID5H04P9AIYLP1OASFGV56" localSheetId="2" hidden="1">#REF!</definedName>
    <definedName name="BEx56ZID5H04P9AIYLP1OASFGV56" hidden="1">#REF!</definedName>
    <definedName name="BEx57ROM8UIFKV5C1BOZWSQQLESO" localSheetId="2" hidden="1">#REF!</definedName>
    <definedName name="BEx57ROM8UIFKV5C1BOZWSQQLESO" hidden="1">#REF!</definedName>
    <definedName name="BEx587EYSS57E3PI8DT973HLJM9E" localSheetId="2" hidden="1">#REF!</definedName>
    <definedName name="BEx587EYSS57E3PI8DT973HLJM9E" hidden="1">#REF!</definedName>
    <definedName name="BEx587KFQ3VKCOCY1SA5F24PQGUI" localSheetId="2" hidden="1">#REF!</definedName>
    <definedName name="BEx587KFQ3VKCOCY1SA5F24PQGUI" hidden="1">#REF!</definedName>
    <definedName name="BEx58O780PQ05NF0Z1SKKRB3N099" localSheetId="2" hidden="1">#REF!</definedName>
    <definedName name="BEx58O780PQ05NF0Z1SKKRB3N099" hidden="1">#REF!</definedName>
    <definedName name="BEx58W57CTL8HFK3U7ZRFYZR6MXE" localSheetId="2" hidden="1">#REF!</definedName>
    <definedName name="BEx58W57CTL8HFK3U7ZRFYZR6MXE" hidden="1">#REF!</definedName>
    <definedName name="BEx58XHO7ZULLF2EUD7YIS0MGQJ5" localSheetId="2" hidden="1">#REF!</definedName>
    <definedName name="BEx58XHO7ZULLF2EUD7YIS0MGQJ5" hidden="1">#REF!</definedName>
    <definedName name="BEx58ZAFNTMGBNDH52VUYXLRJO7P" localSheetId="2" hidden="1">#REF!</definedName>
    <definedName name="BEx58ZAFNTMGBNDH52VUYXLRJO7P" hidden="1">#REF!</definedName>
    <definedName name="BEx58ZW0HAIGIPEX9CVA1PQQTR6X" localSheetId="2" hidden="1">#REF!</definedName>
    <definedName name="BEx58ZW0HAIGIPEX9CVA1PQQTR6X" hidden="1">#REF!</definedName>
    <definedName name="BEx593SAFVYKW7V61D9COEZJXDA7" localSheetId="2" hidden="1">#REF!</definedName>
    <definedName name="BEx593SAFVYKW7V61D9COEZJXDA7" hidden="1">#REF!</definedName>
    <definedName name="BEx59BA1KH3RG6K1LHL7YS2VB79N" localSheetId="2" hidden="1">#REF!</definedName>
    <definedName name="BEx59BA1KH3RG6K1LHL7YS2VB79N" hidden="1">#REF!</definedName>
    <definedName name="BEx59DDIU0AMFOY94NSP1ULST8JD" localSheetId="2" hidden="1">#REF!</definedName>
    <definedName name="BEx59DDIU0AMFOY94NSP1ULST8JD" hidden="1">#REF!</definedName>
    <definedName name="BEx59E9WABJP2TN71QAIKK79HPK9" localSheetId="2" hidden="1">#REF!</definedName>
    <definedName name="BEx59E9WABJP2TN71QAIKK79HPK9" hidden="1">#REF!</definedName>
    <definedName name="BEx59F0T17A80RNLNSZNFX8NAO8Y" localSheetId="2" hidden="1">#REF!</definedName>
    <definedName name="BEx59F0T17A80RNLNSZNFX8NAO8Y" hidden="1">#REF!</definedName>
    <definedName name="BEx59P7MAPNU129ZTC5H3EH892G1" localSheetId="2" hidden="1">#REF!</definedName>
    <definedName name="BEx59P7MAPNU129ZTC5H3EH892G1" hidden="1">#REF!</definedName>
    <definedName name="BEx5A11WZRQSIE089QE119AOX9ZG" localSheetId="2" hidden="1">#REF!</definedName>
    <definedName name="BEx5A11WZRQSIE089QE119AOX9ZG" hidden="1">#REF!</definedName>
    <definedName name="BEx5A7CIGCOTHJKHGUBDZG91JGPZ" localSheetId="2" hidden="1">#REF!</definedName>
    <definedName name="BEx5A7CIGCOTHJKHGUBDZG91JGPZ" hidden="1">#REF!</definedName>
    <definedName name="BEx5A8UFLT2SWVSG5COFA9B8P376" localSheetId="2" hidden="1">#REF!</definedName>
    <definedName name="BEx5A8UFLT2SWVSG5COFA9B8P376" hidden="1">#REF!</definedName>
    <definedName name="BEx5ABUBK8WJV1WILGYU9A7CO0KI" localSheetId="2" hidden="1">#REF!</definedName>
    <definedName name="BEx5ABUBK8WJV1WILGYU9A7CO0KI" hidden="1">#REF!</definedName>
    <definedName name="BEx5AFFTN3IXIBHDKM0FYC4OFL1S" localSheetId="2" hidden="1">#REF!</definedName>
    <definedName name="BEx5AFFTN3IXIBHDKM0FYC4OFL1S" hidden="1">#REF!</definedName>
    <definedName name="BEx5AOFIO8KVRHIZ1RII337AA8ML" localSheetId="2" hidden="1">#REF!</definedName>
    <definedName name="BEx5AOFIO8KVRHIZ1RII337AA8ML" hidden="1">#REF!</definedName>
    <definedName name="BEx5APRZ66L5BWHFE8E4YYNEDTI4" localSheetId="2" hidden="1">#REF!</definedName>
    <definedName name="BEx5APRZ66L5BWHFE8E4YYNEDTI4" hidden="1">#REF!</definedName>
    <definedName name="BEx5AQJ1Z64KY10P8ZF1JKJUFEGN" localSheetId="2" hidden="1">#REF!</definedName>
    <definedName name="BEx5AQJ1Z64KY10P8ZF1JKJUFEGN" hidden="1">#REF!</definedName>
    <definedName name="BEx5AY62R0TL82VHXE37SCZCINQC" localSheetId="2" hidden="1">#REF!</definedName>
    <definedName name="BEx5AY62R0TL82VHXE37SCZCINQC" hidden="1">#REF!</definedName>
    <definedName name="BEx5B0PV1FCOUSHWQTY94AO0B8P0" localSheetId="2" hidden="1">#REF!</definedName>
    <definedName name="BEx5B0PV1FCOUSHWQTY94AO0B8P0" hidden="1">#REF!</definedName>
    <definedName name="BEx5B4RHHX0J1BF2FZKEA0SPP29O" localSheetId="2" hidden="1">#REF!</definedName>
    <definedName name="BEx5B4RHHX0J1BF2FZKEA0SPP29O" hidden="1">#REF!</definedName>
    <definedName name="BEx5B5YMSWP0OVI5CIQRP5V18D0C" localSheetId="2" hidden="1">#REF!</definedName>
    <definedName name="BEx5B5YMSWP0OVI5CIQRP5V18D0C" hidden="1">#REF!</definedName>
    <definedName name="BEx5B825RW35M5H0UB2IZGGRS4ER" localSheetId="2" hidden="1">#REF!</definedName>
    <definedName name="BEx5B825RW35M5H0UB2IZGGRS4ER" hidden="1">#REF!</definedName>
    <definedName name="BEx5BAWPMY0TL684WDXX6KKJLRCN" localSheetId="2" hidden="1">#REF!</definedName>
    <definedName name="BEx5BAWPMY0TL684WDXX6KKJLRCN" hidden="1">#REF!</definedName>
    <definedName name="BEx5BBCUOWR6J9MZS2ML5XB0X7MW" localSheetId="2" hidden="1">#REF!</definedName>
    <definedName name="BEx5BBCUOWR6J9MZS2ML5XB0X7MW" hidden="1">#REF!</definedName>
    <definedName name="BEx5BBI61U4Y65GD0ARMTALPP7SJ" localSheetId="2" hidden="1">#REF!</definedName>
    <definedName name="BEx5BBI61U4Y65GD0ARMTALPP7SJ" hidden="1">#REF!</definedName>
    <definedName name="BEx5BDR56MEV4IHY6CIH2SVNG1UB" localSheetId="2" hidden="1">#REF!</definedName>
    <definedName name="BEx5BDR56MEV4IHY6CIH2SVNG1UB" hidden="1">#REF!</definedName>
    <definedName name="BEx5BESZC5H329SKHGJOHZFILYJJ" localSheetId="2" hidden="1">#REF!</definedName>
    <definedName name="BEx5BESZC5H329SKHGJOHZFILYJJ" hidden="1">#REF!</definedName>
    <definedName name="BEx5BHSQ42B50IU1TEQFUXFX9XQD" localSheetId="2" hidden="1">#REF!</definedName>
    <definedName name="BEx5BHSQ42B50IU1TEQFUXFX9XQD" hidden="1">#REF!</definedName>
    <definedName name="BEx5BKSM4UN4C1DM3EYKM79MRC5K" localSheetId="2" hidden="1">#REF!</definedName>
    <definedName name="BEx5BKSM4UN4C1DM3EYKM79MRC5K" hidden="1">#REF!</definedName>
    <definedName name="BEx5BNN8NPH9KVOBARB9CDD9WLB6" localSheetId="2" hidden="1">#REF!</definedName>
    <definedName name="BEx5BNN8NPH9KVOBARB9CDD9WLB6" hidden="1">#REF!</definedName>
    <definedName name="BEx5BPLEZ8XY6S89R7AZQSKLT4HK" localSheetId="2" hidden="1">#REF!</definedName>
    <definedName name="BEx5BPLEZ8XY6S89R7AZQSKLT4HK" hidden="1">#REF!</definedName>
    <definedName name="BEx5BYFMZ80TDDN2EZO8CF39AIAC" localSheetId="2" hidden="1">#REF!</definedName>
    <definedName name="BEx5BYFMZ80TDDN2EZO8CF39AIAC" hidden="1">#REF!</definedName>
    <definedName name="BEx5C2BWFW6SHZBFDEISKGXHZCQW" localSheetId="2" hidden="1">#REF!</definedName>
    <definedName name="BEx5C2BWFW6SHZBFDEISKGXHZCQW" hidden="1">#REF!</definedName>
    <definedName name="BEx5C44NK782B81CBGQUDS6Z8MV9" localSheetId="2" hidden="1">#REF!</definedName>
    <definedName name="BEx5C44NK782B81CBGQUDS6Z8MV9" hidden="1">#REF!</definedName>
    <definedName name="BEx5C49ZFH8TO9ZU55729C3F7XG7" localSheetId="2" hidden="1">#REF!</definedName>
    <definedName name="BEx5C49ZFH8TO9ZU55729C3F7XG7" hidden="1">#REF!</definedName>
    <definedName name="BEx5C8GZQK13G60ZM70P63I5OS0L" localSheetId="2" hidden="1">#REF!</definedName>
    <definedName name="BEx5C8GZQK13G60ZM70P63I5OS0L" hidden="1">#REF!</definedName>
    <definedName name="BEx5CAPTVN2NBT3UOMA1UFAL1C2R" localSheetId="2" hidden="1">#REF!</definedName>
    <definedName name="BEx5CAPTVN2NBT3UOMA1UFAL1C2R" hidden="1">#REF!</definedName>
    <definedName name="BEx5CEM3SYF9XP0ZZVE0GEPCLV3F" localSheetId="2" hidden="1">#REF!</definedName>
    <definedName name="BEx5CEM3SYF9XP0ZZVE0GEPCLV3F" hidden="1">#REF!</definedName>
    <definedName name="BEx5CFYQ0F1Z6P8SCVJ0I3UPVFE4" localSheetId="2" hidden="1">#REF!</definedName>
    <definedName name="BEx5CFYQ0F1Z6P8SCVJ0I3UPVFE4" hidden="1">#REF!</definedName>
    <definedName name="BEx5CPEKNSJORIPFQC2E1LTRYY8L" localSheetId="2" hidden="1">#REF!</definedName>
    <definedName name="BEx5CPEKNSJORIPFQC2E1LTRYY8L" hidden="1">#REF!</definedName>
    <definedName name="BEx5CSUOL05D8PAM2TRDA9VRJT1O" localSheetId="2" hidden="1">#REF!</definedName>
    <definedName name="BEx5CSUOL05D8PAM2TRDA9VRJT1O" hidden="1">#REF!</definedName>
    <definedName name="BEx5CUNFOO4YDFJ22HCMI2QKIGKM" localSheetId="2" hidden="1">#REF!</definedName>
    <definedName name="BEx5CUNFOO4YDFJ22HCMI2QKIGKM" hidden="1">#REF!</definedName>
    <definedName name="BEx5D01O3G6BXWXT7MZEVS1F4TE9" localSheetId="2" hidden="1">#REF!</definedName>
    <definedName name="BEx5D01O3G6BXWXT7MZEVS1F4TE9" hidden="1">#REF!</definedName>
    <definedName name="BEx5D3HO5XE85AN0NGALZ4K4GE8J" localSheetId="2" hidden="1">#REF!</definedName>
    <definedName name="BEx5D3HO5XE85AN0NGALZ4K4GE8J" hidden="1">#REF!</definedName>
    <definedName name="BEx5D8L47OF0WHBPFWXGZINZWUBZ" localSheetId="2" hidden="1">#REF!</definedName>
    <definedName name="BEx5D8L47OF0WHBPFWXGZINZWUBZ" hidden="1">#REF!</definedName>
    <definedName name="BEx5DAJAHQ2SKUPCKSCR3PYML67L" localSheetId="2" hidden="1">#REF!</definedName>
    <definedName name="BEx5DAJAHQ2SKUPCKSCR3PYML67L" hidden="1">#REF!</definedName>
    <definedName name="BEx5DC18JM1KJCV44PF18E0LNRKA" localSheetId="2" hidden="1">#REF!</definedName>
    <definedName name="BEx5DC18JM1KJCV44PF18E0LNRKA" hidden="1">#REF!</definedName>
    <definedName name="BEx5DFH8EU3RCPUOTFY8S9G8SBCG" localSheetId="2" hidden="1">#REF!</definedName>
    <definedName name="BEx5DFH8EU3RCPUOTFY8S9G8SBCG" hidden="1">#REF!</definedName>
    <definedName name="BEx5DJIZBTNS011R9IIG2OQ2L6ZX" localSheetId="2" hidden="1">#REF!</definedName>
    <definedName name="BEx5DJIZBTNS011R9IIG2OQ2L6ZX" hidden="1">#REF!</definedName>
    <definedName name="BEx5DS2EKWFPC2UWI1W1QESX9QP5" localSheetId="2" hidden="1">#REF!</definedName>
    <definedName name="BEx5DS2EKWFPC2UWI1W1QESX9QP5" hidden="1">#REF!</definedName>
    <definedName name="BEx5E123OLO9WQUOIRIDJ967KAGK" localSheetId="2" hidden="1">#REF!</definedName>
    <definedName name="BEx5E123OLO9WQUOIRIDJ967KAGK" hidden="1">#REF!</definedName>
    <definedName name="BEx5E2UU5NES6W779W2OZTZOB4O7" localSheetId="2" hidden="1">#REF!</definedName>
    <definedName name="BEx5E2UU5NES6W779W2OZTZOB4O7" hidden="1">#REF!</definedName>
    <definedName name="BEx5ELFT92WAQN3NW8COIMQHUL91" localSheetId="2" hidden="1">#REF!</definedName>
    <definedName name="BEx5ELFT92WAQN3NW8COIMQHUL91" hidden="1">#REF!</definedName>
    <definedName name="BEx5ELQL9B0VR6UT18KP11DHOTFX" localSheetId="2" hidden="1">#REF!</definedName>
    <definedName name="BEx5ELQL9B0VR6UT18KP11DHOTFX" hidden="1">#REF!</definedName>
    <definedName name="BEx5ER4TJTFPN7IB1MNEB1ZFR5M6" localSheetId="2" hidden="1">#REF!</definedName>
    <definedName name="BEx5ER4TJTFPN7IB1MNEB1ZFR5M6" hidden="1">#REF!</definedName>
    <definedName name="BEx5EYXB2LDMI4FLC3QFAOXC0FZ3" localSheetId="2" hidden="1">#REF!</definedName>
    <definedName name="BEx5EYXB2LDMI4FLC3QFAOXC0FZ3" hidden="1">#REF!</definedName>
    <definedName name="BEx5F6V72QTCK7O39Y59R0EVM6CW" localSheetId="2" hidden="1">#REF!</definedName>
    <definedName name="BEx5F6V72QTCK7O39Y59R0EVM6CW" hidden="1">#REF!</definedName>
    <definedName name="BEx5FGLQVACD5F5YZG4DGSCHCGO2" localSheetId="2" hidden="1">#REF!</definedName>
    <definedName name="BEx5FGLQVACD5F5YZG4DGSCHCGO2" hidden="1">#REF!</definedName>
    <definedName name="BEx5FHCTE8VTJEF7IK189AVLNYSY" localSheetId="2" hidden="1">#REF!</definedName>
    <definedName name="BEx5FHCTE8VTJEF7IK189AVLNYSY" hidden="1">#REF!</definedName>
    <definedName name="BEx5FLJWHLW3BTZILDPN5NMA449V" localSheetId="2" hidden="1">#REF!</definedName>
    <definedName name="BEx5FLJWHLW3BTZILDPN5NMA449V" hidden="1">#REF!</definedName>
    <definedName name="BEx5FNI2O10YN2SI1NO4X5GP3GTF" localSheetId="2" hidden="1">#REF!</definedName>
    <definedName name="BEx5FNI2O10YN2SI1NO4X5GP3GTF" hidden="1">#REF!</definedName>
    <definedName name="BEx5FO8YRFSZCG3L608EHIHIHFY4" localSheetId="2" hidden="1">#REF!</definedName>
    <definedName name="BEx5FO8YRFSZCG3L608EHIHIHFY4" hidden="1">#REF!</definedName>
    <definedName name="BEx5FQNA6V4CNYSH013K45RI4BCV" localSheetId="2" hidden="1">#REF!</definedName>
    <definedName name="BEx5FQNA6V4CNYSH013K45RI4BCV" hidden="1">#REF!</definedName>
    <definedName name="BEx5FVQPPEU32CPNV9RRQ9MNLLVE" localSheetId="2" hidden="1">#REF!</definedName>
    <definedName name="BEx5FVQPPEU32CPNV9RRQ9MNLLVE" hidden="1">#REF!</definedName>
    <definedName name="BEx5G08KGMG5X2AQKDGPFYG5GH94" localSheetId="2" hidden="1">#REF!</definedName>
    <definedName name="BEx5G08KGMG5X2AQKDGPFYG5GH94" hidden="1">#REF!</definedName>
    <definedName name="BEx5G1A8TFN4C4QII35U9DKYNIS8" localSheetId="2" hidden="1">#REF!</definedName>
    <definedName name="BEx5G1A8TFN4C4QII35U9DKYNIS8" hidden="1">#REF!</definedName>
    <definedName name="BEx5G1L0QO91KEPDMV1D8OT4BT73" localSheetId="2" hidden="1">#REF!</definedName>
    <definedName name="BEx5G1L0QO91KEPDMV1D8OT4BT73" hidden="1">#REF!</definedName>
    <definedName name="BEx5G1QHX69GFUYHUZA5X74MTDMR" localSheetId="2" hidden="1">#REF!</definedName>
    <definedName name="BEx5G1QHX69GFUYHUZA5X74MTDMR" hidden="1">#REF!</definedName>
    <definedName name="BEx5G5S2C9JRD28ZQMMQLCBHWOHB" localSheetId="2" hidden="1">#REF!</definedName>
    <definedName name="BEx5G5S2C9JRD28ZQMMQLCBHWOHB" hidden="1">#REF!</definedName>
    <definedName name="BEx5G7KU3EGZQSYN2YNML8EW8NDC" localSheetId="2" hidden="1">#REF!</definedName>
    <definedName name="BEx5G7KU3EGZQSYN2YNML8EW8NDC" hidden="1">#REF!</definedName>
    <definedName name="BEx5G86DZL1VYUX6KWODAP3WFAWP" localSheetId="2" hidden="1">#REF!</definedName>
    <definedName name="BEx5G86DZL1VYUX6KWODAP3WFAWP" hidden="1">#REF!</definedName>
    <definedName name="BEx5G8BV2GIOCM3C7IUFK8L04A6M" localSheetId="2" hidden="1">#REF!</definedName>
    <definedName name="BEx5G8BV2GIOCM3C7IUFK8L04A6M" hidden="1">#REF!</definedName>
    <definedName name="BEx5GID9MVBUPFFT9M8K8B5MO9NV" localSheetId="2" hidden="1">#REF!</definedName>
    <definedName name="BEx5GID9MVBUPFFT9M8K8B5MO9NV" hidden="1">#REF!</definedName>
    <definedName name="BEx5GN0EWA9SCQDPQ7NTUQH82QVK" localSheetId="2" hidden="1">#REF!</definedName>
    <definedName name="BEx5GN0EWA9SCQDPQ7NTUQH82QVK" hidden="1">#REF!</definedName>
    <definedName name="BEx5GNBCU4WZ74I0UXFL9ZG2XSGJ" localSheetId="2" hidden="1">#REF!</definedName>
    <definedName name="BEx5GNBCU4WZ74I0UXFL9ZG2XSGJ" hidden="1">#REF!</definedName>
    <definedName name="BEx5GUCTYC7QCWGWU5BTO7Y7HDZX" localSheetId="2" hidden="1">#REF!</definedName>
    <definedName name="BEx5GUCTYC7QCWGWU5BTO7Y7HDZX" hidden="1">#REF!</definedName>
    <definedName name="BEx5GYUPJULJQ624TEESYFG1NFOH" localSheetId="2" hidden="1">#REF!</definedName>
    <definedName name="BEx5GYUPJULJQ624TEESYFG1NFOH" hidden="1">#REF!</definedName>
    <definedName name="BEx5H0NEE0AIN5E2UHJ9J9ISU9N1" localSheetId="2" hidden="1">#REF!</definedName>
    <definedName name="BEx5H0NEE0AIN5E2UHJ9J9ISU9N1" hidden="1">#REF!</definedName>
    <definedName name="BEx5H1UJSEUQM2K8QHQXO5THVHSO" localSheetId="2" hidden="1">#REF!</definedName>
    <definedName name="BEx5H1UJSEUQM2K8QHQXO5THVHSO" hidden="1">#REF!</definedName>
    <definedName name="BEx5HAOT9XWUF7XIFRZZS8B9F5TZ" localSheetId="2" hidden="1">#REF!</definedName>
    <definedName name="BEx5HAOT9XWUF7XIFRZZS8B9F5TZ" hidden="1">#REF!</definedName>
    <definedName name="BEx5HB534CO7TBSALKMD27WHMAQJ" localSheetId="2" hidden="1">#REF!</definedName>
    <definedName name="BEx5HB534CO7TBSALKMD27WHMAQJ" hidden="1">#REF!</definedName>
    <definedName name="BEx5HE4XRF9BUY04MENWY9CHHN5H" localSheetId="2" hidden="1">#REF!</definedName>
    <definedName name="BEx5HE4XRF9BUY04MENWY9CHHN5H" hidden="1">#REF!</definedName>
    <definedName name="BEx5HFHMABAT0H9KKS754X4T304E" localSheetId="2" hidden="1">#REF!</definedName>
    <definedName name="BEx5HFHMABAT0H9KKS754X4T304E" hidden="1">#REF!</definedName>
    <definedName name="BEx5HGDZ7MX1S3KNXLRL9WU565V4" localSheetId="2" hidden="1">#REF!</definedName>
    <definedName name="BEx5HGDZ7MX1S3KNXLRL9WU565V4" hidden="1">#REF!</definedName>
    <definedName name="BEx5HJZ9FAVNZSSBTAYRPZDYM9NU" localSheetId="2" hidden="1">#REF!</definedName>
    <definedName name="BEx5HJZ9FAVNZSSBTAYRPZDYM9NU" hidden="1">#REF!</definedName>
    <definedName name="BEx5HZ9JMKHNLFWLVUB1WP5B39BL" localSheetId="2" hidden="1">#REF!</definedName>
    <definedName name="BEx5HZ9JMKHNLFWLVUB1WP5B39BL" hidden="1">#REF!</definedName>
    <definedName name="BEx5I17QJ0PQ1OG1IMH69HMQWNEA" localSheetId="2" hidden="1">#REF!</definedName>
    <definedName name="BEx5I17QJ0PQ1OG1IMH69HMQWNEA" hidden="1">#REF!</definedName>
    <definedName name="BEx5I244LQHZTF3XI66J8705R9XX" localSheetId="2" hidden="1">#REF!</definedName>
    <definedName name="BEx5I244LQHZTF3XI66J8705R9XX" hidden="1">#REF!</definedName>
    <definedName name="BEx5I8PBP4LIXDGID5BP0THLO0AQ" localSheetId="2" hidden="1">#REF!</definedName>
    <definedName name="BEx5I8PBP4LIXDGID5BP0THLO0AQ" hidden="1">#REF!</definedName>
    <definedName name="BEx5I8USVUB3JP4S9OXGMZVMOQXR" localSheetId="2" hidden="1">#REF!</definedName>
    <definedName name="BEx5I8USVUB3JP4S9OXGMZVMOQXR" hidden="1">#REF!</definedName>
    <definedName name="BEx5I9GDQSYIAL65UQNDMNFQCS9Y" localSheetId="2" hidden="1">#REF!</definedName>
    <definedName name="BEx5I9GDQSYIAL65UQNDMNFQCS9Y" hidden="1">#REF!</definedName>
    <definedName name="BEx5IBUPG9AWNW5PK7JGRGEJ4OLM" localSheetId="2" hidden="1">#REF!</definedName>
    <definedName name="BEx5IBUPG9AWNW5PK7JGRGEJ4OLM" hidden="1">#REF!</definedName>
    <definedName name="BEx5IC06RVN8BSAEPREVKHKLCJ2L" localSheetId="2" hidden="1">#REF!</definedName>
    <definedName name="BEx5IC06RVN8BSAEPREVKHKLCJ2L" hidden="1">#REF!</definedName>
    <definedName name="BEx5IGY4M04BPXSQF2J4GQYXF85O" localSheetId="2" hidden="1">#REF!</definedName>
    <definedName name="BEx5IGY4M04BPXSQF2J4GQYXF85O" hidden="1">#REF!</definedName>
    <definedName name="BEx5IWTZDCLZ5CCDG108STY04SAJ" localSheetId="2" hidden="1">#REF!</definedName>
    <definedName name="BEx5IWTZDCLZ5CCDG108STY04SAJ" hidden="1">#REF!</definedName>
    <definedName name="BEx5J0FFP1KS4NGY20AEJI8VREEA" localSheetId="2" hidden="1">#REF!</definedName>
    <definedName name="BEx5J0FFP1KS4NGY20AEJI8VREEA" hidden="1">#REF!</definedName>
    <definedName name="BEx5J1XE5FVWL6IJV6CWKPN24UBK" localSheetId="2" hidden="1">#REF!</definedName>
    <definedName name="BEx5J1XE5FVWL6IJV6CWKPN24UBK" hidden="1">#REF!</definedName>
    <definedName name="BEx5JF3ZXLDIS8VNKDCY7ZI7H1CI" localSheetId="2" hidden="1">#REF!</definedName>
    <definedName name="BEx5JF3ZXLDIS8VNKDCY7ZI7H1CI" hidden="1">#REF!</definedName>
    <definedName name="BEx5JHCZJ8G6OOOW6EF3GABXKH6F" localSheetId="2" hidden="1">#REF!</definedName>
    <definedName name="BEx5JHCZJ8G6OOOW6EF3GABXKH6F" hidden="1">#REF!</definedName>
    <definedName name="BEx5JJB6W446THXQCRUKD3I7RKLP" localSheetId="2" hidden="1">#REF!</definedName>
    <definedName name="BEx5JJB6W446THXQCRUKD3I7RKLP" hidden="1">#REF!</definedName>
    <definedName name="BEx5JNCT8Z7XSSPD5EMNAJELCU2V" localSheetId="2" hidden="1">#REF!</definedName>
    <definedName name="BEx5JNCT8Z7XSSPD5EMNAJELCU2V" hidden="1">#REF!</definedName>
    <definedName name="BEx5JQCNT9Y4RM306CHC8IPY3HBZ" localSheetId="2" hidden="1">#REF!</definedName>
    <definedName name="BEx5JQCNT9Y4RM306CHC8IPY3HBZ" hidden="1">#REF!</definedName>
    <definedName name="BEx5K08PYKE6JOKBYIB006TX619P" localSheetId="2" hidden="1">#REF!</definedName>
    <definedName name="BEx5K08PYKE6JOKBYIB006TX619P" hidden="1">#REF!</definedName>
    <definedName name="BEx5K4W2S2K7M9V2M304KW93LK8Q" localSheetId="2" hidden="1">#REF!</definedName>
    <definedName name="BEx5K4W2S2K7M9V2M304KW93LK8Q" hidden="1">#REF!</definedName>
    <definedName name="BEx5K51DSERT1TR7B4A29R41W4NX" localSheetId="2" hidden="1">#REF!</definedName>
    <definedName name="BEx5K51DSERT1TR7B4A29R41W4NX" hidden="1">#REF!</definedName>
    <definedName name="BEx5KBBZ8KCEQK36ARG4ERYOFD4G" localSheetId="2" hidden="1">#REF!</definedName>
    <definedName name="BEx5KBBZ8KCEQK36ARG4ERYOFD4G" hidden="1">#REF!</definedName>
    <definedName name="BEx5KCOET0DYMY4VILOLGVBX7E3C" localSheetId="2" hidden="1">#REF!</definedName>
    <definedName name="BEx5KCOET0DYMY4VILOLGVBX7E3C" hidden="1">#REF!</definedName>
    <definedName name="BEx5KYER580I4T7WTLMUN7NLNP5K" localSheetId="2" hidden="1">#REF!</definedName>
    <definedName name="BEx5KYER580I4T7WTLMUN7NLNP5K" hidden="1">#REF!</definedName>
    <definedName name="BEx5LHLB3M6K4ZKY2F42QBZT30ZH" localSheetId="2" hidden="1">#REF!</definedName>
    <definedName name="BEx5LHLB3M6K4ZKY2F42QBZT30ZH" hidden="1">#REF!</definedName>
    <definedName name="BEx5LKQJG40DO2JR1ZF6KD3PON9K" localSheetId="2" hidden="1">#REF!</definedName>
    <definedName name="BEx5LKQJG40DO2JR1ZF6KD3PON9K" hidden="1">#REF!</definedName>
    <definedName name="BEx5LQA84QRPGAR4FLC7MCT3H9EN" localSheetId="2" hidden="1">#REF!</definedName>
    <definedName name="BEx5LQA84QRPGAR4FLC7MCT3H9EN" hidden="1">#REF!</definedName>
    <definedName name="BEx5LRMNU3HXIE1BUMDHRU31F7JJ" localSheetId="2" hidden="1">#REF!</definedName>
    <definedName name="BEx5LRMNU3HXIE1BUMDHRU31F7JJ" hidden="1">#REF!</definedName>
    <definedName name="BEx5LSJ1LPUAX3ENSPECWPG4J7D1" localSheetId="2" hidden="1">#REF!</definedName>
    <definedName name="BEx5LSJ1LPUAX3ENSPECWPG4J7D1" hidden="1">#REF!</definedName>
    <definedName name="BEx5LTKQ8RQWJE4BC88OP928893U" localSheetId="2" hidden="1">#REF!</definedName>
    <definedName name="BEx5LTKQ8RQWJE4BC88OP928893U" hidden="1">#REF!</definedName>
    <definedName name="BEx5M4D4KHXU4JXKDEHZZNRG7NRA" localSheetId="2" hidden="1">#REF!</definedName>
    <definedName name="BEx5M4D4KHXU4JXKDEHZZNRG7NRA" hidden="1">#REF!</definedName>
    <definedName name="BEx5MB9BR71LZDG7XXQ2EO58JC5F" localSheetId="2" hidden="1">#REF!</definedName>
    <definedName name="BEx5MB9BR71LZDG7XXQ2EO58JC5F" hidden="1">#REF!</definedName>
    <definedName name="BEx5MHEF05EVRV5DPTG4KMPWZSUS" localSheetId="2" hidden="1">#REF!</definedName>
    <definedName name="BEx5MHEF05EVRV5DPTG4KMPWZSUS" hidden="1">#REF!</definedName>
    <definedName name="BEx5MLQZM68YQSKARVWTTPINFQ2C" hidden="1">[7]ZZCOOM_M03_Q004!#REF!</definedName>
    <definedName name="BEx5MMCJMU7FOOWUCW9EA13B7V5F" localSheetId="2" hidden="1">#REF!</definedName>
    <definedName name="BEx5MMCJMU7FOOWUCW9EA13B7V5F" hidden="1">#REF!</definedName>
    <definedName name="BEx5MVXTKNBXHNWTL43C670E4KXC" localSheetId="2" hidden="1">#REF!</definedName>
    <definedName name="BEx5MVXTKNBXHNWTL43C670E4KXC" hidden="1">#REF!</definedName>
    <definedName name="BEx5MWZGZ3VRB5418C2RNF9H17BQ" localSheetId="2" hidden="1">#REF!</definedName>
    <definedName name="BEx5MWZGZ3VRB5418C2RNF9H17BQ" hidden="1">#REF!</definedName>
    <definedName name="BEx5MX4YD2QV39W04QH9C6AOA0FB" localSheetId="2" hidden="1">#REF!</definedName>
    <definedName name="BEx5MX4YD2QV39W04QH9C6AOA0FB" hidden="1">#REF!</definedName>
    <definedName name="BEx5N3A8LULD7YBJH5J83X27PZSW" localSheetId="2" hidden="1">#REF!</definedName>
    <definedName name="BEx5N3A8LULD7YBJH5J83X27PZSW" hidden="1">#REF!</definedName>
    <definedName name="BEx5N4XI4PWB1W9PMZ4O5R0HWTYD" localSheetId="2" hidden="1">#REF!</definedName>
    <definedName name="BEx5N4XI4PWB1W9PMZ4O5R0HWTYD" hidden="1">#REF!</definedName>
    <definedName name="BEx5N8DH1SY888WI2GZ2D6E9XCXB" localSheetId="2" hidden="1">#REF!</definedName>
    <definedName name="BEx5N8DH1SY888WI2GZ2D6E9XCXB" hidden="1">#REF!</definedName>
    <definedName name="BEx5NA68N6FJFX9UJXK4M14U487F" localSheetId="2" hidden="1">#REF!</definedName>
    <definedName name="BEx5NA68N6FJFX9UJXK4M14U487F" hidden="1">#REF!</definedName>
    <definedName name="BEx5NIKBG2GDJOYGE3WCXKU7YY51" localSheetId="2" hidden="1">#REF!</definedName>
    <definedName name="BEx5NIKBG2GDJOYGE3WCXKU7YY51" hidden="1">#REF!</definedName>
    <definedName name="BEx5NV06L5J5IMKGOMGKGJ4PBZCD" localSheetId="2" hidden="1">#REF!</definedName>
    <definedName name="BEx5NV06L5J5IMKGOMGKGJ4PBZCD" hidden="1">#REF!</definedName>
    <definedName name="BEx5NW1V6AB25NEEX9VPHRXWJDSS" localSheetId="2" hidden="1">#REF!</definedName>
    <definedName name="BEx5NW1V6AB25NEEX9VPHRXWJDSS" hidden="1">#REF!</definedName>
    <definedName name="BEx5NWSXWACAUHWVZAI57DGZ8OCQ" localSheetId="2" hidden="1">#REF!</definedName>
    <definedName name="BEx5NWSXWACAUHWVZAI57DGZ8OCQ" hidden="1">#REF!</definedName>
    <definedName name="BEx5NZSSQ6PY99ZX2D7Q9IGOR34W" localSheetId="2" hidden="1">#REF!</definedName>
    <definedName name="BEx5NZSSQ6PY99ZX2D7Q9IGOR34W" hidden="1">#REF!</definedName>
    <definedName name="BEx5O2N9HTGG4OJHR62PKFMNZTTW" localSheetId="2" hidden="1">#REF!</definedName>
    <definedName name="BEx5O2N9HTGG4OJHR62PKFMNZTTW" hidden="1">#REF!</definedName>
    <definedName name="BEx5O3ZUQ2OARA1CDOZ3NC4UE5AA" localSheetId="2" hidden="1">#REF!</definedName>
    <definedName name="BEx5O3ZUQ2OARA1CDOZ3NC4UE5AA" hidden="1">#REF!</definedName>
    <definedName name="BEx5OAFS0NJ2CB86A02E1JYHMLQ1" localSheetId="2" hidden="1">#REF!</definedName>
    <definedName name="BEx5OAFS0NJ2CB86A02E1JYHMLQ1" hidden="1">#REF!</definedName>
    <definedName name="BEx5OG4RPU8W1ETWDWM234NYYYEN" localSheetId="2" hidden="1">#REF!</definedName>
    <definedName name="BEx5OG4RPU8W1ETWDWM234NYYYEN" hidden="1">#REF!</definedName>
    <definedName name="BEx5OP9Y43F99O2IT69MKCCXGL61" localSheetId="2" hidden="1">#REF!</definedName>
    <definedName name="BEx5OP9Y43F99O2IT69MKCCXGL61" hidden="1">#REF!</definedName>
    <definedName name="BEx5P9Y9RDXNUAJ6CZ2LHMM8IM7T" localSheetId="2" hidden="1">#REF!</definedName>
    <definedName name="BEx5P9Y9RDXNUAJ6CZ2LHMM8IM7T" hidden="1">#REF!</definedName>
    <definedName name="BEx5PHWB2C0D5QLP3BZIP3UO7DIZ" localSheetId="2" hidden="1">#REF!</definedName>
    <definedName name="BEx5PHWB2C0D5QLP3BZIP3UO7DIZ" hidden="1">#REF!</definedName>
    <definedName name="BEx5PJP02W68K2E46L5C5YBSNU6T" localSheetId="2" hidden="1">#REF!</definedName>
    <definedName name="BEx5PJP02W68K2E46L5C5YBSNU6T" hidden="1">#REF!</definedName>
    <definedName name="BEx5PLCA8DOMAU315YCS5275L2HS" localSheetId="2" hidden="1">#REF!</definedName>
    <definedName name="BEx5PLCA8DOMAU315YCS5275L2HS" hidden="1">#REF!</definedName>
    <definedName name="BEx5PRXMZ5M65Z732WNNGV564C2J" localSheetId="2" hidden="1">#REF!</definedName>
    <definedName name="BEx5PRXMZ5M65Z732WNNGV564C2J" hidden="1">#REF!</definedName>
    <definedName name="BEx5Q29Y91E64DPE0YY53A6YHF3Y" localSheetId="2" hidden="1">#REF!</definedName>
    <definedName name="BEx5Q29Y91E64DPE0YY53A6YHF3Y" hidden="1">#REF!</definedName>
    <definedName name="BEx5QPSW4IPLH50WSR87HRER05RF" localSheetId="2" hidden="1">#REF!</definedName>
    <definedName name="BEx5QPSW4IPLH50WSR87HRER05RF" hidden="1">#REF!</definedName>
    <definedName name="BEx73V0EP8EMNRC3EZJJKKVKWQVB" localSheetId="2" hidden="1">#REF!</definedName>
    <definedName name="BEx73V0EP8EMNRC3EZJJKKVKWQVB" hidden="1">#REF!</definedName>
    <definedName name="BEx741WJHIJVXUX131SBXTVW8D71" localSheetId="2" hidden="1">#REF!</definedName>
    <definedName name="BEx741WJHIJVXUX131SBXTVW8D71" hidden="1">#REF!</definedName>
    <definedName name="BEx74Q6H3O7133AWQXWC21MI2UFT" localSheetId="2" hidden="1">#REF!</definedName>
    <definedName name="BEx74Q6H3O7133AWQXWC21MI2UFT" hidden="1">#REF!</definedName>
    <definedName name="BEx74R2VQ8BSMKPX25262AU3VZF7" localSheetId="2" hidden="1">#REF!</definedName>
    <definedName name="BEx74R2VQ8BSMKPX25262AU3VZF7" hidden="1">#REF!</definedName>
    <definedName name="BEx74W6BJ8ENO3J25WNM5H5APKA3" localSheetId="2" hidden="1">#REF!</definedName>
    <definedName name="BEx74W6BJ8ENO3J25WNM5H5APKA3" hidden="1">#REF!</definedName>
    <definedName name="BEx74YKLW1FKLWC3DJ2ELZBZBY1M" localSheetId="2" hidden="1">#REF!</definedName>
    <definedName name="BEx74YKLW1FKLWC3DJ2ELZBZBY1M" hidden="1">#REF!</definedName>
    <definedName name="BEx755GRRD9BL27YHLH5QWIYLWB7" localSheetId="2" hidden="1">#REF!</definedName>
    <definedName name="BEx755GRRD9BL27YHLH5QWIYLWB7" hidden="1">#REF!</definedName>
    <definedName name="BEx759D1D5SXS5ELLZVBI0SXYUNF" localSheetId="2" hidden="1">#REF!</definedName>
    <definedName name="BEx759D1D5SXS5ELLZVBI0SXYUNF" hidden="1">#REF!</definedName>
    <definedName name="BEx75DPEQTX055IZ2L8UVLJOT1DD" localSheetId="2" hidden="1">#REF!</definedName>
    <definedName name="BEx75DPEQTX055IZ2L8UVLJOT1DD" hidden="1">#REF!</definedName>
    <definedName name="BEx75GJZSZHUDN6OOAGQYFUDA2LP" localSheetId="2" hidden="1">#REF!</definedName>
    <definedName name="BEx75GJZSZHUDN6OOAGQYFUDA2LP" hidden="1">#REF!</definedName>
    <definedName name="BEx75HGCCV5K4UCJWYV8EV9AG5YT" localSheetId="2" hidden="1">#REF!</definedName>
    <definedName name="BEx75HGCCV5K4UCJWYV8EV9AG5YT" hidden="1">#REF!</definedName>
    <definedName name="BEx75PZT8TY5P13U978NVBUXKHT4" localSheetId="2" hidden="1">#REF!</definedName>
    <definedName name="BEx75PZT8TY5P13U978NVBUXKHT4" hidden="1">#REF!</definedName>
    <definedName name="BEx75T55F7GML8V1DMWL26WRT006" localSheetId="2" hidden="1">#REF!</definedName>
    <definedName name="BEx75T55F7GML8V1DMWL26WRT006" hidden="1">#REF!</definedName>
    <definedName name="BEx75VJGR07JY6UUWURQ4PJ29UKC" localSheetId="2" hidden="1">#REF!</definedName>
    <definedName name="BEx75VJGR07JY6UUWURQ4PJ29UKC" hidden="1">#REF!</definedName>
    <definedName name="BEx7696AZUPB1PK30JJQUWUELQPJ" localSheetId="2" hidden="1">#REF!</definedName>
    <definedName name="BEx7696AZUPB1PK30JJQUWUELQPJ" hidden="1">#REF!</definedName>
    <definedName name="BEx76PNR8S4T4VUQS0KU58SEX0VN" localSheetId="2" hidden="1">#REF!</definedName>
    <definedName name="BEx76PNR8S4T4VUQS0KU58SEX0VN" hidden="1">#REF!</definedName>
    <definedName name="BEx76YY7ODSIKDD9VDF9TLTDM18I" localSheetId="2" hidden="1">#REF!</definedName>
    <definedName name="BEx76YY7ODSIKDD9VDF9TLTDM18I" hidden="1">#REF!</definedName>
    <definedName name="BEx7705E86I9B7DTKMMJMAFSYMUL" localSheetId="2" hidden="1">#REF!</definedName>
    <definedName name="BEx7705E86I9B7DTKMMJMAFSYMUL" hidden="1">#REF!</definedName>
    <definedName name="BEx7741OUGLA0WJQLQRUJSL4DE00" localSheetId="2" hidden="1">#REF!</definedName>
    <definedName name="BEx7741OUGLA0WJQLQRUJSL4DE00" hidden="1">#REF!</definedName>
    <definedName name="BEx774N83DXLJZ54Q42PWIJZ2DN1" localSheetId="2" hidden="1">#REF!</definedName>
    <definedName name="BEx774N83DXLJZ54Q42PWIJZ2DN1" hidden="1">#REF!</definedName>
    <definedName name="BEx779QNIY3061ZV9BR462WKEGRW" localSheetId="2" hidden="1">#REF!</definedName>
    <definedName name="BEx779QNIY3061ZV9BR462WKEGRW" hidden="1">#REF!</definedName>
    <definedName name="BEx77G19QU9A95CNHE6QMVSQR2T3" localSheetId="2" hidden="1">#REF!</definedName>
    <definedName name="BEx77G19QU9A95CNHE6QMVSQR2T3" hidden="1">#REF!</definedName>
    <definedName name="BEx77P0S3GVMS7BJUL9OWUGJ1B02" localSheetId="2" hidden="1">#REF!</definedName>
    <definedName name="BEx77P0S3GVMS7BJUL9OWUGJ1B02" hidden="1">#REF!</definedName>
    <definedName name="BEx77QDESURI6WW5582YXSK3A972" localSheetId="2" hidden="1">#REF!</definedName>
    <definedName name="BEx77QDESURI6WW5582YXSK3A972" hidden="1">#REF!</definedName>
    <definedName name="BEx77VBI9XOPFHKEWU5EHQ9J675Y" localSheetId="2" hidden="1">#REF!</definedName>
    <definedName name="BEx77VBI9XOPFHKEWU5EHQ9J675Y" hidden="1">#REF!</definedName>
    <definedName name="BEx7809GQOCLHSNH95VOYIX7P1TV" localSheetId="2" hidden="1">#REF!</definedName>
    <definedName name="BEx7809GQOCLHSNH95VOYIX7P1TV" hidden="1">#REF!</definedName>
    <definedName name="BEx780K8XAXUHGVZGZWQ74DK4CI3" localSheetId="2" hidden="1">#REF!</definedName>
    <definedName name="BEx780K8XAXUHGVZGZWQ74DK4CI3" hidden="1">#REF!</definedName>
    <definedName name="BEx78226TN58UE0CTY98YEDU0LSL" localSheetId="2" hidden="1">#REF!</definedName>
    <definedName name="BEx78226TN58UE0CTY98YEDU0LSL" hidden="1">#REF!</definedName>
    <definedName name="BEx7881ZZBWHRAX6W2GY19J8MGEQ" localSheetId="2" hidden="1">#REF!</definedName>
    <definedName name="BEx7881ZZBWHRAX6W2GY19J8MGEQ" hidden="1">#REF!</definedName>
    <definedName name="BEx78BSYINF85GYNSCIRD95PH86Q" localSheetId="2" hidden="1">#REF!</definedName>
    <definedName name="BEx78BSYINF85GYNSCIRD95PH86Q" hidden="1">#REF!</definedName>
    <definedName name="BEx78HHRIWDLHQX2LG0HWFRYEL1T" localSheetId="2" hidden="1">#REF!</definedName>
    <definedName name="BEx78HHRIWDLHQX2LG0HWFRYEL1T" hidden="1">#REF!</definedName>
    <definedName name="BEx78QC4X2YVM9K6MQRB2WJG36N3" localSheetId="2" hidden="1">#REF!</definedName>
    <definedName name="BEx78QC4X2YVM9K6MQRB2WJG36N3" hidden="1">#REF!</definedName>
    <definedName name="BEx78QMXZ2P1ZB3HJ9O50DWHCMXR" localSheetId="2" hidden="1">#REF!</definedName>
    <definedName name="BEx78QMXZ2P1ZB3HJ9O50DWHCMXR" hidden="1">#REF!</definedName>
    <definedName name="BEx78SFO5VR28677DWZEMDN7G86X" localSheetId="2" hidden="1">#REF!</definedName>
    <definedName name="BEx78SFO5VR28677DWZEMDN7G86X" hidden="1">#REF!</definedName>
    <definedName name="BEx78SFOYH1Z0ZDTO47W2M60TW6K" localSheetId="2" hidden="1">#REF!</definedName>
    <definedName name="BEx78SFOYH1Z0ZDTO47W2M60TW6K" hidden="1">#REF!</definedName>
    <definedName name="BEx7974EARYYX2ICWU0YC50VO5D8" localSheetId="2" hidden="1">#REF!</definedName>
    <definedName name="BEx7974EARYYX2ICWU0YC50VO5D8" hidden="1">#REF!</definedName>
    <definedName name="BEx79JK3E6JO8MX4O35A5G8NZCC8" localSheetId="2" hidden="1">#REF!</definedName>
    <definedName name="BEx79JK3E6JO8MX4O35A5G8NZCC8" hidden="1">#REF!</definedName>
    <definedName name="BEx79OCP4HQ6XP8EWNGEUDLOZBBS" localSheetId="2" hidden="1">#REF!</definedName>
    <definedName name="BEx79OCP4HQ6XP8EWNGEUDLOZBBS" hidden="1">#REF!</definedName>
    <definedName name="BEx79SEAYKUZB0H4LYBCD6WWJBG2" localSheetId="2" hidden="1">#REF!</definedName>
    <definedName name="BEx79SEAYKUZB0H4LYBCD6WWJBG2" hidden="1">#REF!</definedName>
    <definedName name="BEx79SJRHTLS9PYM69O9BWW1FMJK" localSheetId="2" hidden="1">#REF!</definedName>
    <definedName name="BEx79SJRHTLS9PYM69O9BWW1FMJK" hidden="1">#REF!</definedName>
    <definedName name="BEx79YJJLBELICW9F9FRYSCQ101L" localSheetId="2" hidden="1">#REF!</definedName>
    <definedName name="BEx79YJJLBELICW9F9FRYSCQ101L" hidden="1">#REF!</definedName>
    <definedName name="BEx79YUC7B0V77FSBGIRCY1BR4VK" localSheetId="2" hidden="1">#REF!</definedName>
    <definedName name="BEx79YUC7B0V77FSBGIRCY1BR4VK" hidden="1">#REF!</definedName>
    <definedName name="BEx7A06T3RC2891FUX05G3QPRAUE" localSheetId="2" hidden="1">#REF!</definedName>
    <definedName name="BEx7A06T3RC2891FUX05G3QPRAUE" hidden="1">#REF!</definedName>
    <definedName name="BEx7A9S3JA1X7FH4CFSQLTZC4691" localSheetId="2" hidden="1">#REF!</definedName>
    <definedName name="BEx7A9S3JA1X7FH4CFSQLTZC4691" hidden="1">#REF!</definedName>
    <definedName name="BEx7ABA2C9IWH5VSLVLLLCY62161" localSheetId="2" hidden="1">#REF!</definedName>
    <definedName name="BEx7ABA2C9IWH5VSLVLLLCY62161" hidden="1">#REF!</definedName>
    <definedName name="BEx7AE4LPLX8N85BYB0WCO5S7ZPV" localSheetId="2" hidden="1">#REF!</definedName>
    <definedName name="BEx7AE4LPLX8N85BYB0WCO5S7ZPV" hidden="1">#REF!</definedName>
    <definedName name="BEx7AR0EEP9O5JPPEKQWG1TC860T" localSheetId="2" hidden="1">#REF!</definedName>
    <definedName name="BEx7AR0EEP9O5JPPEKQWG1TC860T" hidden="1">#REF!</definedName>
    <definedName name="BEx7ASD1I654MEDCO6GGWA95PXSC" localSheetId="2" hidden="1">#REF!</definedName>
    <definedName name="BEx7ASD1I654MEDCO6GGWA95PXSC" hidden="1">#REF!</definedName>
    <definedName name="BEx7AURD3S7JGN4D3YK1QAG6TAFA" localSheetId="2" hidden="1">#REF!</definedName>
    <definedName name="BEx7AURD3S7JGN4D3YK1QAG6TAFA" hidden="1">#REF!</definedName>
    <definedName name="BEx7AVCX9S5RJP3NSZ4QM4E6ERDT" localSheetId="2" hidden="1">#REF!</definedName>
    <definedName name="BEx7AVCX9S5RJP3NSZ4QM4E6ERDT" hidden="1">#REF!</definedName>
    <definedName name="BEx7AVYIGP0930MV5JEBWRYCJN68" localSheetId="2" hidden="1">#REF!</definedName>
    <definedName name="BEx7AVYIGP0930MV5JEBWRYCJN68" hidden="1">#REF!</definedName>
    <definedName name="BEx7B6LH6917TXOSAAQ6U7HVF018" localSheetId="2" hidden="1">#REF!</definedName>
    <definedName name="BEx7B6LH6917TXOSAAQ6U7HVF018" hidden="1">#REF!</definedName>
    <definedName name="BEx7BN8E88JR3K1BSLAZRPSFPQ9L" localSheetId="2" hidden="1">#REF!</definedName>
    <definedName name="BEx7BN8E88JR3K1BSLAZRPSFPQ9L" hidden="1">#REF!</definedName>
    <definedName name="BEx7BP14RMS3638K85OM4NCYLRHG" localSheetId="2" hidden="1">#REF!</definedName>
    <definedName name="BEx7BP14RMS3638K85OM4NCYLRHG" hidden="1">#REF!</definedName>
    <definedName name="BEx7BPXFZXJ79FQ0E8AQE21PGVHA" localSheetId="2" hidden="1">#REF!</definedName>
    <definedName name="BEx7BPXFZXJ79FQ0E8AQE21PGVHA" hidden="1">#REF!</definedName>
    <definedName name="BEx7C04AM39DQMC1TIX7CFZ2ADHX" localSheetId="2" hidden="1">#REF!</definedName>
    <definedName name="BEx7C04AM39DQMC1TIX7CFZ2ADHX" hidden="1">#REF!</definedName>
    <definedName name="BEx7C346X4AX2J1QPM4NBC7JL5W9" localSheetId="2" hidden="1">#REF!</definedName>
    <definedName name="BEx7C346X4AX2J1QPM4NBC7JL5W9" hidden="1">#REF!</definedName>
    <definedName name="BEx7C40F0PQURHPI6YQ39NFIR86Z" localSheetId="2" hidden="1">#REF!</definedName>
    <definedName name="BEx7C40F0PQURHPI6YQ39NFIR86Z" hidden="1">#REF!</definedName>
    <definedName name="BEx7C7B9VCY7N0H7N1NH6HNNH724" localSheetId="2" hidden="1">#REF!</definedName>
    <definedName name="BEx7C7B9VCY7N0H7N1NH6HNNH724" hidden="1">#REF!</definedName>
    <definedName name="BEx7C93VR7SYRIJS1JO8YZKSFAW9" localSheetId="2" hidden="1">#REF!</definedName>
    <definedName name="BEx7C93VR7SYRIJS1JO8YZKSFAW9" hidden="1">#REF!</definedName>
    <definedName name="BEx7CCPC6R1KQQZ2JQU6EFI1G0RM" localSheetId="2" hidden="1">#REF!</definedName>
    <definedName name="BEx7CCPC6R1KQQZ2JQU6EFI1G0RM" hidden="1">#REF!</definedName>
    <definedName name="BEx7CIJST9GLS2QD383UK7VUDTGL" localSheetId="2" hidden="1">#REF!</definedName>
    <definedName name="BEx7CIJST9GLS2QD383UK7VUDTGL" hidden="1">#REF!</definedName>
    <definedName name="BEx7CO8T2XKC7GHDSYNAWTZ9L7YR" localSheetId="2" hidden="1">#REF!</definedName>
    <definedName name="BEx7CO8T2XKC7GHDSYNAWTZ9L7YR" hidden="1">#REF!</definedName>
    <definedName name="BEx7CW1CF00DO8A36UNC2X7K65C2" localSheetId="2" hidden="1">#REF!</definedName>
    <definedName name="BEx7CW1CF00DO8A36UNC2X7K65C2" hidden="1">#REF!</definedName>
    <definedName name="BEx7CW6NFRL2P4XWP0MWHIYA97KF" localSheetId="2" hidden="1">#REF!</definedName>
    <definedName name="BEx7CW6NFRL2P4XWP0MWHIYA97KF" hidden="1">#REF!</definedName>
    <definedName name="BEx7CZXN83U7XFVGG1P1N6ZCQK7U" localSheetId="2" hidden="1">#REF!</definedName>
    <definedName name="BEx7CZXN83U7XFVGG1P1N6ZCQK7U" hidden="1">#REF!</definedName>
    <definedName name="BEx7D14R4J25CLH301NHMGU8FSWM" localSheetId="2" hidden="1">#REF!</definedName>
    <definedName name="BEx7D14R4J25CLH301NHMGU8FSWM" hidden="1">#REF!</definedName>
    <definedName name="BEx7D38BE0Z9QLQBDMGARM9USFPM" localSheetId="2" hidden="1">#REF!</definedName>
    <definedName name="BEx7D38BE0Z9QLQBDMGARM9USFPM" hidden="1">#REF!</definedName>
    <definedName name="BEx7D5RWKRS4W71J4NZ6ZSFHPKFT" localSheetId="2" hidden="1">#REF!</definedName>
    <definedName name="BEx7D5RWKRS4W71J4NZ6ZSFHPKFT" hidden="1">#REF!</definedName>
    <definedName name="BEx7D8H1TPOX1UN17QZYEV7Q58GA" localSheetId="2" hidden="1">#REF!</definedName>
    <definedName name="BEx7D8H1TPOX1UN17QZYEV7Q58GA" hidden="1">#REF!</definedName>
    <definedName name="BEx7DGF13H2074LRWFZQ45PZ6JPX" localSheetId="2" hidden="1">#REF!</definedName>
    <definedName name="BEx7DGF13H2074LRWFZQ45PZ6JPX" hidden="1">#REF!</definedName>
    <definedName name="BEx7DHBE0SOC5KXWWQ73WUDBRX8J" localSheetId="2" hidden="1">#REF!</definedName>
    <definedName name="BEx7DHBE0SOC5KXWWQ73WUDBRX8J" hidden="1">#REF!</definedName>
    <definedName name="BEx7DKWUXEDIISSX4GDD4YYT887F" localSheetId="2" hidden="1">#REF!</definedName>
    <definedName name="BEx7DKWUXEDIISSX4GDD4YYT887F" hidden="1">#REF!</definedName>
    <definedName name="BEx7DMUYR2HC26WW7AOB1TULERMB" localSheetId="2" hidden="1">#REF!</definedName>
    <definedName name="BEx7DMUYR2HC26WW7AOB1TULERMB" hidden="1">#REF!</definedName>
    <definedName name="BEx7DVJTRV44IMJIBFXELE67SZ7S" localSheetId="2" hidden="1">#REF!</definedName>
    <definedName name="BEx7DVJTRV44IMJIBFXELE67SZ7S" hidden="1">#REF!</definedName>
    <definedName name="BEx7DVUMFCI5INHMVFIJ44RTTSTT" localSheetId="2" hidden="1">#REF!</definedName>
    <definedName name="BEx7DVUMFCI5INHMVFIJ44RTTSTT" hidden="1">#REF!</definedName>
    <definedName name="BEx7E2QT2U8THYOKBPXONB1B47WH" localSheetId="2" hidden="1">#REF!</definedName>
    <definedName name="BEx7E2QT2U8THYOKBPXONB1B47WH" hidden="1">#REF!</definedName>
    <definedName name="BEx7E5QP7W6UKO74F5Y0VJ741HS5" localSheetId="2" hidden="1">#REF!</definedName>
    <definedName name="BEx7E5QP7W6UKO74F5Y0VJ741HS5" hidden="1">#REF!</definedName>
    <definedName name="BEx7E6N29HGH3I47AFB2DCS6MVS6" localSheetId="2" hidden="1">#REF!</definedName>
    <definedName name="BEx7E6N29HGH3I47AFB2DCS6MVS6" hidden="1">#REF!</definedName>
    <definedName name="BEx7EBA8IYHQKT7IQAOAML660SYA" localSheetId="2" hidden="1">#REF!</definedName>
    <definedName name="BEx7EBA8IYHQKT7IQAOAML660SYA" hidden="1">#REF!</definedName>
    <definedName name="BEx7EI6C8MCRZFEQYUBE5FSUTIHK" localSheetId="2" hidden="1">#REF!</definedName>
    <definedName name="BEx7EI6C8MCRZFEQYUBE5FSUTIHK" hidden="1">#REF!</definedName>
    <definedName name="BEx7EI6DL1Z6UWLFBXAKVGZTKHWJ" localSheetId="2" hidden="1">#REF!</definedName>
    <definedName name="BEx7EI6DL1Z6UWLFBXAKVGZTKHWJ" hidden="1">#REF!</definedName>
    <definedName name="BEx7EQKHX7GZYOLXRDU534TT4H64" localSheetId="2" hidden="1">#REF!</definedName>
    <definedName name="BEx7EQKHX7GZYOLXRDU534TT4H64" hidden="1">#REF!</definedName>
    <definedName name="BEx7ETV6L1TM7JSXJIGK3FC6RVZW" localSheetId="2" hidden="1">#REF!</definedName>
    <definedName name="BEx7ETV6L1TM7JSXJIGK3FC6RVZW" hidden="1">#REF!</definedName>
    <definedName name="BEx7EYYLHMBYQTH6I377FCQS7CSX" localSheetId="2" hidden="1">#REF!</definedName>
    <definedName name="BEx7EYYLHMBYQTH6I377FCQS7CSX" hidden="1">#REF!</definedName>
    <definedName name="BEx7FCLG1RYI2SNOU1Y2GQZNZSWA" localSheetId="2" hidden="1">#REF!</definedName>
    <definedName name="BEx7FCLG1RYI2SNOU1Y2GQZNZSWA" hidden="1">#REF!</definedName>
    <definedName name="BEx7FN32ZGWOAA4TTH79KINTDWR9" localSheetId="2" hidden="1">#REF!</definedName>
    <definedName name="BEx7FN32ZGWOAA4TTH79KINTDWR9" hidden="1">#REF!</definedName>
    <definedName name="BEx7FV0WJHXL6X5JNQ2ZX45PX49P" localSheetId="2" hidden="1">#REF!</definedName>
    <definedName name="BEx7FV0WJHXL6X5JNQ2ZX45PX49P" hidden="1">#REF!</definedName>
    <definedName name="BEx7G82CKM3NIY1PHNFK28M09PCH" localSheetId="2" hidden="1">#REF!</definedName>
    <definedName name="BEx7G82CKM3NIY1PHNFK28M09PCH" hidden="1">#REF!</definedName>
    <definedName name="BEx7GR3ENYWRXXS5IT0UMEGOLGUH" localSheetId="2" hidden="1">#REF!</definedName>
    <definedName name="BEx7GR3ENYWRXXS5IT0UMEGOLGUH" hidden="1">#REF!</definedName>
    <definedName name="BEx7GSAL6P7TASL8MB63RFST1LJL" localSheetId="2" hidden="1">#REF!</definedName>
    <definedName name="BEx7GSAL6P7TASL8MB63RFST1LJL" hidden="1">#REF!</definedName>
    <definedName name="BEx7H0JD6I5I8WQLLWOYWY5YWPQE" localSheetId="2" hidden="1">#REF!</definedName>
    <definedName name="BEx7H0JD6I5I8WQLLWOYWY5YWPQE" hidden="1">#REF!</definedName>
    <definedName name="BEx7H14XCXH7WEXEY1HVO53A6AGH" localSheetId="2" hidden="1">#REF!</definedName>
    <definedName name="BEx7H14XCXH7WEXEY1HVO53A6AGH" hidden="1">#REF!</definedName>
    <definedName name="BEx7HGVBEF4LEIF6RC14N3PSU461" localSheetId="2" hidden="1">#REF!</definedName>
    <definedName name="BEx7HGVBEF4LEIF6RC14N3PSU461" hidden="1">#REF!</definedName>
    <definedName name="BEx7HQ5T9FZ42QWS09UO4DT42Y0R" localSheetId="2" hidden="1">#REF!</definedName>
    <definedName name="BEx7HQ5T9FZ42QWS09UO4DT42Y0R" hidden="1">#REF!</definedName>
    <definedName name="BEx7HRCZE3CVGON1HV07MT5MNDZ3" localSheetId="2" hidden="1">#REF!</definedName>
    <definedName name="BEx7HRCZE3CVGON1HV07MT5MNDZ3" hidden="1">#REF!</definedName>
    <definedName name="BEx7HWGE2CANG5M17X4C8YNC3N8F" localSheetId="2" hidden="1">#REF!</definedName>
    <definedName name="BEx7HWGE2CANG5M17X4C8YNC3N8F" hidden="1">#REF!</definedName>
    <definedName name="BEx7IB54GU5UCTJS549UBDW43EJL" localSheetId="2" hidden="1">#REF!</definedName>
    <definedName name="BEx7IB54GU5UCTJS549UBDW43EJL" hidden="1">#REF!</definedName>
    <definedName name="BEx7IBVYN47SFZIA0K4MDKQZNN9V" localSheetId="2" hidden="1">#REF!</definedName>
    <definedName name="BEx7IBVYN47SFZIA0K4MDKQZNN9V" hidden="1">#REF!</definedName>
    <definedName name="BEx7IGOMJB39HUONENRXTK1MFHGE" localSheetId="2" hidden="1">#REF!</definedName>
    <definedName name="BEx7IGOMJB39HUONENRXTK1MFHGE" hidden="1">#REF!</definedName>
    <definedName name="BEx7ISO6LTCYYDK0J6IN4PG2P6SW" localSheetId="2" hidden="1">#REF!</definedName>
    <definedName name="BEx7ISO6LTCYYDK0J6IN4PG2P6SW" hidden="1">#REF!</definedName>
    <definedName name="BEx7IV2IJ5WT7UC0UG7WP0WF2JZI" localSheetId="2" hidden="1">#REF!</definedName>
    <definedName name="BEx7IV2IJ5WT7UC0UG7WP0WF2JZI" hidden="1">#REF!</definedName>
    <definedName name="BEx7IXGU74GE5E4S6W4Z13AR092Y" localSheetId="2" hidden="1">#REF!</definedName>
    <definedName name="BEx7IXGU74GE5E4S6W4Z13AR092Y" hidden="1">#REF!</definedName>
    <definedName name="BEx7J4YL8Q3BI1MLH16YYQ18IJRD" localSheetId="2" hidden="1">#REF!</definedName>
    <definedName name="BEx7J4YL8Q3BI1MLH16YYQ18IJRD" hidden="1">#REF!</definedName>
    <definedName name="BEx7J5K5QVUOXI6A663KUWL6PO3O" localSheetId="2" hidden="1">#REF!</definedName>
    <definedName name="BEx7J5K5QVUOXI6A663KUWL6PO3O" hidden="1">#REF!</definedName>
    <definedName name="BEx7JH3HGBPI07OHZ5LFYK0UFZQR" localSheetId="2" hidden="1">#REF!</definedName>
    <definedName name="BEx7JH3HGBPI07OHZ5LFYK0UFZQR" hidden="1">#REF!</definedName>
    <definedName name="BEx7JRL3MHRMVLQF3EN15MXRPN68" localSheetId="2" hidden="1">#REF!</definedName>
    <definedName name="BEx7JRL3MHRMVLQF3EN15MXRPN68" hidden="1">#REF!</definedName>
    <definedName name="BEx7JV194190CNM6WWGQ3UBJ3CHH" localSheetId="2" hidden="1">#REF!</definedName>
    <definedName name="BEx7JV194190CNM6WWGQ3UBJ3CHH" hidden="1">#REF!</definedName>
    <definedName name="BEx7JZJ4AE8AGMWPK3XPBTBUBZ48" localSheetId="2" hidden="1">#REF!</definedName>
    <definedName name="BEx7JZJ4AE8AGMWPK3XPBTBUBZ48" hidden="1">#REF!</definedName>
    <definedName name="BEx7K7GZ607XQOGB81A1HINBTGOZ" localSheetId="2" hidden="1">#REF!</definedName>
    <definedName name="BEx7K7GZ607XQOGB81A1HINBTGOZ" hidden="1">#REF!</definedName>
    <definedName name="BEx7KEYPBDXSNROH8M6CDCBN6B50" localSheetId="2" hidden="1">#REF!</definedName>
    <definedName name="BEx7KEYPBDXSNROH8M6CDCBN6B50" hidden="1">#REF!</definedName>
    <definedName name="BEx7KH7PZ0A6FSWA4LAN2CMZ0WSF" localSheetId="2" hidden="1">#REF!</definedName>
    <definedName name="BEx7KH7PZ0A6FSWA4LAN2CMZ0WSF" hidden="1">#REF!</definedName>
    <definedName name="BEx7KNCTL6VMNQP4MFMHOMV1WI1Y" localSheetId="2" hidden="1">#REF!</definedName>
    <definedName name="BEx7KNCTL6VMNQP4MFMHOMV1WI1Y" hidden="1">#REF!</definedName>
    <definedName name="BEx7KSAS8BZT6H8OQCZ5DNSTMO07" localSheetId="2" hidden="1">#REF!</definedName>
    <definedName name="BEx7KSAS8BZT6H8OQCZ5DNSTMO07" hidden="1">#REF!</definedName>
    <definedName name="BEx7KWHTBD21COXVI4HNEQH0Z3L8" localSheetId="2" hidden="1">#REF!</definedName>
    <definedName name="BEx7KWHTBD21COXVI4HNEQH0Z3L8" hidden="1">#REF!</definedName>
    <definedName name="BEx7KXUGRMRSUXCM97Z7VRZQ9JH2" localSheetId="2" hidden="1">#REF!</definedName>
    <definedName name="BEx7KXUGRMRSUXCM97Z7VRZQ9JH2" hidden="1">#REF!</definedName>
    <definedName name="BEx7L5C6U8MP6IZ67BD649WQYJEK" localSheetId="2" hidden="1">#REF!</definedName>
    <definedName name="BEx7L5C6U8MP6IZ67BD649WQYJEK" hidden="1">#REF!</definedName>
    <definedName name="BEx7L8HEYEVTATR0OG5JJO647KNI" localSheetId="2" hidden="1">#REF!</definedName>
    <definedName name="BEx7L8HEYEVTATR0OG5JJO647KNI" hidden="1">#REF!</definedName>
    <definedName name="BEx7L8XOV64OMS15ZFURFEUXLMWF" localSheetId="2" hidden="1">#REF!</definedName>
    <definedName name="BEx7L8XOV64OMS15ZFURFEUXLMWF" hidden="1">#REF!</definedName>
    <definedName name="BEx7LPF478MRAYB9TQ6LDML6O3BY" localSheetId="2" hidden="1">#REF!</definedName>
    <definedName name="BEx7LPF478MRAYB9TQ6LDML6O3BY" hidden="1">#REF!</definedName>
    <definedName name="BEx7LPV780NFCG1VX4EKJ29YXOLZ" localSheetId="2" hidden="1">#REF!</definedName>
    <definedName name="BEx7LPV780NFCG1VX4EKJ29YXOLZ" hidden="1">#REF!</definedName>
    <definedName name="BEx7LQ0PD30NJWOAYKPEYHM9J83B" localSheetId="2" hidden="1">#REF!</definedName>
    <definedName name="BEx7LQ0PD30NJWOAYKPEYHM9J83B" hidden="1">#REF!</definedName>
    <definedName name="BEx7M4EKEDHZ1ZZ91NDLSUNPUFPZ" localSheetId="2" hidden="1">#REF!</definedName>
    <definedName name="BEx7M4EKEDHZ1ZZ91NDLSUNPUFPZ" hidden="1">#REF!</definedName>
    <definedName name="BEx7MAUI1JJFDIJGDW4RWY5384LY" localSheetId="2" hidden="1">#REF!</definedName>
    <definedName name="BEx7MAUI1JJFDIJGDW4RWY5384LY" hidden="1">#REF!</definedName>
    <definedName name="BEx7MI1EW6N7FOBHWJLYC02TZSKR" localSheetId="2" hidden="1">#REF!</definedName>
    <definedName name="BEx7MI1EW6N7FOBHWJLYC02TZSKR" hidden="1">#REF!</definedName>
    <definedName name="BEx7MJZO3UKAMJ53UWOJ5ZD4GGMQ" localSheetId="2" hidden="1">#REF!</definedName>
    <definedName name="BEx7MJZO3UKAMJ53UWOJ5ZD4GGMQ" hidden="1">#REF!</definedName>
    <definedName name="BEx7MO17TZ6L4457Q12FYYLUUZAZ" localSheetId="2" hidden="1">#REF!</definedName>
    <definedName name="BEx7MO17TZ6L4457Q12FYYLUUZAZ" hidden="1">#REF!</definedName>
    <definedName name="BEx7MT4MFNXIVQGAT6D971GZW7CA" localSheetId="2" hidden="1">#REF!</definedName>
    <definedName name="BEx7MT4MFNXIVQGAT6D971GZW7CA" hidden="1">#REF!</definedName>
    <definedName name="BEx7MUMLPPX92MX7SA8S1PLONDL8" localSheetId="2" hidden="1">#REF!</definedName>
    <definedName name="BEx7MUMLPPX92MX7SA8S1PLONDL8" hidden="1">#REF!</definedName>
    <definedName name="BEx7MX0W532Q7CB4V6KFVC9WAOUI" localSheetId="2" hidden="1">#REF!</definedName>
    <definedName name="BEx7MX0W532Q7CB4V6KFVC9WAOUI" hidden="1">#REF!</definedName>
    <definedName name="BEx7NB403NE748IF75RXMWOFQ986" localSheetId="2" hidden="1">#REF!</definedName>
    <definedName name="BEx7NB403NE748IF75RXMWOFQ986" hidden="1">#REF!</definedName>
    <definedName name="BEx7NI062THZAM6I8AJWTFJL91CS" localSheetId="2" hidden="1">#REF!</definedName>
    <definedName name="BEx7NI062THZAM6I8AJWTFJL91CS" hidden="1">#REF!</definedName>
    <definedName name="BEx904S75BPRYMHF0083JF7ES4NG" localSheetId="2" hidden="1">#REF!</definedName>
    <definedName name="BEx904S75BPRYMHF0083JF7ES4NG" hidden="1">#REF!</definedName>
    <definedName name="BEx90HDD4RWF7JZGA8GCGG7D63MG" localSheetId="2" hidden="1">#REF!</definedName>
    <definedName name="BEx90HDD4RWF7JZGA8GCGG7D63MG" hidden="1">#REF!</definedName>
    <definedName name="BEx90HO6UVMFVSV8U0YBZFHNCL38" localSheetId="2" hidden="1">#REF!</definedName>
    <definedName name="BEx90HO6UVMFVSV8U0YBZFHNCL38" hidden="1">#REF!</definedName>
    <definedName name="BEx90VGH5H09ON2QXYC9WIIEU98T" localSheetId="2" hidden="1">#REF!</definedName>
    <definedName name="BEx90VGH5H09ON2QXYC9WIIEU98T" hidden="1">#REF!</definedName>
    <definedName name="BEx9157279000SVN5XNWQ99JY0WU" localSheetId="2" hidden="1">#REF!</definedName>
    <definedName name="BEx9157279000SVN5XNWQ99JY0WU" hidden="1">#REF!</definedName>
    <definedName name="BEx9175B70QXYAU5A8DJPGZQ46L9" localSheetId="2" hidden="1">#REF!</definedName>
    <definedName name="BEx9175B70QXYAU5A8DJPGZQ46L9" hidden="1">#REF!</definedName>
    <definedName name="BEx91AQQRTV87AO27VWHSFZAD4ZR" localSheetId="2" hidden="1">#REF!</definedName>
    <definedName name="BEx91AQQRTV87AO27VWHSFZAD4ZR" hidden="1">#REF!</definedName>
    <definedName name="BEx91L8FLL5CWLA2CDHKCOMGVDZN" localSheetId="2" hidden="1">#REF!</definedName>
    <definedName name="BEx91L8FLL5CWLA2CDHKCOMGVDZN" hidden="1">#REF!</definedName>
    <definedName name="BEx91OTVH9ZDBC3QTORU8RZX4EOC" localSheetId="2" hidden="1">#REF!</definedName>
    <definedName name="BEx91OTVH9ZDBC3QTORU8RZX4EOC" hidden="1">#REF!</definedName>
    <definedName name="BEx91QH5JRZKQP1GPN2SQMR3CKAG" localSheetId="2" hidden="1">#REF!</definedName>
    <definedName name="BEx91QH5JRZKQP1GPN2SQMR3CKAG" hidden="1">#REF!</definedName>
    <definedName name="BEx91ROALDNHO7FI4X8L61RH4UJE" localSheetId="2" hidden="1">#REF!</definedName>
    <definedName name="BEx91ROALDNHO7FI4X8L61RH4UJE" hidden="1">#REF!</definedName>
    <definedName name="BEx91TMID71GVYH0U16QM1RV3PX0" localSheetId="2" hidden="1">#REF!</definedName>
    <definedName name="BEx91TMID71GVYH0U16QM1RV3PX0" hidden="1">#REF!</definedName>
    <definedName name="BEx91VF2D78PAF337E3L2L81K9W2" localSheetId="2" hidden="1">#REF!</definedName>
    <definedName name="BEx91VF2D78PAF337E3L2L81K9W2" hidden="1">#REF!</definedName>
    <definedName name="BEx921PNZ46VORG2VRMWREWIC0SE" localSheetId="2" hidden="1">#REF!</definedName>
    <definedName name="BEx921PNZ46VORG2VRMWREWIC0SE" hidden="1">#REF!</definedName>
    <definedName name="BEx929CVDCG5CFUQWNDLOSNRQ1FN" localSheetId="2" hidden="1">#REF!</definedName>
    <definedName name="BEx929CVDCG5CFUQWNDLOSNRQ1FN" hidden="1">#REF!</definedName>
    <definedName name="BEx92DPEKL5WM5A3CN8674JI0PR3" localSheetId="2" hidden="1">#REF!</definedName>
    <definedName name="BEx92DPEKL5WM5A3CN8674JI0PR3" hidden="1">#REF!</definedName>
    <definedName name="BEx92ER2RMY93TZK0D9L9T3H0GI5" localSheetId="2" hidden="1">#REF!</definedName>
    <definedName name="BEx92ER2RMY93TZK0D9L9T3H0GI5" hidden="1">#REF!</definedName>
    <definedName name="BEx92FI04PJT4LI23KKIHRXWJDTT" localSheetId="2" hidden="1">#REF!</definedName>
    <definedName name="BEx92FI04PJT4LI23KKIHRXWJDTT" hidden="1">#REF!</definedName>
    <definedName name="BEx92HR14HQ9D5JXCSPA4SS4RT62" localSheetId="2" hidden="1">#REF!</definedName>
    <definedName name="BEx92HR14HQ9D5JXCSPA4SS4RT62" hidden="1">#REF!</definedName>
    <definedName name="BEx92HWA2D6A5EX9MFG68G0NOMSN" localSheetId="2" hidden="1">#REF!</definedName>
    <definedName name="BEx92HWA2D6A5EX9MFG68G0NOMSN" hidden="1">#REF!</definedName>
    <definedName name="BEx92I1SQUKW2W7S22E82HLJXRGK" localSheetId="2" hidden="1">#REF!</definedName>
    <definedName name="BEx92I1SQUKW2W7S22E82HLJXRGK" hidden="1">#REF!</definedName>
    <definedName name="BEx92PUBDIXAU1FW5ZAXECMAU0LN" localSheetId="2" hidden="1">#REF!</definedName>
    <definedName name="BEx92PUBDIXAU1FW5ZAXECMAU0LN" hidden="1">#REF!</definedName>
    <definedName name="BEx92S8MHFFIVRQ2YSHZNQGOFUHD" localSheetId="2" hidden="1">#REF!</definedName>
    <definedName name="BEx92S8MHFFIVRQ2YSHZNQGOFUHD" hidden="1">#REF!</definedName>
    <definedName name="BEx92VJ5FJGXISSSMOUAESCSIWFV" localSheetId="2" hidden="1">#REF!</definedName>
    <definedName name="BEx92VJ5FJGXISSSMOUAESCSIWFV" hidden="1">#REF!</definedName>
    <definedName name="BEx93B9OULL2YGC896XXYAAJSTRK" localSheetId="2" hidden="1">#REF!</definedName>
    <definedName name="BEx93B9OULL2YGC896XXYAAJSTRK" hidden="1">#REF!</definedName>
    <definedName name="BEx93FRKF99NRT3LH99UTIH7AAYF" localSheetId="2" hidden="1">#REF!</definedName>
    <definedName name="BEx93FRKF99NRT3LH99UTIH7AAYF" hidden="1">#REF!</definedName>
    <definedName name="BEx93M7FSHP50OG34A4W8W8DF12U" localSheetId="2" hidden="1">#REF!</definedName>
    <definedName name="BEx93M7FSHP50OG34A4W8W8DF12U" hidden="1">#REF!</definedName>
    <definedName name="BEx93OLWY2O3PRA74U41VG5RXT4Q" localSheetId="2" hidden="1">#REF!</definedName>
    <definedName name="BEx93OLWY2O3PRA74U41VG5RXT4Q" hidden="1">#REF!</definedName>
    <definedName name="BEx93RWFAF6YJGYUTITVM445C02U" localSheetId="2" hidden="1">#REF!</definedName>
    <definedName name="BEx93RWFAF6YJGYUTITVM445C02U" hidden="1">#REF!</definedName>
    <definedName name="BEx93SY9RWG3HUV4YXQKXJH9FH14" localSheetId="2" hidden="1">#REF!</definedName>
    <definedName name="BEx93SY9RWG3HUV4YXQKXJH9FH14" hidden="1">#REF!</definedName>
    <definedName name="BEx93TJUX3U0FJDBG6DDSNQ91R5J" localSheetId="2" hidden="1">#REF!</definedName>
    <definedName name="BEx93TJUX3U0FJDBG6DDSNQ91R5J" hidden="1">#REF!</definedName>
    <definedName name="BEx942UCRHMI4B0US31HO95GSC2X" localSheetId="2" hidden="1">#REF!</definedName>
    <definedName name="BEx942UCRHMI4B0US31HO95GSC2X" hidden="1">#REF!</definedName>
    <definedName name="BEx942ZND3V7XSHKTD0UH9X85N5E" localSheetId="2" hidden="1">#REF!</definedName>
    <definedName name="BEx942ZND3V7XSHKTD0UH9X85N5E" hidden="1">#REF!</definedName>
    <definedName name="BEx947HHLR6UU6NYPNDZRF79V52K" localSheetId="2" hidden="1">#REF!</definedName>
    <definedName name="BEx947HHLR6UU6NYPNDZRF79V52K" hidden="1">#REF!</definedName>
    <definedName name="BEx948ZFFQWVIDNG4AZAUGGGEB5U" localSheetId="2" hidden="1">#REF!</definedName>
    <definedName name="BEx948ZFFQWVIDNG4AZAUGGGEB5U" hidden="1">#REF!</definedName>
    <definedName name="BEx94CKXG92OMURH41SNU6IOHK4J" localSheetId="2" hidden="1">#REF!</definedName>
    <definedName name="BEx94CKXG92OMURH41SNU6IOHK4J" hidden="1">#REF!</definedName>
    <definedName name="BEx94GXG30CIVB6ZQN3X3IK6BZXQ" localSheetId="2" hidden="1">#REF!</definedName>
    <definedName name="BEx94GXG30CIVB6ZQN3X3IK6BZXQ" hidden="1">#REF!</definedName>
    <definedName name="BEx94HJ0DWZHE39X4BLCQCJ3M1MC" localSheetId="2" hidden="1">#REF!</definedName>
    <definedName name="BEx94HJ0DWZHE39X4BLCQCJ3M1MC" hidden="1">#REF!</definedName>
    <definedName name="BEx94HZ5LURYM9ST744ALV6ZCKYP" localSheetId="2" hidden="1">#REF!</definedName>
    <definedName name="BEx94HZ5LURYM9ST744ALV6ZCKYP" hidden="1">#REF!</definedName>
    <definedName name="BEx94IQ75E90YUMWJ9N591LR7DQQ" localSheetId="2" hidden="1">#REF!</definedName>
    <definedName name="BEx94IQ75E90YUMWJ9N591LR7DQQ" hidden="1">#REF!</definedName>
    <definedName name="BEx94N7W5T3U7UOE97D6OVIBUCXS" localSheetId="2" hidden="1">#REF!</definedName>
    <definedName name="BEx94N7W5T3U7UOE97D6OVIBUCXS" hidden="1">#REF!</definedName>
    <definedName name="BEx955NIAWX5OLAHMTV6QFUZPR30" localSheetId="2" hidden="1">#REF!</definedName>
    <definedName name="BEx955NIAWX5OLAHMTV6QFUZPR30" hidden="1">#REF!</definedName>
    <definedName name="BEx9581TYVI2M5TT4ISDAJV4W7Z6" localSheetId="2" hidden="1">#REF!</definedName>
    <definedName name="BEx9581TYVI2M5TT4ISDAJV4W7Z6" hidden="1">#REF!</definedName>
    <definedName name="BEx95G55NR99FDSE95CXDI4DKWSV" localSheetId="2" hidden="1">#REF!</definedName>
    <definedName name="BEx95G55NR99FDSE95CXDI4DKWSV" hidden="1">#REF!</definedName>
    <definedName name="BEx95NHF4RVUE0YDOAFZEIVBYJXD" localSheetId="2" hidden="1">#REF!</definedName>
    <definedName name="BEx95NHF4RVUE0YDOAFZEIVBYJXD" hidden="1">#REF!</definedName>
    <definedName name="BEx95QBZMG0E2KQ9BERJ861QLYN3" localSheetId="2" hidden="1">#REF!</definedName>
    <definedName name="BEx95QBZMG0E2KQ9BERJ861QLYN3" hidden="1">#REF!</definedName>
    <definedName name="BEx95QHBVDN795UNQJLRXG3RDU49" localSheetId="2" hidden="1">#REF!</definedName>
    <definedName name="BEx95QHBVDN795UNQJLRXG3RDU49" hidden="1">#REF!</definedName>
    <definedName name="BEx95TBVUWV7L7OMFMZDQEXGVHU6" localSheetId="2" hidden="1">#REF!</definedName>
    <definedName name="BEx95TBVUWV7L7OMFMZDQEXGVHU6" hidden="1">#REF!</definedName>
    <definedName name="BEx95U89DZZSVO39TGS62CX8G9N4" localSheetId="2" hidden="1">#REF!</definedName>
    <definedName name="BEx95U89DZZSVO39TGS62CX8G9N4" hidden="1">#REF!</definedName>
    <definedName name="BEx95XTPKKKJG67C45LRX0T25I06" localSheetId="2" hidden="1">#REF!</definedName>
    <definedName name="BEx95XTPKKKJG67C45LRX0T25I06" hidden="1">#REF!</definedName>
    <definedName name="BEx9602K2GHNBUEUVT9ONRQU1GMD" localSheetId="2" hidden="1">#REF!</definedName>
    <definedName name="BEx9602K2GHNBUEUVT9ONRQU1GMD" hidden="1">#REF!</definedName>
    <definedName name="BEx9602LTEI8BPC79BGMRK6S0RP8" localSheetId="2" hidden="1">#REF!</definedName>
    <definedName name="BEx9602LTEI8BPC79BGMRK6S0RP8" hidden="1">#REF!</definedName>
    <definedName name="BEx962BL3Y4LA53EBYI64ZYMZE8U" localSheetId="2" hidden="1">#REF!</definedName>
    <definedName name="BEx962BL3Y4LA53EBYI64ZYMZE8U" hidden="1">#REF!</definedName>
    <definedName name="BEx96HAWZ2EMMI7VJ5NQXGK044OO" localSheetId="2" hidden="1">#REF!</definedName>
    <definedName name="BEx96HAWZ2EMMI7VJ5NQXGK044OO" hidden="1">#REF!</definedName>
    <definedName name="BEx96KR21O7H9R29TN0S45Y3QPUK" localSheetId="2" hidden="1">#REF!</definedName>
    <definedName name="BEx96KR21O7H9R29TN0S45Y3QPUK" hidden="1">#REF!</definedName>
    <definedName name="BEx96SUFKHHFE8XQ6UUO6ILDOXHO" localSheetId="2" hidden="1">#REF!</definedName>
    <definedName name="BEx96SUFKHHFE8XQ6UUO6ILDOXHO" hidden="1">#REF!</definedName>
    <definedName name="BEx96UN4YWXBDEZ1U1ZUIPP41Z7I" localSheetId="2" hidden="1">#REF!</definedName>
    <definedName name="BEx96UN4YWXBDEZ1U1ZUIPP41Z7I" hidden="1">#REF!</definedName>
    <definedName name="BEx978KSD61YJH3S9DGO050R2EHA" localSheetId="2" hidden="1">#REF!</definedName>
    <definedName name="BEx978KSD61YJH3S9DGO050R2EHA" hidden="1">#REF!</definedName>
    <definedName name="BEx97H9O1NAKAPK4MX4PKO34ICL5" localSheetId="2" hidden="1">#REF!</definedName>
    <definedName name="BEx97H9O1NAKAPK4MX4PKO34ICL5" hidden="1">#REF!</definedName>
    <definedName name="BEx97MNUZQ1Z0AO2FL7XQYVNCPR7" localSheetId="2" hidden="1">#REF!</definedName>
    <definedName name="BEx97MNUZQ1Z0AO2FL7XQYVNCPR7" hidden="1">#REF!</definedName>
    <definedName name="BEx97NPQBACJVD9K1YXI08RTW9E2" localSheetId="2" hidden="1">#REF!</definedName>
    <definedName name="BEx97NPQBACJVD9K1YXI08RTW9E2" hidden="1">#REF!</definedName>
    <definedName name="BEx97RWQLXS0OORDCN69IGA58CWU" localSheetId="2" hidden="1">#REF!</definedName>
    <definedName name="BEx97RWQLXS0OORDCN69IGA58CWU" hidden="1">#REF!</definedName>
    <definedName name="BEx97YNGGDFIXHTMGFL2IHAQX9MI" localSheetId="2" hidden="1">#REF!</definedName>
    <definedName name="BEx97YNGGDFIXHTMGFL2IHAQX9MI" hidden="1">#REF!</definedName>
    <definedName name="BEx9805E16VCDEWPM3404WTQS6ZK" localSheetId="2" hidden="1">#REF!</definedName>
    <definedName name="BEx9805E16VCDEWPM3404WTQS6ZK" hidden="1">#REF!</definedName>
    <definedName name="BEx981HW73BUZWT14TBTZHC0ZTJ4" localSheetId="2" hidden="1">#REF!</definedName>
    <definedName name="BEx981HW73BUZWT14TBTZHC0ZTJ4" hidden="1">#REF!</definedName>
    <definedName name="BEx9871KU0N99P0900EAK69VFYT2" localSheetId="2" hidden="1">#REF!</definedName>
    <definedName name="BEx9871KU0N99P0900EAK69VFYT2" hidden="1">#REF!</definedName>
    <definedName name="BEx98IFKNJFGZFLID1YTRFEG1SXY" localSheetId="2" hidden="1">#REF!</definedName>
    <definedName name="BEx98IFKNJFGZFLID1YTRFEG1SXY" hidden="1">#REF!</definedName>
    <definedName name="BEx98T7ZEF0HKRFLBVK3BNKCG3CJ" localSheetId="2" hidden="1">#REF!</definedName>
    <definedName name="BEx98T7ZEF0HKRFLBVK3BNKCG3CJ" hidden="1">#REF!</definedName>
    <definedName name="BEx98WYSAS39FWGYTMQ8QGIT81TF" localSheetId="2" hidden="1">#REF!</definedName>
    <definedName name="BEx98WYSAS39FWGYTMQ8QGIT81TF" hidden="1">#REF!</definedName>
    <definedName name="BEx990461P2YAJ7BRK25INFYZ7RQ" localSheetId="2" hidden="1">#REF!</definedName>
    <definedName name="BEx990461P2YAJ7BRK25INFYZ7RQ" hidden="1">#REF!</definedName>
    <definedName name="BEx9915UVD4G7RA3IMLFZ0LG3UA2" localSheetId="2" hidden="1">#REF!</definedName>
    <definedName name="BEx9915UVD4G7RA3IMLFZ0LG3UA2" hidden="1">#REF!</definedName>
    <definedName name="BEx991M410V3S2PKCJGQ30O6JT6H" localSheetId="2" hidden="1">#REF!</definedName>
    <definedName name="BEx991M410V3S2PKCJGQ30O6JT6H" hidden="1">#REF!</definedName>
    <definedName name="BEx992CZON8AO7U7V88VN1JBO0MG" localSheetId="2" hidden="1">#REF!</definedName>
    <definedName name="BEx992CZON8AO7U7V88VN1JBO0MG" hidden="1">#REF!</definedName>
    <definedName name="BEx9952469XMFGSPXL7CMXHPJF90" localSheetId="2" hidden="1">#REF!</definedName>
    <definedName name="BEx9952469XMFGSPXL7CMXHPJF90" hidden="1">#REF!</definedName>
    <definedName name="BEx99B77I7TUSHRR4HIZ9FU2EIUT" localSheetId="2" hidden="1">#REF!</definedName>
    <definedName name="BEx99B77I7TUSHRR4HIZ9FU2EIUT" hidden="1">#REF!</definedName>
    <definedName name="BEx99EHWKKHZB66Q30C7QIXU3BVM" localSheetId="2" hidden="1">#REF!</definedName>
    <definedName name="BEx99EHWKKHZB66Q30C7QIXU3BVM" hidden="1">#REF!</definedName>
    <definedName name="BEx99IE6TEODZ443HP0AYCXVTNOV" localSheetId="2" hidden="1">#REF!</definedName>
    <definedName name="BEx99IE6TEODZ443HP0AYCXVTNOV" hidden="1">#REF!</definedName>
    <definedName name="BEx99Q6PH5F3OQKCCAAO75PYDEFN" localSheetId="2" hidden="1">#REF!</definedName>
    <definedName name="BEx99Q6PH5F3OQKCCAAO75PYDEFN" hidden="1">#REF!</definedName>
    <definedName name="BEx99RU5I4O0109P2FW9DN4IU3QX" localSheetId="2" hidden="1">#REF!</definedName>
    <definedName name="BEx99RU5I4O0109P2FW9DN4IU3QX" hidden="1">#REF!</definedName>
    <definedName name="BEx99WBYT2D6UUC1PT7A40ENYID4" localSheetId="2" hidden="1">#REF!</definedName>
    <definedName name="BEx99WBYT2D6UUC1PT7A40ENYID4" hidden="1">#REF!</definedName>
    <definedName name="BEx99WS2X3RTQE9O764SS5G2FPE6" localSheetId="2" hidden="1">#REF!</definedName>
    <definedName name="BEx99WS2X3RTQE9O764SS5G2FPE6" hidden="1">#REF!</definedName>
    <definedName name="BEx99ZRZ4I7FHDPGRAT5VW7NVBPU" localSheetId="2" hidden="1">#REF!</definedName>
    <definedName name="BEx99ZRZ4I7FHDPGRAT5VW7NVBPU" hidden="1">#REF!</definedName>
    <definedName name="BEx9AT5E3ZSHKSOL35O38L8HF9TH" localSheetId="2" hidden="1">#REF!</definedName>
    <definedName name="BEx9AT5E3ZSHKSOL35O38L8HF9TH" hidden="1">#REF!</definedName>
    <definedName name="BEx9ATW9WB5CNKQR5HKK7Y2GHYGR" localSheetId="2" hidden="1">#REF!</definedName>
    <definedName name="BEx9ATW9WB5CNKQR5HKK7Y2GHYGR" hidden="1">#REF!</definedName>
    <definedName name="BEx9AV8W1FAWF5BHATYEN47X12JN" localSheetId="2" hidden="1">#REF!</definedName>
    <definedName name="BEx9AV8W1FAWF5BHATYEN47X12JN" hidden="1">#REF!</definedName>
    <definedName name="BEx9B8A5186FNTQQNLIO5LK02ABI" localSheetId="2" hidden="1">#REF!</definedName>
    <definedName name="BEx9B8A5186FNTQQNLIO5LK02ABI" hidden="1">#REF!</definedName>
    <definedName name="BEx9B8VR20E2CILU4CDQUQQ9ONXK" localSheetId="2" hidden="1">#REF!</definedName>
    <definedName name="BEx9B8VR20E2CILU4CDQUQQ9ONXK" hidden="1">#REF!</definedName>
    <definedName name="BEx9B917EUP13X6FQ3NPQL76XM5V" localSheetId="2" hidden="1">#REF!</definedName>
    <definedName name="BEx9B917EUP13X6FQ3NPQL76XM5V" hidden="1">#REF!</definedName>
    <definedName name="BEx9BAJ5WYEQ623HUT9NNCMP3RUG" localSheetId="2" hidden="1">#REF!</definedName>
    <definedName name="BEx9BAJ5WYEQ623HUT9NNCMP3RUG" hidden="1">#REF!</definedName>
    <definedName name="BEx9BE9Z7EFJCFDYJJOY5KFTGDF4" localSheetId="2" hidden="1">#REF!</definedName>
    <definedName name="BEx9BE9Z7EFJCFDYJJOY5KFTGDF4" hidden="1">#REF!</definedName>
    <definedName name="BEx9BSIJN2O0MG8CXAMCAOADEMTO" localSheetId="2" hidden="1">#REF!</definedName>
    <definedName name="BEx9BSIJN2O0MG8CXAMCAOADEMTO" hidden="1">#REF!</definedName>
    <definedName name="BEx9BU0BBJO3ITPCO4T9FIVEVJY7" localSheetId="2" hidden="1">#REF!</definedName>
    <definedName name="BEx9BU0BBJO3ITPCO4T9FIVEVJY7" hidden="1">#REF!</definedName>
    <definedName name="BEx9BYSYW7QCPXS2NAVLFAU5Y2Z2" localSheetId="2" hidden="1">#REF!</definedName>
    <definedName name="BEx9BYSYW7QCPXS2NAVLFAU5Y2Z2" hidden="1">#REF!</definedName>
    <definedName name="BEx9C590HJ2O31IWJB73C1HR74AI" localSheetId="2" hidden="1">#REF!</definedName>
    <definedName name="BEx9C590HJ2O31IWJB73C1HR74AI" hidden="1">#REF!</definedName>
    <definedName name="BEx9CCQRMYYOGIOYTOM73VKDIPS1" localSheetId="2" hidden="1">#REF!</definedName>
    <definedName name="BEx9CCQRMYYOGIOYTOM73VKDIPS1" hidden="1">#REF!</definedName>
    <definedName name="BEx9CM6JVXIG9S6EAZMR899UW190" localSheetId="2" hidden="1">#REF!</definedName>
    <definedName name="BEx9CM6JVXIG9S6EAZMR899UW190" hidden="1">#REF!</definedName>
    <definedName name="BEx9D160NRGTDVT2ML4H9A7UKR4T" localSheetId="2" hidden="1">#REF!</definedName>
    <definedName name="BEx9D160NRGTDVT2ML4H9A7UKR4T" hidden="1">#REF!</definedName>
    <definedName name="BEx9D1BC9FT19KY0INAABNDBAMR1" localSheetId="2" hidden="1">#REF!</definedName>
    <definedName name="BEx9D1BC9FT19KY0INAABNDBAMR1" hidden="1">#REF!</definedName>
    <definedName name="BEx9D1MB15VSARB7IKBMZYU0JJBI" localSheetId="2" hidden="1">#REF!</definedName>
    <definedName name="BEx9D1MB15VSARB7IKBMZYU0JJBI" hidden="1">#REF!</definedName>
    <definedName name="BEx9DN6ZMF18Q39MPMXSDJTZQNJ3" localSheetId="2" hidden="1">#REF!</definedName>
    <definedName name="BEx9DN6ZMF18Q39MPMXSDJTZQNJ3" hidden="1">#REF!</definedName>
    <definedName name="BEx9DZXN85O544CD9O60K126YYAU" localSheetId="2" hidden="1">#REF!</definedName>
    <definedName name="BEx9DZXN85O544CD9O60K126YYAU" hidden="1">#REF!</definedName>
    <definedName name="BEx9E14TDNSEMI784W0OTIEQMWN6" localSheetId="2" hidden="1">#REF!</definedName>
    <definedName name="BEx9E14TDNSEMI784W0OTIEQMWN6" hidden="1">#REF!</definedName>
    <definedName name="BEx9E14TGNBYGMDDG9NETDK4SYAW" localSheetId="2" hidden="1">#REF!</definedName>
    <definedName name="BEx9E14TGNBYGMDDG9NETDK4SYAW" hidden="1">#REF!</definedName>
    <definedName name="BEx9E2BZ2B1R41FMGJCJ7JLGLUAJ" localSheetId="2" hidden="1">#REF!</definedName>
    <definedName name="BEx9E2BZ2B1R41FMGJCJ7JLGLUAJ" hidden="1">#REF!</definedName>
    <definedName name="BEx9EG9KBJ77M8LEOR9ITOKN5KXY" localSheetId="2" hidden="1">#REF!</definedName>
    <definedName name="BEx9EG9KBJ77M8LEOR9ITOKN5KXY" hidden="1">#REF!</definedName>
    <definedName name="BEx9EL27NGDBCTVPW97K42QANS5K" localSheetId="2" hidden="1">#REF!</definedName>
    <definedName name="BEx9EL27NGDBCTVPW97K42QANS5K" hidden="1">#REF!</definedName>
    <definedName name="BEx9EMK6HAJJMVYZTN5AUIV7O1E6" localSheetId="2" hidden="1">#REF!</definedName>
    <definedName name="BEx9EMK6HAJJMVYZTN5AUIV7O1E6" hidden="1">#REF!</definedName>
    <definedName name="BEx9ENB8RPU9FA3QW16IGB6LK1CH" localSheetId="2" hidden="1">#REF!</definedName>
    <definedName name="BEx9ENB8RPU9FA3QW16IGB6LK1CH" hidden="1">#REF!</definedName>
    <definedName name="BEx9EQLVZHYQ1TPX7WH3SOWXCZLE" localSheetId="2" hidden="1">#REF!</definedName>
    <definedName name="BEx9EQLVZHYQ1TPX7WH3SOWXCZLE" hidden="1">#REF!</definedName>
    <definedName name="BEx9ETLU0EK5LGEM1QCNYN2S8O5F" localSheetId="2" hidden="1">#REF!</definedName>
    <definedName name="BEx9ETLU0EK5LGEM1QCNYN2S8O5F" hidden="1">#REF!</definedName>
    <definedName name="BEx9F0710LGLAU3161O0O346N58H" localSheetId="2" hidden="1">#REF!</definedName>
    <definedName name="BEx9F0710LGLAU3161O0O346N58H" hidden="1">#REF!</definedName>
    <definedName name="BEx9F0Y2ESUNE3U7TQDLMPE9BO67" localSheetId="2" hidden="1">#REF!</definedName>
    <definedName name="BEx9F0Y2ESUNE3U7TQDLMPE9BO67" hidden="1">#REF!</definedName>
    <definedName name="BEx9F439L1R726MJFX2EP39XIBPY" localSheetId="2" hidden="1">#REF!</definedName>
    <definedName name="BEx9F439L1R726MJFX2EP39XIBPY" hidden="1">#REF!</definedName>
    <definedName name="BEx9F5W18ZGFOKGRE8PR6T1MO6GT" localSheetId="2" hidden="1">#REF!</definedName>
    <definedName name="BEx9F5W18ZGFOKGRE8PR6T1MO6GT" hidden="1">#REF!</definedName>
    <definedName name="BEx9F78N4HY0XFGBQ4UJRD52L1EI" localSheetId="2" hidden="1">#REF!</definedName>
    <definedName name="BEx9F78N4HY0XFGBQ4UJRD52L1EI" hidden="1">#REF!</definedName>
    <definedName name="BEx9FF16LOQP5QIR4UHW5EIFGQB8" localSheetId="2" hidden="1">#REF!</definedName>
    <definedName name="BEx9FF16LOQP5QIR4UHW5EIFGQB8" hidden="1">#REF!</definedName>
    <definedName name="BEx9FJTSRCZ3ZXT3QVBJT5NF8T7V" localSheetId="2" hidden="1">#REF!</definedName>
    <definedName name="BEx9FJTSRCZ3ZXT3QVBJT5NF8T7V" hidden="1">#REF!</definedName>
    <definedName name="BEx9FRBEEYPS5HLS3XT34AKZN94G" localSheetId="2" hidden="1">#REF!</definedName>
    <definedName name="BEx9FRBEEYPS5HLS3XT34AKZN94G" hidden="1">#REF!</definedName>
    <definedName name="BEx9G5USBCNYNA7HGVW92D800SKX" localSheetId="2" hidden="1">#REF!</definedName>
    <definedName name="BEx9G5USBCNYNA7HGVW92D800SKX" hidden="1">#REF!</definedName>
    <definedName name="BEx9G7CPXG7HR6N6FHPU2DBBUIKG" localSheetId="2" hidden="1">#REF!</definedName>
    <definedName name="BEx9G7CPXG7HR6N6FHPU2DBBUIKG" hidden="1">#REF!</definedName>
    <definedName name="BEx9GDY4D8ZPQJCYFIMYM0V0C51Y" localSheetId="2" hidden="1">#REF!</definedName>
    <definedName name="BEx9GDY4D8ZPQJCYFIMYM0V0C51Y" hidden="1">#REF!</definedName>
    <definedName name="BEx9GGY04V0ZWI6O9KZH4KSBB389" localSheetId="2" hidden="1">#REF!</definedName>
    <definedName name="BEx9GGY04V0ZWI6O9KZH4KSBB389" hidden="1">#REF!</definedName>
    <definedName name="BEx9GMC7TE8SDTCO5PHODBUF4SM1" localSheetId="2" hidden="1">#REF!</definedName>
    <definedName name="BEx9GMC7TE8SDTCO5PHODBUF4SM1" hidden="1">#REF!</definedName>
    <definedName name="BEx9GMN0B495HEAOG6JQK9D7HUPC" localSheetId="2" hidden="1">#REF!</definedName>
    <definedName name="BEx9GMN0B495HEAOG6JQK9D7HUPC" hidden="1">#REF!</definedName>
    <definedName name="BEx9GNOPB6OZ2RH3FCDNJR38RJOS" localSheetId="2" hidden="1">#REF!</definedName>
    <definedName name="BEx9GNOPB6OZ2RH3FCDNJR38RJOS" hidden="1">#REF!</definedName>
    <definedName name="BEx9GUQALUWCD30UKUQGSWW8KBQ7" localSheetId="2" hidden="1">#REF!</definedName>
    <definedName name="BEx9GUQALUWCD30UKUQGSWW8KBQ7" hidden="1">#REF!</definedName>
    <definedName name="BEx9GY6BVFQGCLMOWVT6PIC9WP5X" localSheetId="2" hidden="1">#REF!</definedName>
    <definedName name="BEx9GY6BVFQGCLMOWVT6PIC9WP5X" hidden="1">#REF!</definedName>
    <definedName name="BEx9GZ2P3FDHKXEBXX2VS0BG2NP2" localSheetId="2" hidden="1">#REF!</definedName>
    <definedName name="BEx9GZ2P3FDHKXEBXX2VS0BG2NP2" hidden="1">#REF!</definedName>
    <definedName name="BEx9H04IB14E1437FF2OIRRWBSD7" localSheetId="2" hidden="1">#REF!</definedName>
    <definedName name="BEx9H04IB14E1437FF2OIRRWBSD7" hidden="1">#REF!</definedName>
    <definedName name="BEx9H5O1KDZJCW91Q29VRPY5YS6P" localSheetId="2" hidden="1">#REF!</definedName>
    <definedName name="BEx9H5O1KDZJCW91Q29VRPY5YS6P" hidden="1">#REF!</definedName>
    <definedName name="BEx9H8YR0E906F1JXZMBX3LNT004" localSheetId="2" hidden="1">#REF!</definedName>
    <definedName name="BEx9H8YR0E906F1JXZMBX3LNT004" hidden="1">#REF!</definedName>
    <definedName name="BEx9I1QKLI6OOUPQLUQ0EF0355X6" localSheetId="2" hidden="1">#REF!</definedName>
    <definedName name="BEx9I1QKLI6OOUPQLUQ0EF0355X6" hidden="1">#REF!</definedName>
    <definedName name="BEx9I8XIG7E5NB48QQHXP23FIN60" localSheetId="2" hidden="1">#REF!</definedName>
    <definedName name="BEx9I8XIG7E5NB48QQHXP23FIN60" hidden="1">#REF!</definedName>
    <definedName name="BEx9IQRF01ATLVK0YE60ARKQJ68L" localSheetId="2" hidden="1">#REF!</definedName>
    <definedName name="BEx9IQRF01ATLVK0YE60ARKQJ68L" hidden="1">#REF!</definedName>
    <definedName name="BEx9IT5QNZWKM6YQ5WER0DC2PMMU" localSheetId="2" hidden="1">#REF!</definedName>
    <definedName name="BEx9IT5QNZWKM6YQ5WER0DC2PMMU" hidden="1">#REF!</definedName>
    <definedName name="BEx9IUICG3HZWG57MG3NXCEX4LQI" localSheetId="2" hidden="1">#REF!</definedName>
    <definedName name="BEx9IUICG3HZWG57MG3NXCEX4LQI" hidden="1">#REF!</definedName>
    <definedName name="BEx9IW5LYJF40GS78FJNXO9O667A" localSheetId="2" hidden="1">#REF!</definedName>
    <definedName name="BEx9IW5LYJF40GS78FJNXO9O667A" hidden="1">#REF!</definedName>
    <definedName name="BEx9IW5MFLXTVCJHVUZTUH93AXOS" localSheetId="2" hidden="1">#REF!</definedName>
    <definedName name="BEx9IW5MFLXTVCJHVUZTUH93AXOS" hidden="1">#REF!</definedName>
    <definedName name="BEx9IXCSPSZC80YZUPRCYTG326KV" localSheetId="2" hidden="1">#REF!</definedName>
    <definedName name="BEx9IXCSPSZC80YZUPRCYTG326KV" hidden="1">#REF!</definedName>
    <definedName name="BEx9IYUQSBZ0GG9ZT1QKX83F42F1" localSheetId="2" hidden="1">#REF!</definedName>
    <definedName name="BEx9IYUQSBZ0GG9ZT1QKX83F42F1" hidden="1">#REF!</definedName>
    <definedName name="BEx9IZR39NHDGOM97H4E6F81RTQW" localSheetId="2" hidden="1">#REF!</definedName>
    <definedName name="BEx9IZR39NHDGOM97H4E6F81RTQW" hidden="1">#REF!</definedName>
    <definedName name="BEx9J6CH5E7YZPER7HXEIOIKGPCA" localSheetId="2" hidden="1">#REF!</definedName>
    <definedName name="BEx9J6CH5E7YZPER7HXEIOIKGPCA" hidden="1">#REF!</definedName>
    <definedName name="BEx9JJTZKVUJAVPTRE0RAVTEH41G" localSheetId="2" hidden="1">#REF!</definedName>
    <definedName name="BEx9JJTZKVUJAVPTRE0RAVTEH41G" hidden="1">#REF!</definedName>
    <definedName name="BEx9JLBYK239B3F841C7YG1GT7ST" localSheetId="2" hidden="1">#REF!</definedName>
    <definedName name="BEx9JLBYK239B3F841C7YG1GT7ST" hidden="1">#REF!</definedName>
    <definedName name="BExAW4IIW5D0MDY6TJ3G4FOLPYIR" localSheetId="2" hidden="1">#REF!</definedName>
    <definedName name="BExAW4IIW5D0MDY6TJ3G4FOLPYIR" hidden="1">#REF!</definedName>
    <definedName name="BExAWNP1B2E9Q88TW48NH41C0FTZ" localSheetId="2" hidden="1">#REF!</definedName>
    <definedName name="BExAWNP1B2E9Q88TW48NH41C0FTZ" hidden="1">#REF!</definedName>
    <definedName name="BExAWUFQXTIPQ308ERZPSVPTUMYN" localSheetId="2" hidden="1">#REF!</definedName>
    <definedName name="BExAWUFQXTIPQ308ERZPSVPTUMYN" hidden="1">#REF!</definedName>
    <definedName name="BExAWY6O96OQO2R036QK2DI37EKV" localSheetId="2" hidden="1">#REF!</definedName>
    <definedName name="BExAWY6O96OQO2R036QK2DI37EKV" hidden="1">#REF!</definedName>
    <definedName name="BExAX410NB4F2XOB84OR2197H8M5" localSheetId="2" hidden="1">#REF!</definedName>
    <definedName name="BExAX410NB4F2XOB84OR2197H8M5" hidden="1">#REF!</definedName>
    <definedName name="BExAX8TNG8LQ5Q4904SAYQIPGBSV" localSheetId="2" hidden="1">#REF!</definedName>
    <definedName name="BExAX8TNG8LQ5Q4904SAYQIPGBSV" hidden="1">#REF!</definedName>
    <definedName name="BExAX9KPAVIVUVU3XREDCV1BIYZL" localSheetId="2" hidden="1">#REF!</definedName>
    <definedName name="BExAX9KPAVIVUVU3XREDCV1BIYZL" hidden="1">#REF!</definedName>
    <definedName name="BExAXPB35BNVXZYF2XS6UP3LP0QH" localSheetId="2" hidden="1">#REF!</definedName>
    <definedName name="BExAXPB35BNVXZYF2XS6UP3LP0QH" hidden="1">#REF!</definedName>
    <definedName name="BExAXWSRVPK0GCZ2UFU10UOP01IY" localSheetId="2" hidden="1">#REF!</definedName>
    <definedName name="BExAXWSRVPK0GCZ2UFU10UOP01IY" hidden="1">#REF!</definedName>
    <definedName name="BExAY0EAT2LXR5MFGM0DLIB45PLO" localSheetId="2" hidden="1">#REF!</definedName>
    <definedName name="BExAY0EAT2LXR5MFGM0DLIB45PLO" hidden="1">#REF!</definedName>
    <definedName name="BExAY6JK0AK9EBIJSPEJNOIDE40W" localSheetId="2" hidden="1">#REF!</definedName>
    <definedName name="BExAY6JK0AK9EBIJSPEJNOIDE40W" hidden="1">#REF!</definedName>
    <definedName name="BExAYE6LNIEBR9DSNI5JGNITGKIT" localSheetId="2" hidden="1">#REF!</definedName>
    <definedName name="BExAYE6LNIEBR9DSNI5JGNITGKIT" hidden="1">#REF!</definedName>
    <definedName name="BExAYHMLXGGO25P8HYB2S75DEB4F" localSheetId="2" hidden="1">#REF!</definedName>
    <definedName name="BExAYHMLXGGO25P8HYB2S75DEB4F" hidden="1">#REF!</definedName>
    <definedName name="BExAYKXAUWGDOPG952TEJ2UKZKWN" localSheetId="2" hidden="1">#REF!</definedName>
    <definedName name="BExAYKXAUWGDOPG952TEJ2UKZKWN" hidden="1">#REF!</definedName>
    <definedName name="BExAYP9TDTI2MBP6EYE0H39CPMXN" localSheetId="2" hidden="1">#REF!</definedName>
    <definedName name="BExAYP9TDTI2MBP6EYE0H39CPMXN" hidden="1">#REF!</definedName>
    <definedName name="BExAYPPWJPWDKU59O051WMGB7O0J" localSheetId="2" hidden="1">#REF!</definedName>
    <definedName name="BExAYPPWJPWDKU59O051WMGB7O0J" hidden="1">#REF!</definedName>
    <definedName name="BExAYR2JZCJBUH6F1LZC2A7JIVRJ" localSheetId="2" hidden="1">#REF!</definedName>
    <definedName name="BExAYR2JZCJBUH6F1LZC2A7JIVRJ" hidden="1">#REF!</definedName>
    <definedName name="BExAYTGVRD3DLKO75RFPMBKCIWB8" localSheetId="2" hidden="1">#REF!</definedName>
    <definedName name="BExAYTGVRD3DLKO75RFPMBKCIWB8" hidden="1">#REF!</definedName>
    <definedName name="BExAYY9H9COOT46HJLPVDLTO12UL" localSheetId="2" hidden="1">#REF!</definedName>
    <definedName name="BExAYY9H9COOT46HJLPVDLTO12UL" hidden="1">#REF!</definedName>
    <definedName name="BExAYYKAQA3KDMQ890FIE5M9SPBL" localSheetId="2" hidden="1">#REF!</definedName>
    <definedName name="BExAYYKAQA3KDMQ890FIE5M9SPBL" hidden="1">#REF!</definedName>
    <definedName name="BExAZ6SY0EU69GC3CWI5EOO0YLFG" localSheetId="2" hidden="1">#REF!</definedName>
    <definedName name="BExAZ6SY0EU69GC3CWI5EOO0YLFG" hidden="1">#REF!</definedName>
    <definedName name="BExAZ6YEEBJV0PCKFE137K2Y3A8M" localSheetId="2" hidden="1">#REF!</definedName>
    <definedName name="BExAZ6YEEBJV0PCKFE137K2Y3A8M" hidden="1">#REF!</definedName>
    <definedName name="BExAZAP844MJ4GSAIYNYHQ7FECC3" localSheetId="2" hidden="1">#REF!</definedName>
    <definedName name="BExAZAP844MJ4GSAIYNYHQ7FECC3" hidden="1">#REF!</definedName>
    <definedName name="BExAZCNEGB4JYHC8CZ51KTN890US" localSheetId="2" hidden="1">#REF!</definedName>
    <definedName name="BExAZCNEGB4JYHC8CZ51KTN890US" hidden="1">#REF!</definedName>
    <definedName name="BExAZFCI302YFYRDJYQDWQQL0Q0O" localSheetId="2" hidden="1">#REF!</definedName>
    <definedName name="BExAZFCI302YFYRDJYQDWQQL0Q0O" hidden="1">#REF!</definedName>
    <definedName name="BExAZJE2UOL40XUAU2RB53X5K20P" localSheetId="2" hidden="1">#REF!</definedName>
    <definedName name="BExAZJE2UOL40XUAU2RB53X5K20P" hidden="1">#REF!</definedName>
    <definedName name="BExAZLHLST9OP89R1HJMC1POQG8H" localSheetId="2" hidden="1">#REF!</definedName>
    <definedName name="BExAZLHLST9OP89R1HJMC1POQG8H" hidden="1">#REF!</definedName>
    <definedName name="BExAZMDYMIAA7RX1BMCKU1VLBRGY" localSheetId="2" hidden="1">#REF!</definedName>
    <definedName name="BExAZMDYMIAA7RX1BMCKU1VLBRGY" hidden="1">#REF!</definedName>
    <definedName name="BExAZNL6BHI8DCQWXOX4I2P839UX" localSheetId="2" hidden="1">#REF!</definedName>
    <definedName name="BExAZNL6BHI8DCQWXOX4I2P839UX" hidden="1">#REF!</definedName>
    <definedName name="BExAZRMWSONMCG9KDUM4KAQ7BONM" localSheetId="2" hidden="1">#REF!</definedName>
    <definedName name="BExAZRMWSONMCG9KDUM4KAQ7BONM" hidden="1">#REF!</definedName>
    <definedName name="BExAZSOJNQ5N3LM4XA17IH7NIY7G" localSheetId="2" hidden="1">#REF!</definedName>
    <definedName name="BExAZSOJNQ5N3LM4XA17IH7NIY7G" hidden="1">#REF!</definedName>
    <definedName name="BExAZTFG4SJRG4TW6JXRF7N08JFI" localSheetId="2" hidden="1">#REF!</definedName>
    <definedName name="BExAZTFG4SJRG4TW6JXRF7N08JFI" hidden="1">#REF!</definedName>
    <definedName name="BExAZUS4A8OHDZK0MWAOCCCKTH73" localSheetId="2" hidden="1">#REF!</definedName>
    <definedName name="BExAZUS4A8OHDZK0MWAOCCCKTH73" hidden="1">#REF!</definedName>
    <definedName name="BExAZX6FECVK3E07KXM2XPYKGM6U" localSheetId="2" hidden="1">#REF!</definedName>
    <definedName name="BExAZX6FECVK3E07KXM2XPYKGM6U" hidden="1">#REF!</definedName>
    <definedName name="BExB012NJ8GASTNNPBRRFTLHIOC9" localSheetId="2" hidden="1">#REF!</definedName>
    <definedName name="BExB012NJ8GASTNNPBRRFTLHIOC9" hidden="1">#REF!</definedName>
    <definedName name="BExB072HHXVMUC0VYNGG48GRSH5Q" localSheetId="2" hidden="1">#REF!</definedName>
    <definedName name="BExB072HHXVMUC0VYNGG48GRSH5Q" hidden="1">#REF!</definedName>
    <definedName name="BExB0FRDEYDEUEAB1W8KD6D965XA" localSheetId="2" hidden="1">#REF!</definedName>
    <definedName name="BExB0FRDEYDEUEAB1W8KD6D965XA" hidden="1">#REF!</definedName>
    <definedName name="BExB0GIGLDV7P55ZR51C0HG15PA2" localSheetId="2" hidden="1">#REF!</definedName>
    <definedName name="BExB0GIGLDV7P55ZR51C0HG15PA2" hidden="1">#REF!</definedName>
    <definedName name="BExB0KPCN7YJORQAYUCF4YKIKPMC" localSheetId="2" hidden="1">#REF!</definedName>
    <definedName name="BExB0KPCN7YJORQAYUCF4YKIKPMC" hidden="1">#REF!</definedName>
    <definedName name="BExB0VHQD6ORZS0MIC86QWHCE4UC" localSheetId="2" hidden="1">#REF!</definedName>
    <definedName name="BExB0VHQD6ORZS0MIC86QWHCE4UC" hidden="1">#REF!</definedName>
    <definedName name="BExB0WE4PI3NOBXXVO9CTEN4DIU2" localSheetId="2" hidden="1">#REF!</definedName>
    <definedName name="BExB0WE4PI3NOBXXVO9CTEN4DIU2" hidden="1">#REF!</definedName>
    <definedName name="BExB0Z8O1CQF2CWFBBHE8SNISDAO" localSheetId="2" hidden="1">#REF!</definedName>
    <definedName name="BExB0Z8O1CQF2CWFBBHE8SNISDAO" hidden="1">#REF!</definedName>
    <definedName name="BExB10QNIVITUYS55OAEKK3VLJFE" localSheetId="2" hidden="1">#REF!</definedName>
    <definedName name="BExB10QNIVITUYS55OAEKK3VLJFE" hidden="1">#REF!</definedName>
    <definedName name="BExB15ZDRY4CIJ911DONP0KCY9KU" localSheetId="2" hidden="1">#REF!</definedName>
    <definedName name="BExB15ZDRY4CIJ911DONP0KCY9KU" hidden="1">#REF!</definedName>
    <definedName name="BExB16VQY0O0RLZYJFU3OFEONVTE" localSheetId="2" hidden="1">#REF!</definedName>
    <definedName name="BExB16VQY0O0RLZYJFU3OFEONVTE" hidden="1">#REF!</definedName>
    <definedName name="BExB1FKNY2UO4W5FUGFHJOA2WFGG" localSheetId="2" hidden="1">#REF!</definedName>
    <definedName name="BExB1FKNY2UO4W5FUGFHJOA2WFGG" hidden="1">#REF!</definedName>
    <definedName name="BExB1GMD0PIDGTFBGQOPRWQSP9I4" localSheetId="2" hidden="1">#REF!</definedName>
    <definedName name="BExB1GMD0PIDGTFBGQOPRWQSP9I4" hidden="1">#REF!</definedName>
    <definedName name="BExB1HZ0FHGNOS2URJWFD5G55OMO" localSheetId="2" hidden="1">#REF!</definedName>
    <definedName name="BExB1HZ0FHGNOS2URJWFD5G55OMO" hidden="1">#REF!</definedName>
    <definedName name="BExB1Q29OO6LNFNT1EQLA3KYE7MX" localSheetId="2" hidden="1">#REF!</definedName>
    <definedName name="BExB1Q29OO6LNFNT1EQLA3KYE7MX" hidden="1">#REF!</definedName>
    <definedName name="BExB1TNRV5EBWZEHYLHI76T0FVA7" localSheetId="2" hidden="1">#REF!</definedName>
    <definedName name="BExB1TNRV5EBWZEHYLHI76T0FVA7" hidden="1">#REF!</definedName>
    <definedName name="BExB1WI6M8I0EEP1ANUQZCFY24EV" localSheetId="2" hidden="1">#REF!</definedName>
    <definedName name="BExB1WI6M8I0EEP1ANUQZCFY24EV" hidden="1">#REF!</definedName>
    <definedName name="BExB203OWC9QZA3BYOKQ18L4FUJE" localSheetId="2" hidden="1">#REF!</definedName>
    <definedName name="BExB203OWC9QZA3BYOKQ18L4FUJE" hidden="1">#REF!</definedName>
    <definedName name="BExB2CJHTU7C591BR4WRL5L2F2K6" localSheetId="2" hidden="1">#REF!</definedName>
    <definedName name="BExB2CJHTU7C591BR4WRL5L2F2K6" hidden="1">#REF!</definedName>
    <definedName name="BExB2K1AV4PGNS1O6C7D7AO411AX" localSheetId="2" hidden="1">#REF!</definedName>
    <definedName name="BExB2K1AV4PGNS1O6C7D7AO411AX" hidden="1">#REF!</definedName>
    <definedName name="BExB2O2UYHKI324YE324E1N7FVIB" localSheetId="2" hidden="1">#REF!</definedName>
    <definedName name="BExB2O2UYHKI324YE324E1N7FVIB" hidden="1">#REF!</definedName>
    <definedName name="BExB2Q0VJ0MU2URO3JOVUAVHEI3V" localSheetId="2" hidden="1">#REF!</definedName>
    <definedName name="BExB2Q0VJ0MU2URO3JOVUAVHEI3V" hidden="1">#REF!</definedName>
    <definedName name="BExB30IP1DNKNQ6PZ5ERUGR5MK4Z" localSheetId="2" hidden="1">#REF!</definedName>
    <definedName name="BExB30IP1DNKNQ6PZ5ERUGR5MK4Z" hidden="1">#REF!</definedName>
    <definedName name="BExB385QW2BSSBXS953SSQN2ISSW" localSheetId="2" hidden="1">#REF!</definedName>
    <definedName name="BExB385QW2BSSBXS953SSQN2ISSW" hidden="1">#REF!</definedName>
    <definedName name="BExB3DEMEV5D9G8FDHD4NQ9X2YNT" localSheetId="2" hidden="1">#REF!</definedName>
    <definedName name="BExB3DEMEV5D9G8FDHD4NQ9X2YNT" hidden="1">#REF!</definedName>
    <definedName name="BExB3RXU8AJQ86I5RXEWLGGR7R7C" localSheetId="2" hidden="1">#REF!</definedName>
    <definedName name="BExB3RXU8AJQ86I5RXEWLGGR7R7C" hidden="1">#REF!</definedName>
    <definedName name="BExB442RX0T3L6HUL6X5T21CENW6" localSheetId="2" hidden="1">#REF!</definedName>
    <definedName name="BExB442RX0T3L6HUL6X5T21CENW6" hidden="1">#REF!</definedName>
    <definedName name="BExB4ADD0L7417CII901XTFKXD1J" localSheetId="2" hidden="1">#REF!</definedName>
    <definedName name="BExB4ADD0L7417CII901XTFKXD1J" hidden="1">#REF!</definedName>
    <definedName name="BExB4DYU06HCGRIPBSWRCXK804UM" localSheetId="2" hidden="1">#REF!</definedName>
    <definedName name="BExB4DYU06HCGRIPBSWRCXK804UM" hidden="1">#REF!</definedName>
    <definedName name="BExB4HEZO4E597Q5M4M10LT8TLY3" localSheetId="2" hidden="1">#REF!</definedName>
    <definedName name="BExB4HEZO4E597Q5M4M10LT8TLY3" hidden="1">#REF!</definedName>
    <definedName name="BExB4X01APD3Z8ZW6MVX1P8NAO7G" localSheetId="2" hidden="1">#REF!</definedName>
    <definedName name="BExB4X01APD3Z8ZW6MVX1P8NAO7G" hidden="1">#REF!</definedName>
    <definedName name="BExB4Z3EZBGYYI33U0KQ8NEIH8PY" localSheetId="2" hidden="1">#REF!</definedName>
    <definedName name="BExB4Z3EZBGYYI33U0KQ8NEIH8PY" hidden="1">#REF!</definedName>
    <definedName name="BExB4ZJOLU1PXBMG4TPCCLTRMNRE" localSheetId="2" hidden="1">#REF!</definedName>
    <definedName name="BExB4ZJOLU1PXBMG4TPCCLTRMNRE" hidden="1">#REF!</definedName>
    <definedName name="BExB4ZZSDPL4Q05BMVT5TUN0IGKT" localSheetId="2" hidden="1">#REF!</definedName>
    <definedName name="BExB4ZZSDPL4Q05BMVT5TUN0IGKT" hidden="1">#REF!</definedName>
    <definedName name="BExB55368XW7UX657ZSPC6BFE92S" localSheetId="2" hidden="1">#REF!</definedName>
    <definedName name="BExB55368XW7UX657ZSPC6BFE92S" hidden="1">#REF!</definedName>
    <definedName name="BExB57MZEPL2SA2ONPK66YFLZWJU" localSheetId="2" hidden="1">#REF!</definedName>
    <definedName name="BExB57MZEPL2SA2ONPK66YFLZWJU" hidden="1">#REF!</definedName>
    <definedName name="BExB5833OAOJ22VK1YK47FHUSVK2" localSheetId="2" hidden="1">#REF!</definedName>
    <definedName name="BExB5833OAOJ22VK1YK47FHUSVK2" hidden="1">#REF!</definedName>
    <definedName name="BExB58JDIHS42JZT9DJJMKA8QFCO" localSheetId="2" hidden="1">#REF!</definedName>
    <definedName name="BExB58JDIHS42JZT9DJJMKA8QFCO" hidden="1">#REF!</definedName>
    <definedName name="BExB58U5FQC5JWV9CGC83HLLZUZI" localSheetId="2" hidden="1">#REF!</definedName>
    <definedName name="BExB58U5FQC5JWV9CGC83HLLZUZI" hidden="1">#REF!</definedName>
    <definedName name="BExB5EDO9XUKHF74X3HAU2WPPHZH" localSheetId="2" hidden="1">#REF!</definedName>
    <definedName name="BExB5EDO9XUKHF74X3HAU2WPPHZH" hidden="1">#REF!</definedName>
    <definedName name="BExB5EDOQKZIQXT13IG1KLCZ474G" localSheetId="2" hidden="1">#REF!</definedName>
    <definedName name="BExB5EDOQKZIQXT13IG1KLCZ474G" hidden="1">#REF!</definedName>
    <definedName name="BExB5G6EH68AYEP1UT0GHUEL3SLN" localSheetId="2" hidden="1">#REF!</definedName>
    <definedName name="BExB5G6EH68AYEP1UT0GHUEL3SLN" hidden="1">#REF!</definedName>
    <definedName name="BExB5LVGGXMNUN3D3452G3J62MKF" localSheetId="2" hidden="1">#REF!</definedName>
    <definedName name="BExB5LVGGXMNUN3D3452G3J62MKF" hidden="1">#REF!</definedName>
    <definedName name="BExB5QYVEZWFE5DQVHAM760EV05X" localSheetId="2" hidden="1">#REF!</definedName>
    <definedName name="BExB5QYVEZWFE5DQVHAM760EV05X" hidden="1">#REF!</definedName>
    <definedName name="BExB5U9IRH14EMOE0YGIE3WIVLFS" localSheetId="2" hidden="1">#REF!</definedName>
    <definedName name="BExB5U9IRH14EMOE0YGIE3WIVLFS" hidden="1">#REF!</definedName>
    <definedName name="BExB5V5WWQYPK4GCSYZQALJYGC94" localSheetId="2" hidden="1">#REF!</definedName>
    <definedName name="BExB5V5WWQYPK4GCSYZQALJYGC94" hidden="1">#REF!</definedName>
    <definedName name="BExB5VWYMOV6BAIH7XUBBVPU7MMD" localSheetId="2" hidden="1">#REF!</definedName>
    <definedName name="BExB5VWYMOV6BAIH7XUBBVPU7MMD" hidden="1">#REF!</definedName>
    <definedName name="BExB610DZWIJP1B72U9QM42COH2B" localSheetId="2" hidden="1">#REF!</definedName>
    <definedName name="BExB610DZWIJP1B72U9QM42COH2B" hidden="1">#REF!</definedName>
    <definedName name="BExB64AX81KEVMGZDXB25NB459SW" localSheetId="2" hidden="1">#REF!</definedName>
    <definedName name="BExB64AX81KEVMGZDXB25NB459SW" hidden="1">#REF!</definedName>
    <definedName name="BExB6C3FUAKK9ML5T767NMWGA9YB" localSheetId="2" hidden="1">#REF!</definedName>
    <definedName name="BExB6C3FUAKK9ML5T767NMWGA9YB" hidden="1">#REF!</definedName>
    <definedName name="BExB6C8X6JYRLKZKK17VE3QUNL3D" localSheetId="2" hidden="1">#REF!</definedName>
    <definedName name="BExB6C8X6JYRLKZKK17VE3QUNL3D" hidden="1">#REF!</definedName>
    <definedName name="BExB6HN3QRFPXM71MDUK21BKM7PF" localSheetId="2" hidden="1">#REF!</definedName>
    <definedName name="BExB6HN3QRFPXM71MDUK21BKM7PF" hidden="1">#REF!</definedName>
    <definedName name="BExB6I39SKL5BMHHDD9EED7FQD9Z" localSheetId="2" hidden="1">#REF!</definedName>
    <definedName name="BExB6I39SKL5BMHHDD9EED7FQD9Z" hidden="1">#REF!</definedName>
    <definedName name="BExB6IZMHCZ3LB7N73KD90YB1HBZ" localSheetId="2" hidden="1">#REF!</definedName>
    <definedName name="BExB6IZMHCZ3LB7N73KD90YB1HBZ" hidden="1">#REF!</definedName>
    <definedName name="BExB719SGNX4Y8NE6JEXC555K596" localSheetId="2" hidden="1">#REF!</definedName>
    <definedName name="BExB719SGNX4Y8NE6JEXC555K596" hidden="1">#REF!</definedName>
    <definedName name="BExB7265DCHKS7V2OWRBXCZTEIW9" localSheetId="2" hidden="1">#REF!</definedName>
    <definedName name="BExB7265DCHKS7V2OWRBXCZTEIW9" hidden="1">#REF!</definedName>
    <definedName name="BExB74PS5P9G0P09Y6DZSCX0FLTJ" localSheetId="2" hidden="1">#REF!</definedName>
    <definedName name="BExB74PS5P9G0P09Y6DZSCX0FLTJ" hidden="1">#REF!</definedName>
    <definedName name="BExB78RH79J0MIF7H8CAZ0CFE88Q" localSheetId="2" hidden="1">#REF!</definedName>
    <definedName name="BExB78RH79J0MIF7H8CAZ0CFE88Q" hidden="1">#REF!</definedName>
    <definedName name="BExB7ELT09HGDVO5BJC1ZY9D09GZ" localSheetId="2" hidden="1">#REF!</definedName>
    <definedName name="BExB7ELT09HGDVO5BJC1ZY9D09GZ" hidden="1">#REF!</definedName>
    <definedName name="BExB7F7EIHG0MYMQYUVG9HIZPHMZ" localSheetId="2" hidden="1">#REF!</definedName>
    <definedName name="BExB7F7EIHG0MYMQYUVG9HIZPHMZ" hidden="1">#REF!</definedName>
    <definedName name="BExB806PAXX70XUTA3ZI7OORD78R" localSheetId="2" hidden="1">#REF!</definedName>
    <definedName name="BExB806PAXX70XUTA3ZI7OORD78R" hidden="1">#REF!</definedName>
    <definedName name="BExB83199EQQS6I5HE7WADNCK8OE" localSheetId="2" hidden="1">#REF!</definedName>
    <definedName name="BExB83199EQQS6I5HE7WADNCK8OE" hidden="1">#REF!</definedName>
    <definedName name="BExB8HF4UBVZKQCSRFRUQL2EE6VL" localSheetId="2" hidden="1">#REF!</definedName>
    <definedName name="BExB8HF4UBVZKQCSRFRUQL2EE6VL" hidden="1">#REF!</definedName>
    <definedName name="BExB8HKHKZ1ORJZUYGG2M4VSCC39" localSheetId="2" hidden="1">#REF!</definedName>
    <definedName name="BExB8HKHKZ1ORJZUYGG2M4VSCC39" hidden="1">#REF!</definedName>
    <definedName name="BExB8HV9YUS1Q77M9SNFRKDLU5HS" localSheetId="2" hidden="1">#REF!</definedName>
    <definedName name="BExB8HV9YUS1Q77M9SNFRKDLU5HS" hidden="1">#REF!</definedName>
    <definedName name="BExB8QPH8DC5BESEVPSMBCWVN6PO" localSheetId="2" hidden="1">#REF!</definedName>
    <definedName name="BExB8QPH8DC5BESEVPSMBCWVN6PO" hidden="1">#REF!</definedName>
    <definedName name="BExB8U5N0D85YR8APKN3PPKG0FWP" localSheetId="2" hidden="1">#REF!</definedName>
    <definedName name="BExB8U5N0D85YR8APKN3PPKG0FWP" hidden="1">#REF!</definedName>
    <definedName name="BExB93G413CK5DKO7925ZHSOBGIN" localSheetId="2" hidden="1">#REF!</definedName>
    <definedName name="BExB93G413CK5DKO7925ZHSOBGIN" hidden="1">#REF!</definedName>
    <definedName name="BExB96LBXL1JW5A4PP93UJ9UDLKZ" localSheetId="2" hidden="1">#REF!</definedName>
    <definedName name="BExB96LBXL1JW5A4PP93UJ9UDLKZ" hidden="1">#REF!</definedName>
    <definedName name="BExB9DHI5I2TJ2LXYPM98EE81L27" localSheetId="2" hidden="1">#REF!</definedName>
    <definedName name="BExB9DHI5I2TJ2LXYPM98EE81L27" hidden="1">#REF!</definedName>
    <definedName name="BExB9G6LZG5OQUY0GZLHX066V3D4" localSheetId="2" hidden="1">#REF!</definedName>
    <definedName name="BExB9G6LZG5OQUY0GZLHX066V3D4" hidden="1">#REF!</definedName>
    <definedName name="BExB9IFG9FW3RQUDIMDFKIYDB4HE" localSheetId="2" hidden="1">#REF!</definedName>
    <definedName name="BExB9IFG9FW3RQUDIMDFKIYDB4HE" hidden="1">#REF!</definedName>
    <definedName name="BExB9NDIZ7LGMTL8351GRA6VK2K0" localSheetId="2" hidden="1">#REF!</definedName>
    <definedName name="BExB9NDIZ7LGMTL8351GRA6VK2K0" hidden="1">#REF!</definedName>
    <definedName name="BExB9Q2MZZHBGW8QQKVEYIMJBPIE" localSheetId="2" hidden="1">#REF!</definedName>
    <definedName name="BExB9Q2MZZHBGW8QQKVEYIMJBPIE" hidden="1">#REF!</definedName>
    <definedName name="BExBA1GON0EZRJ20UYPILAPLNQWM" localSheetId="2" hidden="1">#REF!</definedName>
    <definedName name="BExBA1GON0EZRJ20UYPILAPLNQWM" hidden="1">#REF!</definedName>
    <definedName name="BExBA525BALJ5HMTDMMSM5WWJ1YW" localSheetId="2" hidden="1">#REF!</definedName>
    <definedName name="BExBA525BALJ5HMTDMMSM5WWJ1YW" hidden="1">#REF!</definedName>
    <definedName name="BExBA69ASGYRZW1G1DYIS9QRRTBN" localSheetId="2" hidden="1">#REF!</definedName>
    <definedName name="BExBA69ASGYRZW1G1DYIS9QRRTBN" hidden="1">#REF!</definedName>
    <definedName name="BExBA6K42582A14WFFWQ3Q8QQWB6" localSheetId="2" hidden="1">#REF!</definedName>
    <definedName name="BExBA6K42582A14WFFWQ3Q8QQWB6" hidden="1">#REF!</definedName>
    <definedName name="BExBA8I5D4R8R2PYQ1K16TWGTOEP" localSheetId="2" hidden="1">#REF!</definedName>
    <definedName name="BExBA8I5D4R8R2PYQ1K16TWGTOEP" hidden="1">#REF!</definedName>
    <definedName name="BExBA93PE0DGUUTA7LLSIGBIXWE5" localSheetId="2" hidden="1">#REF!</definedName>
    <definedName name="BExBA93PE0DGUUTA7LLSIGBIXWE5" hidden="1">#REF!</definedName>
    <definedName name="BExBABCQMR685CQ1SC8CECO7GTGB" localSheetId="2" hidden="1">#REF!</definedName>
    <definedName name="BExBABCQMR685CQ1SC8CECO7GTGB" hidden="1">#REF!</definedName>
    <definedName name="BExBAI8X0FKDQJ6YZJQDTTG4ZCWY" localSheetId="2" hidden="1">#REF!</definedName>
    <definedName name="BExBAI8X0FKDQJ6YZJQDTTG4ZCWY" hidden="1">#REF!</definedName>
    <definedName name="BExBAKN7XIBAXCF9PCNVS038PCQO" localSheetId="2" hidden="1">#REF!</definedName>
    <definedName name="BExBAKN7XIBAXCF9PCNVS038PCQO" hidden="1">#REF!</definedName>
    <definedName name="BExBAKXZ7PBW3DDKKA5MWC1ZUC7O" localSheetId="2" hidden="1">#REF!</definedName>
    <definedName name="BExBAKXZ7PBW3DDKKA5MWC1ZUC7O" hidden="1">#REF!</definedName>
    <definedName name="BExBAO8NLXZXHO6KCIECSFCH3RR0" localSheetId="2" hidden="1">#REF!</definedName>
    <definedName name="BExBAO8NLXZXHO6KCIECSFCH3RR0" hidden="1">#REF!</definedName>
    <definedName name="BExBAOOT1KBSIEISN1ADL4RMY879" localSheetId="2" hidden="1">#REF!</definedName>
    <definedName name="BExBAOOT1KBSIEISN1ADL4RMY879" hidden="1">#REF!</definedName>
    <definedName name="BExBAVKX8Q09370X1GCZWJ4E91YJ" localSheetId="2" hidden="1">#REF!</definedName>
    <definedName name="BExBAVKX8Q09370X1GCZWJ4E91YJ" hidden="1">#REF!</definedName>
    <definedName name="BExBAX2X2ENJYO4QTR5VAIQ86L7B" localSheetId="2" hidden="1">#REF!</definedName>
    <definedName name="BExBAX2X2ENJYO4QTR5VAIQ86L7B" hidden="1">#REF!</definedName>
    <definedName name="BExBAZ13D3F1DVJQ6YJ8JGUYEYJE" localSheetId="2" hidden="1">#REF!</definedName>
    <definedName name="BExBAZ13D3F1DVJQ6YJ8JGUYEYJE" hidden="1">#REF!</definedName>
    <definedName name="BExBBMPCB1QOZY8WWEX4J21JDE6U" localSheetId="2" hidden="1">#REF!</definedName>
    <definedName name="BExBBMPCB1QOZY8WWEX4J21JDE6U" hidden="1">#REF!</definedName>
    <definedName name="BExBBU1QQWUE0YFG7O1TN0RFLSSG" localSheetId="2" hidden="1">#REF!</definedName>
    <definedName name="BExBBU1QQWUE0YFG7O1TN0RFLSSG" hidden="1">#REF!</definedName>
    <definedName name="BExBBUCJQRR74Q7GPWDEZXYK2KJL" localSheetId="2" hidden="1">#REF!</definedName>
    <definedName name="BExBBUCJQRR74Q7GPWDEZXYK2KJL" hidden="1">#REF!</definedName>
    <definedName name="BExBBV8XVMD9CKZY711T0BN7H3PM" localSheetId="2" hidden="1">#REF!</definedName>
    <definedName name="BExBBV8XVMD9CKZY711T0BN7H3PM" hidden="1">#REF!</definedName>
    <definedName name="BExBC78HXWXHO3XAB6E8NVTBGLJS" localSheetId="2" hidden="1">#REF!</definedName>
    <definedName name="BExBC78HXWXHO3XAB6E8NVTBGLJS" hidden="1">#REF!</definedName>
    <definedName name="BExBCFH3SMGZ2IPHFB6BCM9O3W0H" localSheetId="2" hidden="1">#REF!</definedName>
    <definedName name="BExBCFH3SMGZ2IPHFB6BCM9O3W0H" hidden="1">#REF!</definedName>
    <definedName name="BExBCK9SCAABKOT9IP6TEPRR7YDT" localSheetId="2" hidden="1">#REF!</definedName>
    <definedName name="BExBCK9SCAABKOT9IP6TEPRR7YDT" hidden="1">#REF!</definedName>
    <definedName name="BExBCKKJFFT2RP50WNPKBT7X8PJ3" localSheetId="2" hidden="1">#REF!</definedName>
    <definedName name="BExBCKKJFFT2RP50WNPKBT7X8PJ3" hidden="1">#REF!</definedName>
    <definedName name="BExBCKKJTIRKC1RZJRTK65HHLX4W" localSheetId="2" hidden="1">#REF!</definedName>
    <definedName name="BExBCKKJTIRKC1RZJRTK65HHLX4W" hidden="1">#REF!</definedName>
    <definedName name="BExBCLMEPAN3XXX174TU8SS0627Q" localSheetId="2" hidden="1">#REF!</definedName>
    <definedName name="BExBCLMEPAN3XXX174TU8SS0627Q" hidden="1">#REF!</definedName>
    <definedName name="BExBCRBEYR2KZ8FAQFZ2NHY13WIY" localSheetId="2" hidden="1">#REF!</definedName>
    <definedName name="BExBCRBEYR2KZ8FAQFZ2NHY13WIY" hidden="1">#REF!</definedName>
    <definedName name="BExBD4I559NXSV6J07Q343TKYMVJ" localSheetId="2" hidden="1">#REF!</definedName>
    <definedName name="BExBD4I559NXSV6J07Q343TKYMVJ" hidden="1">#REF!</definedName>
    <definedName name="BExBD9W8C0W9N6L1AFL18JP4H94W" localSheetId="2" hidden="1">#REF!</definedName>
    <definedName name="BExBD9W8C0W9N6L1AFL18JP4H94W" hidden="1">#REF!</definedName>
    <definedName name="BExBDBZQLTX3OGFYGULQFK5WEZU5" localSheetId="2" hidden="1">#REF!</definedName>
    <definedName name="BExBDBZQLTX3OGFYGULQFK5WEZU5" hidden="1">#REF!</definedName>
    <definedName name="BExBDJS9TUEU8Z84IV59E5V4T8K6" localSheetId="2" hidden="1">#REF!</definedName>
    <definedName name="BExBDJS9TUEU8Z84IV59E5V4T8K6" hidden="1">#REF!</definedName>
    <definedName name="BExBDKOMSVH4XMH52CFJ3F028I9R" localSheetId="2" hidden="1">#REF!</definedName>
    <definedName name="BExBDKOMSVH4XMH52CFJ3F028I9R" hidden="1">#REF!</definedName>
    <definedName name="BExBDSRXVZQ0W5WXQMP5XD00GRRL" localSheetId="2" hidden="1">#REF!</definedName>
    <definedName name="BExBDSRXVZQ0W5WXQMP5XD00GRRL" hidden="1">#REF!</definedName>
    <definedName name="BExBDTJ0J7XEHB9OATXFF5I8FZBJ" localSheetId="2" hidden="1">#REF!</definedName>
    <definedName name="BExBDTJ0J7XEHB9OATXFF5I8FZBJ" hidden="1">#REF!</definedName>
    <definedName name="BExBDUVGK3E1J4JY9ZYTS7V14BLY" localSheetId="2" hidden="1">#REF!</definedName>
    <definedName name="BExBDUVGK3E1J4JY9ZYTS7V14BLY" hidden="1">#REF!</definedName>
    <definedName name="BExBE0KGY14GSWOGPU4HSJRLD2UD" localSheetId="2" hidden="1">#REF!</definedName>
    <definedName name="BExBE0KGY14GSWOGPU4HSJRLD2UD" hidden="1">#REF!</definedName>
    <definedName name="BExBE162OSBKD30I7T1DKKPT3I9I" localSheetId="2" hidden="1">#REF!</definedName>
    <definedName name="BExBE162OSBKD30I7T1DKKPT3I9I" hidden="1">#REF!</definedName>
    <definedName name="BExBEC9ATLQZF86W1M3APSM4HEOH" localSheetId="2" hidden="1">#REF!</definedName>
    <definedName name="BExBEC9ATLQZF86W1M3APSM4HEOH" hidden="1">#REF!</definedName>
    <definedName name="BExBEXU4CFCM1P5CTZ4NE14PBGDA" localSheetId="2" hidden="1">#REF!</definedName>
    <definedName name="BExBEXU4CFCM1P5CTZ4NE14PBGDA" hidden="1">#REF!</definedName>
    <definedName name="BExBEYFQJE9YK12A6JBMRFKEC7RN" localSheetId="2" hidden="1">#REF!</definedName>
    <definedName name="BExBEYFQJE9YK12A6JBMRFKEC7RN" hidden="1">#REF!</definedName>
    <definedName name="BExBG1ED81J2O4A2S5F5Y3BPHMCR" localSheetId="2" hidden="1">#REF!</definedName>
    <definedName name="BExBG1ED81J2O4A2S5F5Y3BPHMCR" hidden="1">#REF!</definedName>
    <definedName name="BExCRK0K58VDM9V35DGI6VK8C92V" localSheetId="2" hidden="1">#REF!</definedName>
    <definedName name="BExCRK0K58VDM9V35DGI6VK8C92V" hidden="1">#REF!</definedName>
    <definedName name="BExCRLIHS7466WFJ3RPIUGGXYESZ" localSheetId="2" hidden="1">#REF!</definedName>
    <definedName name="BExCRLIHS7466WFJ3RPIUGGXYESZ" hidden="1">#REF!</definedName>
    <definedName name="BExCRXSXMF4LHAQZHN64FXJPMVZ7" localSheetId="2" hidden="1">#REF!</definedName>
    <definedName name="BExCRXSXMF4LHAQZHN64FXJPMVZ7" hidden="1">#REF!</definedName>
    <definedName name="BExCS1EDDUEAEWHVYXHIP9I1WCJH" localSheetId="2" hidden="1">#REF!</definedName>
    <definedName name="BExCS1EDDUEAEWHVYXHIP9I1WCJH" hidden="1">#REF!</definedName>
    <definedName name="BExCS1P5QG0X3OTHKX07RALOE5T5" localSheetId="2" hidden="1">#REF!</definedName>
    <definedName name="BExCS1P5QG0X3OTHKX07RALOE5T5" hidden="1">#REF!</definedName>
    <definedName name="BExCS7ZPMHFJ4UJDAL8CQOLSZ13B" localSheetId="2" hidden="1">#REF!</definedName>
    <definedName name="BExCS7ZPMHFJ4UJDAL8CQOLSZ13B" hidden="1">#REF!</definedName>
    <definedName name="BExCS8W4NJUZH9S1CYB6XSDLEPBW" localSheetId="2" hidden="1">#REF!</definedName>
    <definedName name="BExCS8W4NJUZH9S1CYB6XSDLEPBW" hidden="1">#REF!</definedName>
    <definedName name="BExCSAE1M6G20R41J0Y24YNN0YC1" localSheetId="2" hidden="1">#REF!</definedName>
    <definedName name="BExCSAE1M6G20R41J0Y24YNN0YC1" hidden="1">#REF!</definedName>
    <definedName name="BExCSAOUZOYKHN7HV511TO8VDJ02" localSheetId="2" hidden="1">#REF!</definedName>
    <definedName name="BExCSAOUZOYKHN7HV511TO8VDJ02" hidden="1">#REF!</definedName>
    <definedName name="BExCSJ2XVKHN6ULCF7JML0TCRKEO" localSheetId="2" hidden="1">#REF!</definedName>
    <definedName name="BExCSJ2XVKHN6ULCF7JML0TCRKEO" hidden="1">#REF!</definedName>
    <definedName name="BExCSMOFTXSUEC1T46LR1UPYRCX5" localSheetId="2" hidden="1">#REF!</definedName>
    <definedName name="BExCSMOFTXSUEC1T46LR1UPYRCX5" hidden="1">#REF!</definedName>
    <definedName name="BExCSSDG3TM6TPKS19E9QYJEELZ6" localSheetId="2" hidden="1">#REF!</definedName>
    <definedName name="BExCSSDG3TM6TPKS19E9QYJEELZ6" hidden="1">#REF!</definedName>
    <definedName name="BExCSZV7U67UWXL2HKJNM5W1E4OO" localSheetId="2" hidden="1">#REF!</definedName>
    <definedName name="BExCSZV7U67UWXL2HKJNM5W1E4OO" hidden="1">#REF!</definedName>
    <definedName name="BExCT4NSDT61OCH04Y2QIFIOP75H" localSheetId="2" hidden="1">#REF!</definedName>
    <definedName name="BExCT4NSDT61OCH04Y2QIFIOP75H" hidden="1">#REF!</definedName>
    <definedName name="BExCTHZWIPJVLE56GATEFKPIKLK2" localSheetId="2" hidden="1">#REF!</definedName>
    <definedName name="BExCTHZWIPJVLE56GATEFKPIKLK2" hidden="1">#REF!</definedName>
    <definedName name="BExCTW8G3VCZ55S09HTUGXKB1P2M" localSheetId="2" hidden="1">#REF!</definedName>
    <definedName name="BExCTW8G3VCZ55S09HTUGXKB1P2M" hidden="1">#REF!</definedName>
    <definedName name="BExCTYS2KX0QANOLT8LGZ9WV3S3T" localSheetId="2" hidden="1">#REF!</definedName>
    <definedName name="BExCTYS2KX0QANOLT8LGZ9WV3S3T" hidden="1">#REF!</definedName>
    <definedName name="BExCTZ2V6H9TT6LFGK3SADZ2TIGQ" localSheetId="2" hidden="1">#REF!</definedName>
    <definedName name="BExCTZ2V6H9TT6LFGK3SADZ2TIGQ" hidden="1">#REF!</definedName>
    <definedName name="BExCTZZ9JNES4EDHW97NP0EGQALX" localSheetId="2" hidden="1">#REF!</definedName>
    <definedName name="BExCTZZ9JNES4EDHW97NP0EGQALX" hidden="1">#REF!</definedName>
    <definedName name="BExCU0A1V6NMZQ9ASYJ8QIVQ5UR2" localSheetId="2" hidden="1">#REF!</definedName>
    <definedName name="BExCU0A1V6NMZQ9ASYJ8QIVQ5UR2" hidden="1">#REF!</definedName>
    <definedName name="BExCU2834920JBHSPCRC4UF80OLL" localSheetId="2" hidden="1">#REF!</definedName>
    <definedName name="BExCU2834920JBHSPCRC4UF80OLL" hidden="1">#REF!</definedName>
    <definedName name="BExCU8O54I3P3WRYWY1CRP3S78QY" localSheetId="2" hidden="1">#REF!</definedName>
    <definedName name="BExCU8O54I3P3WRYWY1CRP3S78QY" hidden="1">#REF!</definedName>
    <definedName name="BExCUDRJO23YOKT8GPWOVQ4XEHF5" localSheetId="2" hidden="1">#REF!</definedName>
    <definedName name="BExCUDRJO23YOKT8GPWOVQ4XEHF5" hidden="1">#REF!</definedName>
    <definedName name="BExCULEOALM7SEHVMQC4B4N25MRM" localSheetId="2" hidden="1">#REF!</definedName>
    <definedName name="BExCULEOALM7SEHVMQC4B4N25MRM" hidden="1">#REF!</definedName>
    <definedName name="BExCUPAXFR16YMWL30ME3F3BSRDZ" localSheetId="2" hidden="1">#REF!</definedName>
    <definedName name="BExCUPAXFR16YMWL30ME3F3BSRDZ" hidden="1">#REF!</definedName>
    <definedName name="BExCUR94DHCE47PUUWEMT5QZOYR2" localSheetId="2" hidden="1">#REF!</definedName>
    <definedName name="BExCUR94DHCE47PUUWEMT5QZOYR2" hidden="1">#REF!</definedName>
    <definedName name="BExCV5HJSTBNPQZVGYJY9AZ4IJ26" localSheetId="2" hidden="1">#REF!</definedName>
    <definedName name="BExCV5HJSTBNPQZVGYJY9AZ4IJ26" hidden="1">#REF!</definedName>
    <definedName name="BExCV634L7SVHGB0UDDTRRQ2Q72H" localSheetId="2" hidden="1">#REF!</definedName>
    <definedName name="BExCV634L7SVHGB0UDDTRRQ2Q72H" hidden="1">#REF!</definedName>
    <definedName name="BExCVBXGSXT9FWJRG62PX9S1RK83" localSheetId="2" hidden="1">#REF!</definedName>
    <definedName name="BExCVBXGSXT9FWJRG62PX9S1RK83" hidden="1">#REF!</definedName>
    <definedName name="BExCVHBNLOHNFS0JAV3I1XGPNH9W" localSheetId="2" hidden="1">#REF!</definedName>
    <definedName name="BExCVHBNLOHNFS0JAV3I1XGPNH9W" hidden="1">#REF!</definedName>
    <definedName name="BExCVI86R31A2IOZIEBY1FJLVILD" localSheetId="2" hidden="1">#REF!</definedName>
    <definedName name="BExCVI86R31A2IOZIEBY1FJLVILD" hidden="1">#REF!</definedName>
    <definedName name="BExCVKGZXE0I9EIXKBZVSGSEY2RR" localSheetId="2" hidden="1">#REF!</definedName>
    <definedName name="BExCVKGZXE0I9EIXKBZVSGSEY2RR" hidden="1">#REF!</definedName>
    <definedName name="BExCVNROVORCSNX9HKHKPHY0URS3" localSheetId="2" hidden="1">#REF!</definedName>
    <definedName name="BExCVNROVORCSNX9HKHKPHY0URS3" hidden="1">#REF!</definedName>
    <definedName name="BExCVPEZON7VV6NOWII8VZMONPCJ" localSheetId="2" hidden="1">#REF!</definedName>
    <definedName name="BExCVPEZON7VV6NOWII8VZMONPCJ" hidden="1">#REF!</definedName>
    <definedName name="BExCVV44WY5807WGMTGKPW0GT256" localSheetId="2" hidden="1">#REF!</definedName>
    <definedName name="BExCVV44WY5807WGMTGKPW0GT256" hidden="1">#REF!</definedName>
    <definedName name="BExCVZ5PN4V6MRBZ04PZJW3GEF8S" localSheetId="2" hidden="1">#REF!</definedName>
    <definedName name="BExCVZ5PN4V6MRBZ04PZJW3GEF8S" hidden="1">#REF!</definedName>
    <definedName name="BExCW13R0GWJYGXZBNCPAHQN4NR2" localSheetId="2" hidden="1">#REF!</definedName>
    <definedName name="BExCW13R0GWJYGXZBNCPAHQN4NR2" hidden="1">#REF!</definedName>
    <definedName name="BExCW9Y5HWU4RJTNX74O6L24VGCK" localSheetId="2" hidden="1">#REF!</definedName>
    <definedName name="BExCW9Y5HWU4RJTNX74O6L24VGCK" hidden="1">#REF!</definedName>
    <definedName name="BExCWHADQJRXWFDGV2KMANWIY1YN" localSheetId="2" hidden="1">#REF!</definedName>
    <definedName name="BExCWHADQJRXWFDGV2KMANWIY1YN" hidden="1">#REF!</definedName>
    <definedName name="BExCWPDPESGZS07QGBLSBWDNVJLZ" localSheetId="2" hidden="1">#REF!</definedName>
    <definedName name="BExCWPDPESGZS07QGBLSBWDNVJLZ" hidden="1">#REF!</definedName>
    <definedName name="BExCWTVKHIVCRHF8GC39KI58YM5K" localSheetId="2" hidden="1">#REF!</definedName>
    <definedName name="BExCWTVKHIVCRHF8GC39KI58YM5K" hidden="1">#REF!</definedName>
    <definedName name="BExCX2KGRZBRVLZNM8SUSIE6A0RL" localSheetId="2" hidden="1">#REF!</definedName>
    <definedName name="BExCX2KGRZBRVLZNM8SUSIE6A0RL" hidden="1">#REF!</definedName>
    <definedName name="BExCX3X451T70LZ1VF95L7W4Y4TM" localSheetId="2" hidden="1">#REF!</definedName>
    <definedName name="BExCX3X451T70LZ1VF95L7W4Y4TM" hidden="1">#REF!</definedName>
    <definedName name="BExCX4NZ2N1OUGXM7EV0U7VULJMM" localSheetId="2" hidden="1">#REF!</definedName>
    <definedName name="BExCX4NZ2N1OUGXM7EV0U7VULJMM" hidden="1">#REF!</definedName>
    <definedName name="BExCXILMURGYMAH6N5LF5DV6K3GM" localSheetId="2" hidden="1">#REF!</definedName>
    <definedName name="BExCXILMURGYMAH6N5LF5DV6K3GM" hidden="1">#REF!</definedName>
    <definedName name="BExCXQUFBMXQ1650735H48B1AZT3" localSheetId="2" hidden="1">#REF!</definedName>
    <definedName name="BExCXQUFBMXQ1650735H48B1AZT3" hidden="1">#REF!</definedName>
    <definedName name="BExCXYSBKJ9SZQD7XS2WUS6SVBJO" localSheetId="2" hidden="1">#REF!</definedName>
    <definedName name="BExCXYSBKJ9SZQD7XS2WUS6SVBJO" hidden="1">#REF!</definedName>
    <definedName name="BExCXZ8DGK5ZE8467LFEHX6JNQHJ" localSheetId="2" hidden="1">#REF!</definedName>
    <definedName name="BExCXZ8DGK5ZE8467LFEHX6JNQHJ" hidden="1">#REF!</definedName>
    <definedName name="BExCY2DQO9VLA77Q7EG3T0XNXX4F" localSheetId="2" hidden="1">#REF!</definedName>
    <definedName name="BExCY2DQO9VLA77Q7EG3T0XNXX4F" hidden="1">#REF!</definedName>
    <definedName name="BExCY5Z7X93Z8XUOEASK50W08S36" localSheetId="2" hidden="1">#REF!</definedName>
    <definedName name="BExCY5Z7X93Z8XUOEASK50W08S36" hidden="1">#REF!</definedName>
    <definedName name="BExCY6VMJ68MX3C981R5Q0BX5791" localSheetId="2" hidden="1">#REF!</definedName>
    <definedName name="BExCY6VMJ68MX3C981R5Q0BX5791" hidden="1">#REF!</definedName>
    <definedName name="BExCYAH2SAZCPW6XCB7V7PMMCAWO" localSheetId="2" hidden="1">#REF!</definedName>
    <definedName name="BExCYAH2SAZCPW6XCB7V7PMMCAWO" hidden="1">#REF!</definedName>
    <definedName name="BExCYDGYM1UGUNTB331L2E4L5F34" localSheetId="2" hidden="1">#REF!</definedName>
    <definedName name="BExCYDGYM1UGUNTB331L2E4L5F34" hidden="1">#REF!</definedName>
    <definedName name="BExCYN7KCKU1F6EXMNPQPTKNOT6A" localSheetId="2" hidden="1">#REF!</definedName>
    <definedName name="BExCYN7KCKU1F6EXMNPQPTKNOT6A" hidden="1">#REF!</definedName>
    <definedName name="BExCYPRC5HJE6N2XQTHCT6NXGP8N" localSheetId="2" hidden="1">#REF!</definedName>
    <definedName name="BExCYPRC5HJE6N2XQTHCT6NXGP8N" hidden="1">#REF!</definedName>
    <definedName name="BExCYQCX9ES8ZWW2L35B12WDNT73" localSheetId="2" hidden="1">#REF!</definedName>
    <definedName name="BExCYQCX9ES8ZWW2L35B12WDNT73" hidden="1">#REF!</definedName>
    <definedName name="BExCYSLQY2CYU7DQ3QI07UGGS6OW" localSheetId="2" hidden="1">#REF!</definedName>
    <definedName name="BExCYSLQY2CYU7DQ3QI07UGGS6OW" hidden="1">#REF!</definedName>
    <definedName name="BExCYUK0I3UEXZNFDW71G6Z6D8XR" localSheetId="2" hidden="1">#REF!</definedName>
    <definedName name="BExCYUK0I3UEXZNFDW71G6Z6D8XR" hidden="1">#REF!</definedName>
    <definedName name="BExCZFZCXMLY5DWESYJ9NGTJYQ8M" localSheetId="2" hidden="1">#REF!</definedName>
    <definedName name="BExCZFZCXMLY5DWESYJ9NGTJYQ8M" hidden="1">#REF!</definedName>
    <definedName name="BExCZJ4P8WS0BDT31WDXI0ROE7D6" localSheetId="2" hidden="1">#REF!</definedName>
    <definedName name="BExCZJ4P8WS0BDT31WDXI0ROE7D6" hidden="1">#REF!</definedName>
    <definedName name="BExCZKH6NI0EE02L995IFVBD1J59" localSheetId="2" hidden="1">#REF!</definedName>
    <definedName name="BExCZKH6NI0EE02L995IFVBD1J59" hidden="1">#REF!</definedName>
    <definedName name="BExCZNRWARGGHWLSC1PEDZFLF3JV" localSheetId="2" hidden="1">#REF!</definedName>
    <definedName name="BExCZNRWARGGHWLSC1PEDZFLF3JV" hidden="1">#REF!</definedName>
    <definedName name="BExCZP9TBB61HISZ2U5QMQSO2LBE" localSheetId="2" hidden="1">#REF!</definedName>
    <definedName name="BExCZP9TBB61HISZ2U5QMQSO2LBE" hidden="1">#REF!</definedName>
    <definedName name="BExCZUD9FEOJBKDJ51Z3JON9LKJ8" localSheetId="2" hidden="1">#REF!</definedName>
    <definedName name="BExCZUD9FEOJBKDJ51Z3JON9LKJ8" hidden="1">#REF!</definedName>
    <definedName name="BExD0AUOVQT3UL53T2KUVJNGD0QF" localSheetId="2" hidden="1">#REF!</definedName>
    <definedName name="BExD0AUOVQT3UL53T2KUVJNGD0QF" hidden="1">#REF!</definedName>
    <definedName name="BExD0HALIN0JR4JTPGDEVAEE5EX5" localSheetId="2" hidden="1">#REF!</definedName>
    <definedName name="BExD0HALIN0JR4JTPGDEVAEE5EX5" hidden="1">#REF!</definedName>
    <definedName name="BExD0LCCDPG16YLY5WQSZF1XI5DA" localSheetId="2" hidden="1">#REF!</definedName>
    <definedName name="BExD0LCCDPG16YLY5WQSZF1XI5DA" hidden="1">#REF!</definedName>
    <definedName name="BExD0RMWSB4TRECEHTH6NN4K9DFZ" localSheetId="2" hidden="1">#REF!</definedName>
    <definedName name="BExD0RMWSB4TRECEHTH6NN4K9DFZ" hidden="1">#REF!</definedName>
    <definedName name="BExD0U6KG10QGVDI1XSHK0J10A2V" localSheetId="2" hidden="1">#REF!</definedName>
    <definedName name="BExD0U6KG10QGVDI1XSHK0J10A2V" hidden="1">#REF!</definedName>
    <definedName name="BExD0WQ6EQ2G82IAJI3FDQKGZH18" localSheetId="2" hidden="1">#REF!</definedName>
    <definedName name="BExD0WQ6EQ2G82IAJI3FDQKGZH18" hidden="1">#REF!</definedName>
    <definedName name="BExD13RUIBGRXDL4QDZ305UKUR12" localSheetId="2" hidden="1">#REF!</definedName>
    <definedName name="BExD13RUIBGRXDL4QDZ305UKUR12" hidden="1">#REF!</definedName>
    <definedName name="BExD14DETV5R4OOTMAXD5NAKWRO3" localSheetId="2" hidden="1">#REF!</definedName>
    <definedName name="BExD14DETV5R4OOTMAXD5NAKWRO3" hidden="1">#REF!</definedName>
    <definedName name="BExD1MI40YRCBI7KT4S9YHQJUO06" localSheetId="2" hidden="1">#REF!</definedName>
    <definedName name="BExD1MI40YRCBI7KT4S9YHQJUO06" hidden="1">#REF!</definedName>
    <definedName name="BExD1OAU9OXQAZA4D70HP72CU6GB" localSheetId="2" hidden="1">#REF!</definedName>
    <definedName name="BExD1OAU9OXQAZA4D70HP72CU6GB" hidden="1">#REF!</definedName>
    <definedName name="BExD1T8WPV0G6YOX7WMAIZD8XNBK" localSheetId="2" hidden="1">#REF!</definedName>
    <definedName name="BExD1T8WPV0G6YOX7WMAIZD8XNBK" hidden="1">#REF!</definedName>
    <definedName name="BExD1Y1JV61416YA1XRQHKWPZIE7" localSheetId="2" hidden="1">#REF!</definedName>
    <definedName name="BExD1Y1JV61416YA1XRQHKWPZIE7" hidden="1">#REF!</definedName>
    <definedName name="BExD2CFHIRMBKN5KXE5QP4XXEWFS" localSheetId="2" hidden="1">#REF!</definedName>
    <definedName name="BExD2CFHIRMBKN5KXE5QP4XXEWFS" hidden="1">#REF!</definedName>
    <definedName name="BExD2DMHH1HWXQ9W0YYMDP8AAX8Q" localSheetId="2" hidden="1">#REF!</definedName>
    <definedName name="BExD2DMHH1HWXQ9W0YYMDP8AAX8Q" hidden="1">#REF!</definedName>
    <definedName name="BExD2HTPC7IWBAU6OSQ67MQA8BYZ" localSheetId="2" hidden="1">#REF!</definedName>
    <definedName name="BExD2HTPC7IWBAU6OSQ67MQA8BYZ" hidden="1">#REF!</definedName>
    <definedName name="BExD2PWTVQ2CXNG6B7UDL8FIMXBH" localSheetId="2" hidden="1">#REF!</definedName>
    <definedName name="BExD2PWTVQ2CXNG6B7UDL8FIMXBH" hidden="1">#REF!</definedName>
    <definedName name="BExD2X9AQ03EX1AVVX44CXLXRPTI" localSheetId="2" hidden="1">#REF!</definedName>
    <definedName name="BExD2X9AQ03EX1AVVX44CXLXRPTI" hidden="1">#REF!</definedName>
    <definedName name="BExD2ZNL9MWJOEL2575KJZBDP2A6" localSheetId="2" hidden="1">#REF!</definedName>
    <definedName name="BExD2ZNL9MWJOEL2575KJZBDP2A6" hidden="1">#REF!</definedName>
    <definedName name="BExD34G79JRMB8BZRVN81P1H9MSB" localSheetId="2" hidden="1">#REF!</definedName>
    <definedName name="BExD34G79JRMB8BZRVN81P1H9MSB" hidden="1">#REF!</definedName>
    <definedName name="BExD35CL2NULPPEHAM954ETQIJA2" localSheetId="2" hidden="1">#REF!</definedName>
    <definedName name="BExD35CL2NULPPEHAM954ETQIJA2" hidden="1">#REF!</definedName>
    <definedName name="BExD363H2VGFIQUCE6LS4AC5J0ZT" localSheetId="2" hidden="1">#REF!</definedName>
    <definedName name="BExD363H2VGFIQUCE6LS4AC5J0ZT" hidden="1">#REF!</definedName>
    <definedName name="BExD3A588E939V61P1XEW0FI5Q0S" localSheetId="2" hidden="1">#REF!</definedName>
    <definedName name="BExD3A588E939V61P1XEW0FI5Q0S" hidden="1">#REF!</definedName>
    <definedName name="BExD3CJJDKVR9M18XI3WDZH80WL6" localSheetId="2" hidden="1">#REF!</definedName>
    <definedName name="BExD3CJJDKVR9M18XI3WDZH80WL6" hidden="1">#REF!</definedName>
    <definedName name="BExD3ESD9WYJIB3TRDPJ1CKXRAVL" localSheetId="2" hidden="1">#REF!</definedName>
    <definedName name="BExD3ESD9WYJIB3TRDPJ1CKXRAVL" hidden="1">#REF!</definedName>
    <definedName name="BExD3F368X5S25MWSUNIV57RDB57" localSheetId="2" hidden="1">#REF!</definedName>
    <definedName name="BExD3F368X5S25MWSUNIV57RDB57" hidden="1">#REF!</definedName>
    <definedName name="BExD3I8JTNF4LTMFY6GRVDJ6VLGG" localSheetId="2" hidden="1">#REF!</definedName>
    <definedName name="BExD3I8JTNF4LTMFY6GRVDJ6VLGG" hidden="1">#REF!</definedName>
    <definedName name="BExD3IJ5IT335SOSNV9L85WKAOSI" localSheetId="2" hidden="1">#REF!</definedName>
    <definedName name="BExD3IJ5IT335SOSNV9L85WKAOSI" hidden="1">#REF!</definedName>
    <definedName name="BExD3KBVUY57GMMQTOFEU6S6G1AY" localSheetId="2" hidden="1">#REF!</definedName>
    <definedName name="BExD3KBVUY57GMMQTOFEU6S6G1AY" hidden="1">#REF!</definedName>
    <definedName name="BExD3NMR7AW2Z6V8SC79VQR37NA6" localSheetId="2" hidden="1">#REF!</definedName>
    <definedName name="BExD3NMR7AW2Z6V8SC79VQR37NA6" hidden="1">#REF!</definedName>
    <definedName name="BExD3QXA2UQ2W4N7NYLUEOG40BZB" localSheetId="2" hidden="1">#REF!</definedName>
    <definedName name="BExD3QXA2UQ2W4N7NYLUEOG40BZB" hidden="1">#REF!</definedName>
    <definedName name="BExD3U2N041TEJ7GCN005UTPHNXY" localSheetId="2" hidden="1">#REF!</definedName>
    <definedName name="BExD3U2N041TEJ7GCN005UTPHNXY" hidden="1">#REF!</definedName>
    <definedName name="BExD3VPY5VEI1LLQ4I16T16251DT" localSheetId="2" hidden="1">#REF!</definedName>
    <definedName name="BExD3VPY5VEI1LLQ4I16T16251DT" hidden="1">#REF!</definedName>
    <definedName name="BExD3XIUEZZ1KIHV7CPS7DKUGIN8" localSheetId="2" hidden="1">#REF!</definedName>
    <definedName name="BExD3XIUEZZ1KIHV7CPS7DKUGIN8" hidden="1">#REF!</definedName>
    <definedName name="BExD40O0CFTNJFOFMMM1KH0P7BUI" localSheetId="2" hidden="1">#REF!</definedName>
    <definedName name="BExD40O0CFTNJFOFMMM1KH0P7BUI" hidden="1">#REF!</definedName>
    <definedName name="BExD47UYINTJY1PDIW2S1FZ8ZMIO" localSheetId="2" hidden="1">#REF!</definedName>
    <definedName name="BExD47UYINTJY1PDIW2S1FZ8ZMIO" hidden="1">#REF!</definedName>
    <definedName name="BExD4BR9HJ3MWWZ5KLVZWX9FJAUS" localSheetId="2" hidden="1">#REF!</definedName>
    <definedName name="BExD4BR9HJ3MWWZ5KLVZWX9FJAUS" hidden="1">#REF!</definedName>
    <definedName name="BExD4F1WTKT3H0N9MF4H1LX7MBSY" localSheetId="2" hidden="1">#REF!</definedName>
    <definedName name="BExD4F1WTKT3H0N9MF4H1LX7MBSY" hidden="1">#REF!</definedName>
    <definedName name="BExD4H5GQWXBS6LUL3TSP36DVO38" localSheetId="2" hidden="1">#REF!</definedName>
    <definedName name="BExD4H5GQWXBS6LUL3TSP36DVO38" hidden="1">#REF!</definedName>
    <definedName name="BExD4JJSS3QDBLABCJCHD45SRNPI" localSheetId="2" hidden="1">#REF!</definedName>
    <definedName name="BExD4JJSS3QDBLABCJCHD45SRNPI" hidden="1">#REF!</definedName>
    <definedName name="BExD4QQQ7V9LH5WWBJA3HKJXLVP6" localSheetId="2" hidden="1">#REF!</definedName>
    <definedName name="BExD4QQQ7V9LH5WWBJA3HKJXLVP6" hidden="1">#REF!</definedName>
    <definedName name="BExD4R1I0MKF033I5LPUYIMTZ6E8" localSheetId="2" hidden="1">#REF!</definedName>
    <definedName name="BExD4R1I0MKF033I5LPUYIMTZ6E8" hidden="1">#REF!</definedName>
    <definedName name="BExD50MT3M6XZLNUP9JL93EG6D9R" localSheetId="2" hidden="1">#REF!</definedName>
    <definedName name="BExD50MT3M6XZLNUP9JL93EG6D9R" hidden="1">#REF!</definedName>
    <definedName name="BExD5EV7KDSVF1CJT38M4IBPFLPY" localSheetId="2" hidden="1">#REF!</definedName>
    <definedName name="BExD5EV7KDSVF1CJT38M4IBPFLPY" hidden="1">#REF!</definedName>
    <definedName name="BExD5FRK547OESJRYAW574DZEZ7J" localSheetId="2" hidden="1">#REF!</definedName>
    <definedName name="BExD5FRK547OESJRYAW574DZEZ7J" hidden="1">#REF!</definedName>
    <definedName name="BExD5I5X2YA2YNCTCDSMEL4CWF4N" localSheetId="2" hidden="1">#REF!</definedName>
    <definedName name="BExD5I5X2YA2YNCTCDSMEL4CWF4N" hidden="1">#REF!</definedName>
    <definedName name="BExD5QUSRFJWRQ1ZM50WYLCF74DF" localSheetId="2" hidden="1">#REF!</definedName>
    <definedName name="BExD5QUSRFJWRQ1ZM50WYLCF74DF" hidden="1">#REF!</definedName>
    <definedName name="BExD5SSUIF6AJQHBHK8PNMFBPRYB" localSheetId="2" hidden="1">#REF!</definedName>
    <definedName name="BExD5SSUIF6AJQHBHK8PNMFBPRYB" hidden="1">#REF!</definedName>
    <definedName name="BExD623C9LRX18BE0W2V6SZLQUXX" localSheetId="2" hidden="1">#REF!</definedName>
    <definedName name="BExD623C9LRX18BE0W2V6SZLQUXX" hidden="1">#REF!</definedName>
    <definedName name="BExD6CQA7UMJBXV7AIFAIHUF2ICX" localSheetId="2" hidden="1">#REF!</definedName>
    <definedName name="BExD6CQA7UMJBXV7AIFAIHUF2ICX" hidden="1">#REF!</definedName>
    <definedName name="BExD6D18MCF5R8YJMPG21WE3GPJQ" localSheetId="2" hidden="1">#REF!</definedName>
    <definedName name="BExD6D18MCF5R8YJMPG21WE3GPJQ" hidden="1">#REF!</definedName>
    <definedName name="BExD6FKVK8WJWNYPVENR7Q8Q30PK" localSheetId="2" hidden="1">#REF!</definedName>
    <definedName name="BExD6FKVK8WJWNYPVENR7Q8Q30PK" hidden="1">#REF!</definedName>
    <definedName name="BExD6GMP0LK8WKVWMIT1NNH8CHLF" localSheetId="2" hidden="1">#REF!</definedName>
    <definedName name="BExD6GMP0LK8WKVWMIT1NNH8CHLF" hidden="1">#REF!</definedName>
    <definedName name="BExD6H2TE0WWAUIWVSSCLPZ6B88N" localSheetId="2" hidden="1">#REF!</definedName>
    <definedName name="BExD6H2TE0WWAUIWVSSCLPZ6B88N" hidden="1">#REF!</definedName>
    <definedName name="BExD71LTOE015TV5RSAHM8NT8GVW" localSheetId="2" hidden="1">#REF!</definedName>
    <definedName name="BExD71LTOE015TV5RSAHM8NT8GVW" hidden="1">#REF!</definedName>
    <definedName name="BExD73USXVADC7EHGHVTQNCT06ZA" localSheetId="2" hidden="1">#REF!</definedName>
    <definedName name="BExD73USXVADC7EHGHVTQNCT06ZA" hidden="1">#REF!</definedName>
    <definedName name="BExD7GAIGULTB3YHM1OS9RBQOTEC" localSheetId="2" hidden="1">#REF!</definedName>
    <definedName name="BExD7GAIGULTB3YHM1OS9RBQOTEC" hidden="1">#REF!</definedName>
    <definedName name="BExD7IE1DHIS52UFDCTSKPJQNRD5" localSheetId="2" hidden="1">#REF!</definedName>
    <definedName name="BExD7IE1DHIS52UFDCTSKPJQNRD5" hidden="1">#REF!</definedName>
    <definedName name="BExD7IUBGUWHYC9UNZ1IY5XFYKQN" localSheetId="2" hidden="1">#REF!</definedName>
    <definedName name="BExD7IUBGUWHYC9UNZ1IY5XFYKQN" hidden="1">#REF!</definedName>
    <definedName name="BExD7JQOJ35HGL8U2OCEI2P2JT7I" localSheetId="2" hidden="1">#REF!</definedName>
    <definedName name="BExD7JQOJ35HGL8U2OCEI2P2JT7I" hidden="1">#REF!</definedName>
    <definedName name="BExD7KSDKNDNH95NDT3S7GM3MUU2" localSheetId="2" hidden="1">#REF!</definedName>
    <definedName name="BExD7KSDKNDNH95NDT3S7GM3MUU2" hidden="1">#REF!</definedName>
    <definedName name="BExD8H5O087KQVWIVPUUID5VMGMS" localSheetId="2" hidden="1">#REF!</definedName>
    <definedName name="BExD8H5O087KQVWIVPUUID5VMGMS" hidden="1">#REF!</definedName>
    <definedName name="BExD8HLWJHFK6566YQLGOAPIWD7G" localSheetId="2" hidden="1">#REF!</definedName>
    <definedName name="BExD8HLWJHFK6566YQLGOAPIWD7G" hidden="1">#REF!</definedName>
    <definedName name="BExD8OCLZMFN5K3VZYI4Q4ITVKUA" localSheetId="2" hidden="1">#REF!</definedName>
    <definedName name="BExD8OCLZMFN5K3VZYI4Q4ITVKUA" hidden="1">#REF!</definedName>
    <definedName name="BExD93C1R6LC0631ECHVFYH0R0PD" localSheetId="2" hidden="1">#REF!</definedName>
    <definedName name="BExD93C1R6LC0631ECHVFYH0R0PD" hidden="1">#REF!</definedName>
    <definedName name="BExD97TXIO0COVNN4OH3DEJ33YLM" localSheetId="2" hidden="1">#REF!</definedName>
    <definedName name="BExD97TXIO0COVNN4OH3DEJ33YLM" hidden="1">#REF!</definedName>
    <definedName name="BExD99RZ1RFIMK6O1ZHSPJ68X9Y5" localSheetId="2" hidden="1">#REF!</definedName>
    <definedName name="BExD99RZ1RFIMK6O1ZHSPJ68X9Y5" hidden="1">#REF!</definedName>
    <definedName name="BExD9ATSNNU6SJVYYUCUG2AFS57W" localSheetId="2" hidden="1">#REF!</definedName>
    <definedName name="BExD9ATSNNU6SJVYYUCUG2AFS57W" hidden="1">#REF!</definedName>
    <definedName name="BExD9JO1QOKHUKL6DOEKDLUBPPKZ" localSheetId="2" hidden="1">#REF!</definedName>
    <definedName name="BExD9JO1QOKHUKL6DOEKDLUBPPKZ" hidden="1">#REF!</definedName>
    <definedName name="BExD9L0ID3VSOU609GKWYTA5BFMA" localSheetId="2" hidden="1">#REF!</definedName>
    <definedName name="BExD9L0ID3VSOU609GKWYTA5BFMA" hidden="1">#REF!</definedName>
    <definedName name="BExD9M7SEMG0JK2FUTTZXWIEBTKB" localSheetId="2" hidden="1">#REF!</definedName>
    <definedName name="BExD9M7SEMG0JK2FUTTZXWIEBTKB" hidden="1">#REF!</definedName>
    <definedName name="BExD9MNYBYB1AICQL5165G472IE2" localSheetId="2" hidden="1">#REF!</definedName>
    <definedName name="BExD9MNYBYB1AICQL5165G472IE2" hidden="1">#REF!</definedName>
    <definedName name="BExD9PNSYT7GASEGUVL48MUQ02WO" localSheetId="2" hidden="1">#REF!</definedName>
    <definedName name="BExD9PNSYT7GASEGUVL48MUQ02WO" hidden="1">#REF!</definedName>
    <definedName name="BExD9TK2MIWFH5SKUYU9ZKF4NPHQ" localSheetId="2" hidden="1">#REF!</definedName>
    <definedName name="BExD9TK2MIWFH5SKUYU9ZKF4NPHQ" hidden="1">#REF!</definedName>
    <definedName name="BExDA23J1UL1EN1K0BLX2TKAX4U0" localSheetId="2" hidden="1">#REF!</definedName>
    <definedName name="BExDA23J1UL1EN1K0BLX2TKAX4U0" hidden="1">#REF!</definedName>
    <definedName name="BExDA6594R2INH5X2F55YRZSKRND" localSheetId="2" hidden="1">#REF!</definedName>
    <definedName name="BExDA6594R2INH5X2F55YRZSKRND" hidden="1">#REF!</definedName>
    <definedName name="BExDA6LD9061UULVKUUI4QP8SK13" localSheetId="2" hidden="1">#REF!</definedName>
    <definedName name="BExDA6LD9061UULVKUUI4QP8SK13" hidden="1">#REF!</definedName>
    <definedName name="BExDAGMVMNLQ6QXASB9R6D8DIT12" localSheetId="2" hidden="1">#REF!</definedName>
    <definedName name="BExDAGMVMNLQ6QXASB9R6D8DIT12" hidden="1">#REF!</definedName>
    <definedName name="BExDAYBHU9ADLXI8VRC7F608RVGM" localSheetId="2" hidden="1">#REF!</definedName>
    <definedName name="BExDAYBHU9ADLXI8VRC7F608RVGM" hidden="1">#REF!</definedName>
    <definedName name="BExDBDR1XR0FV0CYUCB2OJ7CJCZU" localSheetId="2" hidden="1">#REF!</definedName>
    <definedName name="BExDBDR1XR0FV0CYUCB2OJ7CJCZU" hidden="1">#REF!</definedName>
    <definedName name="BExDC7F818VN0S18ID7XRCRVYPJ4" localSheetId="2" hidden="1">#REF!</definedName>
    <definedName name="BExDC7F818VN0S18ID7XRCRVYPJ4" hidden="1">#REF!</definedName>
    <definedName name="BExDCL7K96PC9VZYB70ZW3QPVIJE" localSheetId="2" hidden="1">#REF!</definedName>
    <definedName name="BExDCL7K96PC9VZYB70ZW3QPVIJE" hidden="1">#REF!</definedName>
    <definedName name="BExDCP3UZ3C2O4C1F7KMU0Z9U32N" localSheetId="2" hidden="1">#REF!</definedName>
    <definedName name="BExDCP3UZ3C2O4C1F7KMU0Z9U32N" hidden="1">#REF!</definedName>
    <definedName name="BExENU8ISP26W97JG63CN1XT9KB4" localSheetId="2" hidden="1">#REF!</definedName>
    <definedName name="BExENU8ISP26W97JG63CN1XT9KB4" hidden="1">#REF!</definedName>
    <definedName name="BExEO14OTKLVDBTNB2ONGZ4YB20H" localSheetId="2" hidden="1">#REF!</definedName>
    <definedName name="BExEO14OTKLVDBTNB2ONGZ4YB20H" hidden="1">#REF!</definedName>
    <definedName name="BExEO80UUNTK4DX33Z5TYLM8NYZM" localSheetId="2" hidden="1">#REF!</definedName>
    <definedName name="BExEO80UUNTK4DX33Z5TYLM8NYZM" hidden="1">#REF!</definedName>
    <definedName name="BExEOBX3WECDMYCV9RLN49APTXMM" localSheetId="2" hidden="1">#REF!</definedName>
    <definedName name="BExEOBX3WECDMYCV9RLN49APTXMM" hidden="1">#REF!</definedName>
    <definedName name="BExEPN9VIYI0FVL0HLZQXJFO6TT0" localSheetId="2" hidden="1">#REF!</definedName>
    <definedName name="BExEPN9VIYI0FVL0HLZQXJFO6TT0" hidden="1">#REF!</definedName>
    <definedName name="BExEPQPUOD4B6H60DKEB9159F7DR" localSheetId="2" hidden="1">#REF!</definedName>
    <definedName name="BExEPQPUOD4B6H60DKEB9159F7DR" hidden="1">#REF!</definedName>
    <definedName name="BExEPYT6VDSMR8MU2341Q5GM2Y9V" localSheetId="2" hidden="1">#REF!</definedName>
    <definedName name="BExEPYT6VDSMR8MU2341Q5GM2Y9V" hidden="1">#REF!</definedName>
    <definedName name="BExEQ2ENYLMY8K1796XBB31CJHNN" localSheetId="2" hidden="1">#REF!</definedName>
    <definedName name="BExEQ2ENYLMY8K1796XBB31CJHNN" hidden="1">#REF!</definedName>
    <definedName name="BExEQ2PFE4N40LEPGDPS90WDL6BN" localSheetId="2" hidden="1">#REF!</definedName>
    <definedName name="BExEQ2PFE4N40LEPGDPS90WDL6BN" hidden="1">#REF!</definedName>
    <definedName name="BExEQ2PFURT24NQYGYVE8NKX1EGA" localSheetId="2" hidden="1">#REF!</definedName>
    <definedName name="BExEQ2PFURT24NQYGYVE8NKX1EGA" hidden="1">#REF!</definedName>
    <definedName name="BExEQB8ZWXO6IIGOEPWTLOJGE2NR" localSheetId="2" hidden="1">#REF!</definedName>
    <definedName name="BExEQB8ZWXO6IIGOEPWTLOJGE2NR" hidden="1">#REF!</definedName>
    <definedName name="BExEQBZX0EL6LIKPY01197ACK65H" localSheetId="2" hidden="1">#REF!</definedName>
    <definedName name="BExEQBZX0EL6LIKPY01197ACK65H" hidden="1">#REF!</definedName>
    <definedName name="BExEQDXZALJLD4OBF74IKZBR13SR" localSheetId="2" hidden="1">#REF!</definedName>
    <definedName name="BExEQDXZALJLD4OBF74IKZBR13SR" hidden="1">#REF!</definedName>
    <definedName name="BExEQFLE2RPWGMWQAI4JMKUEFRPT" localSheetId="2" hidden="1">#REF!</definedName>
    <definedName name="BExEQFLE2RPWGMWQAI4JMKUEFRPT" hidden="1">#REF!</definedName>
    <definedName name="BExEQJHNJV9U65F5VGIGX0VM02VF" localSheetId="2" hidden="1">#REF!</definedName>
    <definedName name="BExEQJHNJV9U65F5VGIGX0VM02VF" hidden="1">#REF!</definedName>
    <definedName name="BExEQTZAP8R69U31W4LKGTKKGKQE" localSheetId="2" hidden="1">#REF!</definedName>
    <definedName name="BExEQTZAP8R69U31W4LKGTKKGKQE" hidden="1">#REF!</definedName>
    <definedName name="BExER2O72H1F9WV6S1J04C15PXX7" localSheetId="2" hidden="1">#REF!</definedName>
    <definedName name="BExER2O72H1F9WV6S1J04C15PXX7" hidden="1">#REF!</definedName>
    <definedName name="BExERIPCI7N2NW7JRL59DVT0TTSU" localSheetId="2" hidden="1">#REF!</definedName>
    <definedName name="BExERIPCI7N2NW7JRL59DVT0TTSU" hidden="1">#REF!</definedName>
    <definedName name="BExERRUIKIOATPZ9U4HQ0V52RJAU" localSheetId="2" hidden="1">#REF!</definedName>
    <definedName name="BExERRUIKIOATPZ9U4HQ0V52RJAU" hidden="1">#REF!</definedName>
    <definedName name="BExERSANFNM1O7T65PC5MJ301YET" localSheetId="2" hidden="1">#REF!</definedName>
    <definedName name="BExERSANFNM1O7T65PC5MJ301YET" hidden="1">#REF!</definedName>
    <definedName name="BExERU8P606C6QQZZL55U0ZQYQF1" localSheetId="2" hidden="1">#REF!</definedName>
    <definedName name="BExERU8P606C6QQZZL55U0ZQYQF1" hidden="1">#REF!</definedName>
    <definedName name="BExERWCEBKQRYWRQLYJ4UCMMKTHG" hidden="1">[7]ZZCOOM_M03_Q004!#REF!</definedName>
    <definedName name="BExERXE1QW042A2T25RI4DVUU59O" localSheetId="2" hidden="1">#REF!</definedName>
    <definedName name="BExERXE1QW042A2T25RI4DVUU59O" hidden="1">#REF!</definedName>
    <definedName name="BExES44RHHDL3V7FLV6M20834WF1" localSheetId="2" hidden="1">#REF!</definedName>
    <definedName name="BExES44RHHDL3V7FLV6M20834WF1" hidden="1">#REF!</definedName>
    <definedName name="BExES4A7VE2X3RYYTVRLKZD4I7WU" localSheetId="2" hidden="1">#REF!</definedName>
    <definedName name="BExES4A7VE2X3RYYTVRLKZD4I7WU" hidden="1">#REF!</definedName>
    <definedName name="BExESLYUFDACMPARVY264HKBCXLX" localSheetId="2" hidden="1">#REF!</definedName>
    <definedName name="BExESLYUFDACMPARVY264HKBCXLX" hidden="1">#REF!</definedName>
    <definedName name="BExESMKD95A649M0WRSG6CXXP326" localSheetId="2" hidden="1">#REF!</definedName>
    <definedName name="BExESMKD95A649M0WRSG6CXXP326" hidden="1">#REF!</definedName>
    <definedName name="BExESR27ZXJG5VMY4PR9D940VS7T" localSheetId="2" hidden="1">#REF!</definedName>
    <definedName name="BExESR27ZXJG5VMY4PR9D940VS7T" hidden="1">#REF!</definedName>
    <definedName name="BExESVK1YRJM6UG6FBYOF9CNX29X" localSheetId="2" hidden="1">#REF!</definedName>
    <definedName name="BExESVK1YRJM6UG6FBYOF9CNX29X" hidden="1">#REF!</definedName>
    <definedName name="BExESZ03KXL8DQ2591HLR56ZML94" localSheetId="2" hidden="1">#REF!</definedName>
    <definedName name="BExESZ03KXL8DQ2591HLR56ZML94" hidden="1">#REF!</definedName>
    <definedName name="BExESZAW5N443NRTKIP59OEI1CR6" localSheetId="2" hidden="1">#REF!</definedName>
    <definedName name="BExESZAW5N443NRTKIP59OEI1CR6" hidden="1">#REF!</definedName>
    <definedName name="BExET3HXQ60A4O2OLKX8QNXRI6LQ" localSheetId="2" hidden="1">#REF!</definedName>
    <definedName name="BExET3HXQ60A4O2OLKX8QNXRI6LQ" hidden="1">#REF!</definedName>
    <definedName name="BExET4EAH366GROMVVMDCSUI1018" localSheetId="2" hidden="1">#REF!</definedName>
    <definedName name="BExET4EAH366GROMVVMDCSUI1018" hidden="1">#REF!</definedName>
    <definedName name="BExETA3B1FCIOA80H94K90FWXQKE" localSheetId="2" hidden="1">#REF!</definedName>
    <definedName name="BExETA3B1FCIOA80H94K90FWXQKE" hidden="1">#REF!</definedName>
    <definedName name="BExETAZOYT4CJIT8RRKC9F2HJG1D" localSheetId="2" hidden="1">#REF!</definedName>
    <definedName name="BExETAZOYT4CJIT8RRKC9F2HJG1D" hidden="1">#REF!</definedName>
    <definedName name="BExETB55BNG40G9YOI2H6UHIR9WU" localSheetId="2" hidden="1">#REF!</definedName>
    <definedName name="BExETB55BNG40G9YOI2H6UHIR9WU" hidden="1">#REF!</definedName>
    <definedName name="BExETF6QD5A9GEINE1KZRRC2LXWM" localSheetId="2" hidden="1">#REF!</definedName>
    <definedName name="BExETF6QD5A9GEINE1KZRRC2LXWM" hidden="1">#REF!</definedName>
    <definedName name="BExETQ9XRXLUACN82805SPSPNKHI" localSheetId="2" hidden="1">#REF!</definedName>
    <definedName name="BExETQ9XRXLUACN82805SPSPNKHI" hidden="1">#REF!</definedName>
    <definedName name="BExETR0YRMOR63E6DHLEHV9QVVON" localSheetId="2" hidden="1">#REF!</definedName>
    <definedName name="BExETR0YRMOR63E6DHLEHV9QVVON" hidden="1">#REF!</definedName>
    <definedName name="BExETVO51BGF7GGNGB21UD7OIF15" localSheetId="2" hidden="1">#REF!</definedName>
    <definedName name="BExETVO51BGF7GGNGB21UD7OIF15" hidden="1">#REF!</definedName>
    <definedName name="BExETVTGY38YXYYF7N73OYN6FYY3" localSheetId="2" hidden="1">#REF!</definedName>
    <definedName name="BExETVTGY38YXYYF7N73OYN6FYY3" hidden="1">#REF!</definedName>
    <definedName name="BExETVTH8RADW05P2XUUV7V44TWW" localSheetId="2" hidden="1">#REF!</definedName>
    <definedName name="BExETVTH8RADW05P2XUUV7V44TWW" hidden="1">#REF!</definedName>
    <definedName name="BExETW9PYUAV5QY6A4VCYZRIOUX4" localSheetId="2" hidden="1">#REF!</definedName>
    <definedName name="BExETW9PYUAV5QY6A4VCYZRIOUX4" hidden="1">#REF!</definedName>
    <definedName name="BExEUGNELLVZ7K2PYWP2TG8T65XQ" localSheetId="2" hidden="1">#REF!</definedName>
    <definedName name="BExEUGNELLVZ7K2PYWP2TG8T65XQ" hidden="1">#REF!</definedName>
    <definedName name="BExEUHUG1NGJGB6F1UH5IKFZ9B9M" localSheetId="2" hidden="1">#REF!</definedName>
    <definedName name="BExEUHUG1NGJGB6F1UH5IKFZ9B9M" hidden="1">#REF!</definedName>
    <definedName name="BExEUNE4T242Y59C6MS28MXEUGCP" localSheetId="2" hidden="1">#REF!</definedName>
    <definedName name="BExEUNE4T242Y59C6MS28MXEUGCP" hidden="1">#REF!</definedName>
    <definedName name="BExEUNU7FYVTR4DD1D31SS7PNXX2" localSheetId="2" hidden="1">#REF!</definedName>
    <definedName name="BExEUNU7FYVTR4DD1D31SS7PNXX2" hidden="1">#REF!</definedName>
    <definedName name="BExEUOAHB0OT3BACAHNZ3B905C0P" localSheetId="2" hidden="1">#REF!</definedName>
    <definedName name="BExEUOAHB0OT3BACAHNZ3B905C0P" hidden="1">#REF!</definedName>
    <definedName name="BExEV2TP7NA3ZR6RJGH5ER370OUM" localSheetId="2" hidden="1">#REF!</definedName>
    <definedName name="BExEV2TP7NA3ZR6RJGH5ER370OUM" hidden="1">#REF!</definedName>
    <definedName name="BExEV3Q7M5YTX3CY3QCP1SUIEP2E" localSheetId="2" hidden="1">#REF!</definedName>
    <definedName name="BExEV3Q7M5YTX3CY3QCP1SUIEP2E" hidden="1">#REF!</definedName>
    <definedName name="BExEV69USLNYO2QRJRC0J92XUF00" localSheetId="2" hidden="1">#REF!</definedName>
    <definedName name="BExEV69USLNYO2QRJRC0J92XUF00" hidden="1">#REF!</definedName>
    <definedName name="BExEV6KNTQOCFD7GV726XQEVQ7R6" localSheetId="2" hidden="1">#REF!</definedName>
    <definedName name="BExEV6KNTQOCFD7GV726XQEVQ7R6" hidden="1">#REF!</definedName>
    <definedName name="BExEV6VGM4POO9QT9KH3QA3VYCWM" localSheetId="2" hidden="1">#REF!</definedName>
    <definedName name="BExEV6VGM4POO9QT9KH3QA3VYCWM" hidden="1">#REF!</definedName>
    <definedName name="BExEVCEYMOI0PGO7HAEOS9CVMU2O" localSheetId="2" hidden="1">#REF!</definedName>
    <definedName name="BExEVCEYMOI0PGO7HAEOS9CVMU2O" hidden="1">#REF!</definedName>
    <definedName name="BExEVET98G3FU6QBF9LHYWSAMV0O" localSheetId="2" hidden="1">#REF!</definedName>
    <definedName name="BExEVET98G3FU6QBF9LHYWSAMV0O" hidden="1">#REF!</definedName>
    <definedName name="BExEVNCUT0PDUYNJH7G6BSEWZOT2" localSheetId="2" hidden="1">#REF!</definedName>
    <definedName name="BExEVNCUT0PDUYNJH7G6BSEWZOT2" hidden="1">#REF!</definedName>
    <definedName name="BExEVPGF4V5J0WQRZKUM8F9TTKZJ" localSheetId="2" hidden="1">#REF!</definedName>
    <definedName name="BExEVPGF4V5J0WQRZKUM8F9TTKZJ" hidden="1">#REF!</definedName>
    <definedName name="BExEVVLIEVWYRF2UUC1H0H5QU1CP" localSheetId="2" hidden="1">#REF!</definedName>
    <definedName name="BExEVVLIEVWYRF2UUC1H0H5QU1CP" hidden="1">#REF!</definedName>
    <definedName name="BExEVWCKO8T84GW9Z3X47915XKSH" localSheetId="2" hidden="1">#REF!</definedName>
    <definedName name="BExEVWCKO8T84GW9Z3X47915XKSH" hidden="1">#REF!</definedName>
    <definedName name="BExEVZSJWMZ5L2ZE7AZC57CXKW6T" localSheetId="2" hidden="1">#REF!</definedName>
    <definedName name="BExEVZSJWMZ5L2ZE7AZC57CXKW6T" hidden="1">#REF!</definedName>
    <definedName name="BExEW0JL1GFFCXMDGW54CI7Y8FZN" localSheetId="2" hidden="1">#REF!</definedName>
    <definedName name="BExEW0JL1GFFCXMDGW54CI7Y8FZN" hidden="1">#REF!</definedName>
    <definedName name="BExEW68M9WL8214QH9C7VCK7BN08" localSheetId="2" hidden="1">#REF!</definedName>
    <definedName name="BExEW68M9WL8214QH9C7VCK7BN08" hidden="1">#REF!</definedName>
    <definedName name="BExEW8HFKH6F47KIHYBDRUEFZ2ZZ" localSheetId="2" hidden="1">#REF!</definedName>
    <definedName name="BExEW8HFKH6F47KIHYBDRUEFZ2ZZ" hidden="1">#REF!</definedName>
    <definedName name="BExEWB6JHMITZPXHB6JATOCLLKLJ" localSheetId="2" hidden="1">#REF!</definedName>
    <definedName name="BExEWB6JHMITZPXHB6JATOCLLKLJ" hidden="1">#REF!</definedName>
    <definedName name="BExEWNBGQS1U2LW3W84T4LSJ9K00" localSheetId="2" hidden="1">#REF!</definedName>
    <definedName name="BExEWNBGQS1U2LW3W84T4LSJ9K00" hidden="1">#REF!</definedName>
    <definedName name="BExEWO7STL7HNZSTY8VQBPTX1WK6" localSheetId="2" hidden="1">#REF!</definedName>
    <definedName name="BExEWO7STL7HNZSTY8VQBPTX1WK6" hidden="1">#REF!</definedName>
    <definedName name="BExEWQ0M1N3KMKTDJ73H10QSG4W1" localSheetId="2" hidden="1">#REF!</definedName>
    <definedName name="BExEWQ0M1N3KMKTDJ73H10QSG4W1" hidden="1">#REF!</definedName>
    <definedName name="BExEX43OR6NH8GF32YY2ZB6Y8WGP" localSheetId="2" hidden="1">#REF!</definedName>
    <definedName name="BExEX43OR6NH8GF32YY2ZB6Y8WGP" hidden="1">#REF!</definedName>
    <definedName name="BExEX85F3OSW8NSCYGYPS9372Z1Q" localSheetId="2" hidden="1">#REF!</definedName>
    <definedName name="BExEX85F3OSW8NSCYGYPS9372Z1Q" hidden="1">#REF!</definedName>
    <definedName name="BExEX9HWY2G6928ZVVVQF77QCM2C" localSheetId="2" hidden="1">#REF!</definedName>
    <definedName name="BExEX9HWY2G6928ZVVVQF77QCM2C" hidden="1">#REF!</definedName>
    <definedName name="BExEXBQWAYKMVBRJRHB8PFCSYFVN" localSheetId="2" hidden="1">#REF!</definedName>
    <definedName name="BExEXBQWAYKMVBRJRHB8PFCSYFVN" hidden="1">#REF!</definedName>
    <definedName name="BExEXGE2TE9MQWLQVHL7XGQWL102" localSheetId="2" hidden="1">#REF!</definedName>
    <definedName name="BExEXGE2TE9MQWLQVHL7XGQWL102" hidden="1">#REF!</definedName>
    <definedName name="BExEXRBZ0DI9E2UFLLKYWGN66B61" localSheetId="2" hidden="1">#REF!</definedName>
    <definedName name="BExEXRBZ0DI9E2UFLLKYWGN66B61" hidden="1">#REF!</definedName>
    <definedName name="BExEXW4FSOZ9C2SZSQIAA3W82I5K" localSheetId="2" hidden="1">#REF!</definedName>
    <definedName name="BExEXW4FSOZ9C2SZSQIAA3W82I5K" hidden="1">#REF!</definedName>
    <definedName name="BExEXZ4H2ZUNEW5I6I74GK08QAQC" localSheetId="2" hidden="1">#REF!</definedName>
    <definedName name="BExEXZ4H2ZUNEW5I6I74GK08QAQC" hidden="1">#REF!</definedName>
    <definedName name="BExEY42GK80HA9M84NTZ3NV9K2VI" localSheetId="2" hidden="1">#REF!</definedName>
    <definedName name="BExEY42GK80HA9M84NTZ3NV9K2VI" hidden="1">#REF!</definedName>
    <definedName name="BExEYLG9FL9V1JPPNZ3FUDNSEJ4V" localSheetId="2" hidden="1">#REF!</definedName>
    <definedName name="BExEYLG9FL9V1JPPNZ3FUDNSEJ4V" hidden="1">#REF!</definedName>
    <definedName name="BExEYOW8C1B3OUUCIGEC7L8OOW1Z" localSheetId="2" hidden="1">#REF!</definedName>
    <definedName name="BExEYOW8C1B3OUUCIGEC7L8OOW1Z" hidden="1">#REF!</definedName>
    <definedName name="BExEYPCI2LT224YS4M3T50V85FAG" localSheetId="2" hidden="1">#REF!</definedName>
    <definedName name="BExEYPCI2LT224YS4M3T50V85FAG" hidden="1">#REF!</definedName>
    <definedName name="BExEYUQJXZT6N5HJH8ACJF6SRWEE" localSheetId="2" hidden="1">#REF!</definedName>
    <definedName name="BExEYUQJXZT6N5HJH8ACJF6SRWEE" hidden="1">#REF!</definedName>
    <definedName name="BExEYYC7KLO4XJQW9GMGVVJQXF4C" localSheetId="2" hidden="1">#REF!</definedName>
    <definedName name="BExEYYC7KLO4XJQW9GMGVVJQXF4C" hidden="1">#REF!</definedName>
    <definedName name="BExEZ1S6VZCG01ZPLBSS9Z1SBOJ2" localSheetId="2" hidden="1">#REF!</definedName>
    <definedName name="BExEZ1S6VZCG01ZPLBSS9Z1SBOJ2" hidden="1">#REF!</definedName>
    <definedName name="BExEZ6KV8TDKOO0Y66LSH9DCFW5M" localSheetId="2" hidden="1">#REF!</definedName>
    <definedName name="BExEZ6KV8TDKOO0Y66LSH9DCFW5M" hidden="1">#REF!</definedName>
    <definedName name="BExEZGBFNJR8DLPN0V11AU22L6WY" localSheetId="2" hidden="1">#REF!</definedName>
    <definedName name="BExEZGBFNJR8DLPN0V11AU22L6WY" hidden="1">#REF!</definedName>
    <definedName name="BExEZVR61GWO1ZM3XHWUKRJJMQXV" localSheetId="2" hidden="1">#REF!</definedName>
    <definedName name="BExEZVR61GWO1ZM3XHWUKRJJMQXV" hidden="1">#REF!</definedName>
    <definedName name="BExF02Y3V3QEPO2XLDSK47APK9XJ" localSheetId="2" hidden="1">#REF!</definedName>
    <definedName name="BExF02Y3V3QEPO2XLDSK47APK9XJ" hidden="1">#REF!</definedName>
    <definedName name="BExF03E824NHBODFUZ3PZ5HLF85X" localSheetId="2" hidden="1">#REF!</definedName>
    <definedName name="BExF03E824NHBODFUZ3PZ5HLF85X" hidden="1">#REF!</definedName>
    <definedName name="BExF09OS91RT7N7IW8JLMZ121ZP3" localSheetId="2" hidden="1">#REF!</definedName>
    <definedName name="BExF09OS91RT7N7IW8JLMZ121ZP3" hidden="1">#REF!</definedName>
    <definedName name="BExF0D4SEQ7RRCAER8UQKUJ4HH0Q" localSheetId="2" hidden="1">#REF!</definedName>
    <definedName name="BExF0D4SEQ7RRCAER8UQKUJ4HH0Q" hidden="1">#REF!</definedName>
    <definedName name="BExF0D4Z97PCG5JI9CC2TFB553AX" localSheetId="2" hidden="1">#REF!</definedName>
    <definedName name="BExF0D4Z97PCG5JI9CC2TFB553AX" hidden="1">#REF!</definedName>
    <definedName name="BExF0DAB1PUE0V936NFEK68CCKTJ" localSheetId="2" hidden="1">#REF!</definedName>
    <definedName name="BExF0DAB1PUE0V936NFEK68CCKTJ" hidden="1">#REF!</definedName>
    <definedName name="BExF0LOEHV42P2DV7QL8O7HOQ3N9" localSheetId="2" hidden="1">#REF!</definedName>
    <definedName name="BExF0LOEHV42P2DV7QL8O7HOQ3N9" hidden="1">#REF!</definedName>
    <definedName name="BExF0QRT0ZP2578DKKC9SRW40F5L" localSheetId="2" hidden="1">#REF!</definedName>
    <definedName name="BExF0QRT0ZP2578DKKC9SRW40F5L" hidden="1">#REF!</definedName>
    <definedName name="BExF0WRM9VO25RLSO03ZOCE8H7K5" localSheetId="2" hidden="1">#REF!</definedName>
    <definedName name="BExF0WRM9VO25RLSO03ZOCE8H7K5" hidden="1">#REF!</definedName>
    <definedName name="BExF0ZRI7W4RSLIDLHTSM0AWXO3S" localSheetId="2" hidden="1">#REF!</definedName>
    <definedName name="BExF0ZRI7W4RSLIDLHTSM0AWXO3S" hidden="1">#REF!</definedName>
    <definedName name="BExF19CT3MMZZ2T5EWMDNG3UOJ01" localSheetId="2" hidden="1">#REF!</definedName>
    <definedName name="BExF19CT3MMZZ2T5EWMDNG3UOJ01" hidden="1">#REF!</definedName>
    <definedName name="BExF1C1VNHJBRW2XQKVSL1KSLFZ8" localSheetId="2" hidden="1">#REF!</definedName>
    <definedName name="BExF1C1VNHJBRW2XQKVSL1KSLFZ8" hidden="1">#REF!</definedName>
    <definedName name="BExF1M38U6NX17YJA8YU359B5Z4M" localSheetId="2" hidden="1">#REF!</definedName>
    <definedName name="BExF1M38U6NX17YJA8YU359B5Z4M" hidden="1">#REF!</definedName>
    <definedName name="BExF1MU4W3NPEY0OHRDWP5IANCBB" localSheetId="2" hidden="1">#REF!</definedName>
    <definedName name="BExF1MU4W3NPEY0OHRDWP5IANCBB" hidden="1">#REF!</definedName>
    <definedName name="BExF1MZN8MWMOKOARHJ1QAF9HPGT" localSheetId="2" hidden="1">#REF!</definedName>
    <definedName name="BExF1MZN8MWMOKOARHJ1QAF9HPGT" hidden="1">#REF!</definedName>
    <definedName name="BExF1US4ZIQYSU5LBFYNRA9N0K2O" localSheetId="2" hidden="1">#REF!</definedName>
    <definedName name="BExF1US4ZIQYSU5LBFYNRA9N0K2O" hidden="1">#REF!</definedName>
    <definedName name="BExF272JNPJCK1XLBG016XXBVFO8" localSheetId="2" hidden="1">#REF!</definedName>
    <definedName name="BExF272JNPJCK1XLBG016XXBVFO8" hidden="1">#REF!</definedName>
    <definedName name="BExF2CWZN6E87RGTBMD4YQI2QT7R" localSheetId="2" hidden="1">#REF!</definedName>
    <definedName name="BExF2CWZN6E87RGTBMD4YQI2QT7R" hidden="1">#REF!</definedName>
    <definedName name="BExF2DYO1WQ7GMXSTAQRDBW1NSFG" localSheetId="2" hidden="1">#REF!</definedName>
    <definedName name="BExF2DYO1WQ7GMXSTAQRDBW1NSFG" hidden="1">#REF!</definedName>
    <definedName name="BExF2H9D3MC9XKLPZ6VIP4F7G4YN" localSheetId="2" hidden="1">#REF!</definedName>
    <definedName name="BExF2H9D3MC9XKLPZ6VIP4F7G4YN" hidden="1">#REF!</definedName>
    <definedName name="BExF2MSWNUY9Z6BZJQZ538PPTION" localSheetId="2" hidden="1">#REF!</definedName>
    <definedName name="BExF2MSWNUY9Z6BZJQZ538PPTION" hidden="1">#REF!</definedName>
    <definedName name="BExF2QZYWHTYGUTTXR15CKCV3LS7" localSheetId="2" hidden="1">#REF!</definedName>
    <definedName name="BExF2QZYWHTYGUTTXR15CKCV3LS7" hidden="1">#REF!</definedName>
    <definedName name="BExF2T8Y6TSJ74RMSZOA9CEH4OZ6" localSheetId="2" hidden="1">#REF!</definedName>
    <definedName name="BExF2T8Y6TSJ74RMSZOA9CEH4OZ6" hidden="1">#REF!</definedName>
    <definedName name="BExF31N3YM4F37EOOY8M8VI1KXN8" localSheetId="2" hidden="1">#REF!</definedName>
    <definedName name="BExF31N3YM4F37EOOY8M8VI1KXN8" hidden="1">#REF!</definedName>
    <definedName name="BExF37C1YKBT79Z9SOJAG5MXQGTU" localSheetId="2" hidden="1">#REF!</definedName>
    <definedName name="BExF37C1YKBT79Z9SOJAG5MXQGTU" hidden="1">#REF!</definedName>
    <definedName name="BExF3A6HPA6DGYALZNHHJPMCUYZR" localSheetId="2" hidden="1">#REF!</definedName>
    <definedName name="BExF3A6HPA6DGYALZNHHJPMCUYZR" hidden="1">#REF!</definedName>
    <definedName name="BExF3GMJW5D7066GYKTMM3CVH1HE" localSheetId="2" hidden="1">#REF!</definedName>
    <definedName name="BExF3GMJW5D7066GYKTMM3CVH1HE" hidden="1">#REF!</definedName>
    <definedName name="BExF3I9T44X7DV9HHV51DVDDPPZG" localSheetId="2" hidden="1">#REF!</definedName>
    <definedName name="BExF3I9T44X7DV9HHV51DVDDPPZG" hidden="1">#REF!</definedName>
    <definedName name="BExF3IKLZ35F2D4DI7R7P7NZLVC3" localSheetId="2" hidden="1">#REF!</definedName>
    <definedName name="BExF3IKLZ35F2D4DI7R7P7NZLVC3" hidden="1">#REF!</definedName>
    <definedName name="BExF3JMFX5DILOIFUDIO1HZUK875" localSheetId="2" hidden="1">#REF!</definedName>
    <definedName name="BExF3JMFX5DILOIFUDIO1HZUK875" hidden="1">#REF!</definedName>
    <definedName name="BExF3KIO2G9LJYXZ61H8PJJ6OQXV" localSheetId="2" hidden="1">#REF!</definedName>
    <definedName name="BExF3KIO2G9LJYXZ61H8PJJ6OQXV" hidden="1">#REF!</definedName>
    <definedName name="BExF3MGVCZHXDAUDZAGUYESZ3RC8" localSheetId="2" hidden="1">#REF!</definedName>
    <definedName name="BExF3MGVCZHXDAUDZAGUYESZ3RC8" hidden="1">#REF!</definedName>
    <definedName name="BExF3NTC4BGZEM6B87TCFX277QCS" localSheetId="2" hidden="1">#REF!</definedName>
    <definedName name="BExF3NTC4BGZEM6B87TCFX277QCS" hidden="1">#REF!</definedName>
    <definedName name="BExF3Q2DOSQI9SIAXB522CN0WBZ7" localSheetId="2" hidden="1">#REF!</definedName>
    <definedName name="BExF3Q2DOSQI9SIAXB522CN0WBZ7" hidden="1">#REF!</definedName>
    <definedName name="BExF3Q7NI90WT31QHYSJDIG0LLLJ" localSheetId="2" hidden="1">#REF!</definedName>
    <definedName name="BExF3Q7NI90WT31QHYSJDIG0LLLJ" hidden="1">#REF!</definedName>
    <definedName name="BExF3QD55TIY1MSBSRK9TUJKBEWO" localSheetId="2" hidden="1">#REF!</definedName>
    <definedName name="BExF3QD55TIY1MSBSRK9TUJKBEWO" hidden="1">#REF!</definedName>
    <definedName name="BExF3QT8J6RIF1L3R700MBSKIOKW" localSheetId="2" hidden="1">#REF!</definedName>
    <definedName name="BExF3QT8J6RIF1L3R700MBSKIOKW" hidden="1">#REF!</definedName>
    <definedName name="BExF42SSBVPMLK2UB3B7FPEIY9TU" localSheetId="2" hidden="1">#REF!</definedName>
    <definedName name="BExF42SSBVPMLK2UB3B7FPEIY9TU" hidden="1">#REF!</definedName>
    <definedName name="BExF4HXSWB50BKYPWA0HTT8W56H6" localSheetId="2" hidden="1">#REF!</definedName>
    <definedName name="BExF4HXSWB50BKYPWA0HTT8W56H6" hidden="1">#REF!</definedName>
    <definedName name="BExF4J4Y60OUA8GY6YN8XVRUX80A" localSheetId="2" hidden="1">#REF!</definedName>
    <definedName name="BExF4J4Y60OUA8GY6YN8XVRUX80A" hidden="1">#REF!</definedName>
    <definedName name="BExF4KHF04IWW4LQ95FHQPFE4Y9K" localSheetId="2" hidden="1">#REF!</definedName>
    <definedName name="BExF4KHF04IWW4LQ95FHQPFE4Y9K" hidden="1">#REF!</definedName>
    <definedName name="BExF4MVQM5Y0QRDLDFSKWWTF709C" localSheetId="2" hidden="1">#REF!</definedName>
    <definedName name="BExF4MVQM5Y0QRDLDFSKWWTF709C" hidden="1">#REF!</definedName>
    <definedName name="BExF4PVMZYV36E8HOYY06J81AMBI" localSheetId="2" hidden="1">#REF!</definedName>
    <definedName name="BExF4PVMZYV36E8HOYY06J81AMBI" hidden="1">#REF!</definedName>
    <definedName name="BExF4SF9NEX1FZE9N8EXT89PM54D" localSheetId="2" hidden="1">#REF!</definedName>
    <definedName name="BExF4SF9NEX1FZE9N8EXT89PM54D" hidden="1">#REF!</definedName>
    <definedName name="BExF52GTGP8MHGII4KJ8TJGR8W8U" localSheetId="2" hidden="1">#REF!</definedName>
    <definedName name="BExF52GTGP8MHGII4KJ8TJGR8W8U" hidden="1">#REF!</definedName>
    <definedName name="BExF57K7L3UC1I2FSAWURR4SN0UN" localSheetId="2" hidden="1">#REF!</definedName>
    <definedName name="BExF57K7L3UC1I2FSAWURR4SN0UN" hidden="1">#REF!</definedName>
    <definedName name="BExF5HR2GFV7O8LKG9SJ4BY78LYA" localSheetId="2" hidden="1">#REF!</definedName>
    <definedName name="BExF5HR2GFV7O8LKG9SJ4BY78LYA" hidden="1">#REF!</definedName>
    <definedName name="BExF5ZFO2A29GHWR5ES64Z9OS16J" localSheetId="2" hidden="1">#REF!</definedName>
    <definedName name="BExF5ZFO2A29GHWR5ES64Z9OS16J" hidden="1">#REF!</definedName>
    <definedName name="BExF63S045JO7H2ZJCBTBVH3SUIF" localSheetId="2" hidden="1">#REF!</definedName>
    <definedName name="BExF63S045JO7H2ZJCBTBVH3SUIF" hidden="1">#REF!</definedName>
    <definedName name="BExF642TEGTXCI9A61ZOONJCB0U1" localSheetId="2" hidden="1">#REF!</definedName>
    <definedName name="BExF642TEGTXCI9A61ZOONJCB0U1" hidden="1">#REF!</definedName>
    <definedName name="BExF67O951CF8UJF3KBDNR0E83C1" localSheetId="2" hidden="1">#REF!</definedName>
    <definedName name="BExF67O951CF8UJF3KBDNR0E83C1" hidden="1">#REF!</definedName>
    <definedName name="BExF6EV7I35NVMIJGYTB6E24YVPA" localSheetId="2" hidden="1">#REF!</definedName>
    <definedName name="BExF6EV7I35NVMIJGYTB6E24YVPA" hidden="1">#REF!</definedName>
    <definedName name="BExF6FGUF393KTMBT40S5BYAFG00" localSheetId="2" hidden="1">#REF!</definedName>
    <definedName name="BExF6FGUF393KTMBT40S5BYAFG00" hidden="1">#REF!</definedName>
    <definedName name="BExF6GNYXWY8A0SY4PW1B6KJMMTM" localSheetId="2" hidden="1">#REF!</definedName>
    <definedName name="BExF6GNYXWY8A0SY4PW1B6KJMMTM" hidden="1">#REF!</definedName>
    <definedName name="BExF6IB8K74Z0AFT05GPOKKZW7C9" localSheetId="2" hidden="1">#REF!</definedName>
    <definedName name="BExF6IB8K74Z0AFT05GPOKKZW7C9" hidden="1">#REF!</definedName>
    <definedName name="BExF6NUXJI11W2IAZNAM1QWC0459" localSheetId="2" hidden="1">#REF!</definedName>
    <definedName name="BExF6NUXJI11W2IAZNAM1QWC0459" hidden="1">#REF!</definedName>
    <definedName name="BExF6RR76KNVIXGJOVFO8GDILKGZ" localSheetId="2" hidden="1">#REF!</definedName>
    <definedName name="BExF6RR76KNVIXGJOVFO8GDILKGZ" hidden="1">#REF!</definedName>
    <definedName name="BExF6ZE8D5CMPJPRWT6S4HM56LPF" localSheetId="2" hidden="1">#REF!</definedName>
    <definedName name="BExF6ZE8D5CMPJPRWT6S4HM56LPF" hidden="1">#REF!</definedName>
    <definedName name="BExF76FV8SF7AJK7B35AL7VTZF6D" localSheetId="2" hidden="1">#REF!</definedName>
    <definedName name="BExF76FV8SF7AJK7B35AL7VTZF6D" hidden="1">#REF!</definedName>
    <definedName name="BExF7EOIMC1OYL1N7835KGOI0FIZ" localSheetId="2" hidden="1">#REF!</definedName>
    <definedName name="BExF7EOIMC1OYL1N7835KGOI0FIZ" hidden="1">#REF!</definedName>
    <definedName name="BExF7K88K7ASGV6RAOAGH52G04VR" localSheetId="2" hidden="1">#REF!</definedName>
    <definedName name="BExF7K88K7ASGV6RAOAGH52G04VR" hidden="1">#REF!</definedName>
    <definedName name="BExF7OVDRP3LHNAF2CX4V84CKKIR" localSheetId="2" hidden="1">#REF!</definedName>
    <definedName name="BExF7OVDRP3LHNAF2CX4V84CKKIR" hidden="1">#REF!</definedName>
    <definedName name="BExF7QO41X2A2SL8UXDNP99GY7U9" localSheetId="2" hidden="1">#REF!</definedName>
    <definedName name="BExF7QO41X2A2SL8UXDNP99GY7U9" hidden="1">#REF!</definedName>
    <definedName name="BExF7QYWRJ8S4SID84VVXH3TN7X8" localSheetId="2" hidden="1">#REF!</definedName>
    <definedName name="BExF7QYWRJ8S4SID84VVXH3TN7X8" hidden="1">#REF!</definedName>
    <definedName name="BExF81GI8B8WBHXFTET68A9358BR" localSheetId="2" hidden="1">#REF!</definedName>
    <definedName name="BExF81GI8B8WBHXFTET68A9358BR" hidden="1">#REF!</definedName>
    <definedName name="BExGKN1EUJWHOYSSFY4XX6T9QVV5" localSheetId="2" hidden="1">#REF!</definedName>
    <definedName name="BExGKN1EUJWHOYSSFY4XX6T9QVV5" hidden="1">#REF!</definedName>
    <definedName name="BExGL97US0Y3KXXASUTVR26XLT70" localSheetId="2" hidden="1">#REF!</definedName>
    <definedName name="BExGL97US0Y3KXXASUTVR26XLT70" hidden="1">#REF!</definedName>
    <definedName name="BExGL9TEJAX73AMCXKXTMRO9T6QA" localSheetId="2" hidden="1">#REF!</definedName>
    <definedName name="BExGL9TEJAX73AMCXKXTMRO9T6QA" hidden="1">#REF!</definedName>
    <definedName name="BExGLBM5GKGBJDTZSMMBZBAVQ7N1" localSheetId="2" hidden="1">#REF!</definedName>
    <definedName name="BExGLBM5GKGBJDTZSMMBZBAVQ7N1" hidden="1">#REF!</definedName>
    <definedName name="BExGLC7R4C33RO0PID97ZPPVCW4M" localSheetId="2" hidden="1">#REF!</definedName>
    <definedName name="BExGLC7R4C33RO0PID97ZPPVCW4M" hidden="1">#REF!</definedName>
    <definedName name="BExGLFIF7HCFSHNQHKEV6RY0WCO3" localSheetId="2" hidden="1">#REF!</definedName>
    <definedName name="BExGLFIF7HCFSHNQHKEV6RY0WCO3" hidden="1">#REF!</definedName>
    <definedName name="BExGLPP9Z6SH15N8AV0F7H58S14K" localSheetId="2" hidden="1">#REF!</definedName>
    <definedName name="BExGLPP9Z6SH15N8AV0F7H58S14K" hidden="1">#REF!</definedName>
    <definedName name="BExGLQATG820J44V2O4JEICPUUTR" localSheetId="2" hidden="1">#REF!</definedName>
    <definedName name="BExGLQATG820J44V2O4JEICPUUTR" hidden="1">#REF!</definedName>
    <definedName name="BExGLTARRL0J772UD2TXEYAVPY6E" localSheetId="2" hidden="1">#REF!</definedName>
    <definedName name="BExGLTARRL0J772UD2TXEYAVPY6E" hidden="1">#REF!</definedName>
    <definedName name="BExGLYE6RZTAAWHJBG2QFJPTDS2Q" localSheetId="2" hidden="1">#REF!</definedName>
    <definedName name="BExGLYE6RZTAAWHJBG2QFJPTDS2Q" hidden="1">#REF!</definedName>
    <definedName name="BExGM4DZ65OAQP7MA4LN6QMYZOFF" localSheetId="2" hidden="1">#REF!</definedName>
    <definedName name="BExGM4DZ65OAQP7MA4LN6QMYZOFF" hidden="1">#REF!</definedName>
    <definedName name="BExGMCXCWEC9XNUOEMZ61TMI6CUO" localSheetId="2" hidden="1">#REF!</definedName>
    <definedName name="BExGMCXCWEC9XNUOEMZ61TMI6CUO" hidden="1">#REF!</definedName>
    <definedName name="BExGMJDGIH0MEPC2TUSFUCY2ROTB" localSheetId="2" hidden="1">#REF!</definedName>
    <definedName name="BExGMJDGIH0MEPC2TUSFUCY2ROTB" hidden="1">#REF!</definedName>
    <definedName name="BExGMKPW2HPKN0M0XKF3AZ8YP0D6" localSheetId="2" hidden="1">#REF!</definedName>
    <definedName name="BExGMKPW2HPKN0M0XKF3AZ8YP0D6" hidden="1">#REF!</definedName>
    <definedName name="BExGMOGUOL3NATNV0TIZH2J6DLLD" localSheetId="2" hidden="1">#REF!</definedName>
    <definedName name="BExGMOGUOL3NATNV0TIZH2J6DLLD" hidden="1">#REF!</definedName>
    <definedName name="BExGMP2F175LGL6QVSJGP6GKYHHA" localSheetId="2" hidden="1">#REF!</definedName>
    <definedName name="BExGMP2F175LGL6QVSJGP6GKYHHA" hidden="1">#REF!</definedName>
    <definedName name="BExGMPIIP8GKML2VVA8OEFL43NCS" localSheetId="2" hidden="1">#REF!</definedName>
    <definedName name="BExGMPIIP8GKML2VVA8OEFL43NCS" hidden="1">#REF!</definedName>
    <definedName name="BExGMZ3SRIXLXMWBVOXXV3M4U4YL" localSheetId="2" hidden="1">#REF!</definedName>
    <definedName name="BExGMZ3SRIXLXMWBVOXXV3M4U4YL" hidden="1">#REF!</definedName>
    <definedName name="BExGMZ3UBN48IXU1ZEFYECEMZ1IM" localSheetId="2" hidden="1">#REF!</definedName>
    <definedName name="BExGMZ3UBN48IXU1ZEFYECEMZ1IM" hidden="1">#REF!</definedName>
    <definedName name="BExGN4I0QATXNZCLZJM1KH1OIJQH" localSheetId="2" hidden="1">#REF!</definedName>
    <definedName name="BExGN4I0QATXNZCLZJM1KH1OIJQH" hidden="1">#REF!</definedName>
    <definedName name="BExGN9FZ2RWCMSY1YOBJKZMNIM9R" localSheetId="2" hidden="1">#REF!</definedName>
    <definedName name="BExGN9FZ2RWCMSY1YOBJKZMNIM9R" hidden="1">#REF!</definedName>
    <definedName name="BExGNDSIMTHOCXXG6QOGR6DA8SGG" localSheetId="2" hidden="1">#REF!</definedName>
    <definedName name="BExGNDSIMTHOCXXG6QOGR6DA8SGG" hidden="1">#REF!</definedName>
    <definedName name="BExGNHOS7RBERG1J2M2HVGSRZL5G" localSheetId="2" hidden="1">#REF!</definedName>
    <definedName name="BExGNHOS7RBERG1J2M2HVGSRZL5G" hidden="1">#REF!</definedName>
    <definedName name="BExGNJ18W3Q55XAXY8XTFB80IVMV" localSheetId="2" hidden="1">#REF!</definedName>
    <definedName name="BExGNJ18W3Q55XAXY8XTFB80IVMV" hidden="1">#REF!</definedName>
    <definedName name="BExGNN2YQ9BDAZXT2GLCSAPXKIM7" localSheetId="2" hidden="1">#REF!</definedName>
    <definedName name="BExGNN2YQ9BDAZXT2GLCSAPXKIM7" hidden="1">#REF!</definedName>
    <definedName name="BExGNP6INLF5NZFP5ME6K7C9Y0NH" localSheetId="2" hidden="1">#REF!</definedName>
    <definedName name="BExGNP6INLF5NZFP5ME6K7C9Y0NH" hidden="1">#REF!</definedName>
    <definedName name="BExGNSS0CKRPKHO25R3TDBEL2NHX" localSheetId="2" hidden="1">#REF!</definedName>
    <definedName name="BExGNSS0CKRPKHO25R3TDBEL2NHX" hidden="1">#REF!</definedName>
    <definedName name="BExGNYH0MO8NOVS85L15G0RWX4GW" localSheetId="2" hidden="1">#REF!</definedName>
    <definedName name="BExGNYH0MO8NOVS85L15G0RWX4GW" hidden="1">#REF!</definedName>
    <definedName name="BExGNZO44DEG8CGIDYSEGDUQ531R" localSheetId="2" hidden="1">#REF!</definedName>
    <definedName name="BExGNZO44DEG8CGIDYSEGDUQ531R" hidden="1">#REF!</definedName>
    <definedName name="BExGO22GMMPZVQY9RQ8MDKZDP5G3" localSheetId="2" hidden="1">#REF!</definedName>
    <definedName name="BExGO22GMMPZVQY9RQ8MDKZDP5G3" hidden="1">#REF!</definedName>
    <definedName name="BExGO2O0V6UYDY26AX8OSN72F77N" localSheetId="2" hidden="1">#REF!</definedName>
    <definedName name="BExGO2O0V6UYDY26AX8OSN72F77N" hidden="1">#REF!</definedName>
    <definedName name="BExGO2YUBOVLYHY1QSIHRE1KLAFV" localSheetId="2" hidden="1">#REF!</definedName>
    <definedName name="BExGO2YUBOVLYHY1QSIHRE1KLAFV" hidden="1">#REF!</definedName>
    <definedName name="BExGO70E2O70LF46V8T26YFPL4V8" localSheetId="2" hidden="1">#REF!</definedName>
    <definedName name="BExGO70E2O70LF46V8T26YFPL4V8" hidden="1">#REF!</definedName>
    <definedName name="BExGOB25QJMQCQE76MRW9X58OIOO" localSheetId="2" hidden="1">#REF!</definedName>
    <definedName name="BExGOB25QJMQCQE76MRW9X58OIOO" hidden="1">#REF!</definedName>
    <definedName name="BExGODAZKJ9EXMQZNQR5YDBSS525" localSheetId="2" hidden="1">#REF!</definedName>
    <definedName name="BExGODAZKJ9EXMQZNQR5YDBSS525" hidden="1">#REF!</definedName>
    <definedName name="BExGODR8ZSMUC11I56QHSZ686XV5" localSheetId="2" hidden="1">#REF!</definedName>
    <definedName name="BExGODR8ZSMUC11I56QHSZ686XV5" hidden="1">#REF!</definedName>
    <definedName name="BExGOXJDHUDPDT8I8IVGVW9J0R5Q" localSheetId="2" hidden="1">#REF!</definedName>
    <definedName name="BExGOXJDHUDPDT8I8IVGVW9J0R5Q" hidden="1">#REF!</definedName>
    <definedName name="BExGPAPYI1N5W3IH8H485BHSVOY3" localSheetId="2" hidden="1">#REF!</definedName>
    <definedName name="BExGPAPYI1N5W3IH8H485BHSVOY3" hidden="1">#REF!</definedName>
    <definedName name="BExGPFO3GOKYO2922Y91GMQRCMOA" localSheetId="2" hidden="1">#REF!</definedName>
    <definedName name="BExGPFO3GOKYO2922Y91GMQRCMOA" hidden="1">#REF!</definedName>
    <definedName name="BExGPHGT5KDOCMV2EFS4OVKTWBRD" localSheetId="2" hidden="1">#REF!</definedName>
    <definedName name="BExGPHGT5KDOCMV2EFS4OVKTWBRD" hidden="1">#REF!</definedName>
    <definedName name="BExGPID72Y4Y619LWASUQZKZHJNC" localSheetId="2" hidden="1">#REF!</definedName>
    <definedName name="BExGPID72Y4Y619LWASUQZKZHJNC" hidden="1">#REF!</definedName>
    <definedName name="BExGPPENQIANVGLVQJ77DK5JPRTB" localSheetId="2" hidden="1">#REF!</definedName>
    <definedName name="BExGPPENQIANVGLVQJ77DK5JPRTB" hidden="1">#REF!</definedName>
    <definedName name="BExGPSUUG7TL5F5PTYU6G4HPJV1B" localSheetId="2" hidden="1">#REF!</definedName>
    <definedName name="BExGPSUUG7TL5F5PTYU6G4HPJV1B" hidden="1">#REF!</definedName>
    <definedName name="BExGQ1E950UYXYWQ84EZEQPWHVYY" localSheetId="2" hidden="1">#REF!</definedName>
    <definedName name="BExGQ1E950UYXYWQ84EZEQPWHVYY" hidden="1">#REF!</definedName>
    <definedName name="BExGQ1ZU4967P72AHF4V1D0FOL5C" localSheetId="2" hidden="1">#REF!</definedName>
    <definedName name="BExGQ1ZU4967P72AHF4V1D0FOL5C" hidden="1">#REF!</definedName>
    <definedName name="BExGQ36ZOMR9GV8T05M605MMOY3Y" localSheetId="2" hidden="1">#REF!</definedName>
    <definedName name="BExGQ36ZOMR9GV8T05M605MMOY3Y" hidden="1">#REF!</definedName>
    <definedName name="BExGQ4ZP0PPMLDNVBUG12W9FFVI9" localSheetId="2" hidden="1">#REF!</definedName>
    <definedName name="BExGQ4ZP0PPMLDNVBUG12W9FFVI9" hidden="1">#REF!</definedName>
    <definedName name="BExGQ61DTJ0SBFMDFBAK3XZ9O0ZO" localSheetId="2" hidden="1">#REF!</definedName>
    <definedName name="BExGQ61DTJ0SBFMDFBAK3XZ9O0ZO" hidden="1">#REF!</definedName>
    <definedName name="BExGQ6SG9XEOD0VMBAR22YPZWSTA" localSheetId="2" hidden="1">#REF!</definedName>
    <definedName name="BExGQ6SG9XEOD0VMBAR22YPZWSTA" hidden="1">#REF!</definedName>
    <definedName name="BExGQ8FQN3FRAGH5H2V74848P5JX" localSheetId="2" hidden="1">#REF!</definedName>
    <definedName name="BExGQ8FQN3FRAGH5H2V74848P5JX" hidden="1">#REF!</definedName>
    <definedName name="BExGQGJ1A7LNZUS8QSMOG8UNGLMK" localSheetId="2" hidden="1">#REF!</definedName>
    <definedName name="BExGQGJ1A7LNZUS8QSMOG8UNGLMK" hidden="1">#REF!</definedName>
    <definedName name="BExGQLBNZ35IK2VK33HJUAE4ADX2" localSheetId="2" hidden="1">#REF!</definedName>
    <definedName name="BExGQLBNZ35IK2VK33HJUAE4ADX2" hidden="1">#REF!</definedName>
    <definedName name="BExGQPO7ENFEQC0NC6MC9OZR2LHY" localSheetId="2" hidden="1">#REF!</definedName>
    <definedName name="BExGQPO7ENFEQC0NC6MC9OZR2LHY" hidden="1">#REF!</definedName>
    <definedName name="BExGQX0H4EZMXBJTKJJE4ICJWN5O" localSheetId="2" hidden="1">#REF!</definedName>
    <definedName name="BExGQX0H4EZMXBJTKJJE4ICJWN5O" hidden="1">#REF!</definedName>
    <definedName name="BExGR4CW3WRIID17GGX4MI9ZDHFE" localSheetId="2" hidden="1">#REF!</definedName>
    <definedName name="BExGR4CW3WRIID17GGX4MI9ZDHFE" hidden="1">#REF!</definedName>
    <definedName name="BExGR65GJX27MU2OL6NI5PB8XVB4" localSheetId="2" hidden="1">#REF!</definedName>
    <definedName name="BExGR65GJX27MU2OL6NI5PB8XVB4" hidden="1">#REF!</definedName>
    <definedName name="BExGR6LQ97HETGS3CT96L4IK0JSH" localSheetId="2" hidden="1">#REF!</definedName>
    <definedName name="BExGR6LQ97HETGS3CT96L4IK0JSH" hidden="1">#REF!</definedName>
    <definedName name="BExGR9ATP2LVT7B9OCPSLJ11H9SX" localSheetId="2" hidden="1">#REF!</definedName>
    <definedName name="BExGR9ATP2LVT7B9OCPSLJ11H9SX" hidden="1">#REF!</definedName>
    <definedName name="BExGRILCZ3BMTGDY72B1Q9BUGW0J" localSheetId="2" hidden="1">#REF!</definedName>
    <definedName name="BExGRILCZ3BMTGDY72B1Q9BUGW0J" hidden="1">#REF!</definedName>
    <definedName name="BExGRNZJ74Y6OYJB9F9Y9T3CAHOS" localSheetId="2" hidden="1">#REF!</definedName>
    <definedName name="BExGRNZJ74Y6OYJB9F9Y9T3CAHOS" hidden="1">#REF!</definedName>
    <definedName name="BExGRPC5QJQ7UGQ4P7CFWVGRQGFW" localSheetId="2" hidden="1">#REF!</definedName>
    <definedName name="BExGRPC5QJQ7UGQ4P7CFWVGRQGFW" hidden="1">#REF!</definedName>
    <definedName name="BExGRSMULUXOBEN8G0TK90PRKQ9O" localSheetId="2" hidden="1">#REF!</definedName>
    <definedName name="BExGRSMULUXOBEN8G0TK90PRKQ9O" hidden="1">#REF!</definedName>
    <definedName name="BExGRUKVVKDL8483WI70VN2QZDGD" localSheetId="2" hidden="1">#REF!</definedName>
    <definedName name="BExGRUKVVKDL8483WI70VN2QZDGD" hidden="1">#REF!</definedName>
    <definedName name="BExGS2IWR5DUNJ1U9PAKIV8CMBNI" localSheetId="2" hidden="1">#REF!</definedName>
    <definedName name="BExGS2IWR5DUNJ1U9PAKIV8CMBNI" hidden="1">#REF!</definedName>
    <definedName name="BExGS69P9FFTEOPDS0MWFKF45G47" localSheetId="2" hidden="1">#REF!</definedName>
    <definedName name="BExGS69P9FFTEOPDS0MWFKF45G47" hidden="1">#REF!</definedName>
    <definedName name="BExGS6F1JFHM5MUJ1RFO50WP6D05" localSheetId="2" hidden="1">#REF!</definedName>
    <definedName name="BExGS6F1JFHM5MUJ1RFO50WP6D05" hidden="1">#REF!</definedName>
    <definedName name="BExGSA5YB5ZGE4NHDVCZ55TQAJTL" localSheetId="2" hidden="1">#REF!</definedName>
    <definedName name="BExGSA5YB5ZGE4NHDVCZ55TQAJTL" hidden="1">#REF!</definedName>
    <definedName name="BExGSBYPYOBOB218ABCIM2X63GJ8" localSheetId="2" hidden="1">#REF!</definedName>
    <definedName name="BExGSBYPYOBOB218ABCIM2X63GJ8" hidden="1">#REF!</definedName>
    <definedName name="BExGSCEUCQQVDEEKWJ677QTGUVTE" localSheetId="2" hidden="1">#REF!</definedName>
    <definedName name="BExGSCEUCQQVDEEKWJ677QTGUVTE" hidden="1">#REF!</definedName>
    <definedName name="BExGSQY65LH1PCKKM5WHDW83F35O" localSheetId="2" hidden="1">#REF!</definedName>
    <definedName name="BExGSQY65LH1PCKKM5WHDW83F35O" hidden="1">#REF!</definedName>
    <definedName name="BExGSYW1GKISF0PMUAK3XJK9PEW9" localSheetId="2" hidden="1">#REF!</definedName>
    <definedName name="BExGSYW1GKISF0PMUAK3XJK9PEW9" hidden="1">#REF!</definedName>
    <definedName name="BExGT0DZJB6LSF6L693UUB9EY1VQ" localSheetId="2" hidden="1">#REF!</definedName>
    <definedName name="BExGT0DZJB6LSF6L693UUB9EY1VQ" hidden="1">#REF!</definedName>
    <definedName name="BExGTEMKIEF46KBIDWCAOAN5U718" localSheetId="2" hidden="1">#REF!</definedName>
    <definedName name="BExGTEMKIEF46KBIDWCAOAN5U718" hidden="1">#REF!</definedName>
    <definedName name="BExGTGVFIF8HOQXR54SK065A8M4K" localSheetId="2" hidden="1">#REF!</definedName>
    <definedName name="BExGTGVFIF8HOQXR54SK065A8M4K" hidden="1">#REF!</definedName>
    <definedName name="BExGTIYX3OWPIINOGY1E4QQYSKHP" localSheetId="2" hidden="1">#REF!</definedName>
    <definedName name="BExGTIYX3OWPIINOGY1E4QQYSKHP" hidden="1">#REF!</definedName>
    <definedName name="BExGTKGUN0KUU3C0RL2LK98D8MEK" localSheetId="2" hidden="1">#REF!</definedName>
    <definedName name="BExGTKGUN0KUU3C0RL2LK98D8MEK" hidden="1">#REF!</definedName>
    <definedName name="BExGTV3U5SZUPLTWEMEY3IIN1L4L" localSheetId="2" hidden="1">#REF!</definedName>
    <definedName name="BExGTV3U5SZUPLTWEMEY3IIN1L4L" hidden="1">#REF!</definedName>
    <definedName name="BExGTZ046J7VMUG4YPKFN2K8TWB7" localSheetId="2" hidden="1">#REF!</definedName>
    <definedName name="BExGTZ046J7VMUG4YPKFN2K8TWB7" hidden="1">#REF!</definedName>
    <definedName name="BExGTZ04EFFQ3Z3JMM0G35JYWUK3" localSheetId="2" hidden="1">#REF!</definedName>
    <definedName name="BExGTZ04EFFQ3Z3JMM0G35JYWUK3" hidden="1">#REF!</definedName>
    <definedName name="BExGU2G9OPRZRIU9YGF6NX9FUW0J" localSheetId="2" hidden="1">#REF!</definedName>
    <definedName name="BExGU2G9OPRZRIU9YGF6NX9FUW0J" hidden="1">#REF!</definedName>
    <definedName name="BExGU6HTKLRZO8UOI3DTAM5RFDBA" localSheetId="2" hidden="1">#REF!</definedName>
    <definedName name="BExGU6HTKLRZO8UOI3DTAM5RFDBA" hidden="1">#REF!</definedName>
    <definedName name="BExGUDDZXFFQHAF4UZF8ZB1HO7H6" localSheetId="2" hidden="1">#REF!</definedName>
    <definedName name="BExGUDDZXFFQHAF4UZF8ZB1HO7H6" hidden="1">#REF!</definedName>
    <definedName name="BExGUI6NCRHY7EAB6SK6EPPMWFG1" localSheetId="2" hidden="1">#REF!</definedName>
    <definedName name="BExGUI6NCRHY7EAB6SK6EPPMWFG1" hidden="1">#REF!</definedName>
    <definedName name="BExGUIBXBRHGM97ZX6GBA4ZDQ79C" localSheetId="2" hidden="1">#REF!</definedName>
    <definedName name="BExGUIBXBRHGM97ZX6GBA4ZDQ79C" hidden="1">#REF!</definedName>
    <definedName name="BExGUM8D91UNPCOO4TKP9FGX85TF" localSheetId="2" hidden="1">#REF!</definedName>
    <definedName name="BExGUM8D91UNPCOO4TKP9FGX85TF" hidden="1">#REF!</definedName>
    <definedName name="BExGUMDP0WYFBZL2MCB36WWJIC04" localSheetId="2" hidden="1">#REF!</definedName>
    <definedName name="BExGUMDP0WYFBZL2MCB36WWJIC04" hidden="1">#REF!</definedName>
    <definedName name="BExGUQF9N9FKI7S0H30WUAEB5LPD" localSheetId="2" hidden="1">#REF!</definedName>
    <definedName name="BExGUQF9N9FKI7S0H30WUAEB5LPD" hidden="1">#REF!</definedName>
    <definedName name="BExGUR6BA03XPBK60SQUW197GJ5X" localSheetId="2" hidden="1">#REF!</definedName>
    <definedName name="BExGUR6BA03XPBK60SQUW197GJ5X" hidden="1">#REF!</definedName>
    <definedName name="BExGUVIP60TA4B7X2PFGMBFUSKGX" localSheetId="2" hidden="1">#REF!</definedName>
    <definedName name="BExGUVIP60TA4B7X2PFGMBFUSKGX" hidden="1">#REF!</definedName>
    <definedName name="BExGUVTIIWAK5T0F5FD428QDO46W" localSheetId="2" hidden="1">#REF!</definedName>
    <definedName name="BExGUVTIIWAK5T0F5FD428QDO46W" hidden="1">#REF!</definedName>
    <definedName name="BExGUZKF06F209XL1IZWVJEQ82EE" localSheetId="2" hidden="1">#REF!</definedName>
    <definedName name="BExGUZKF06F209XL1IZWVJEQ82EE" hidden="1">#REF!</definedName>
    <definedName name="BExGUZPWM950OZ8P1A3N86LXK97U" localSheetId="2" hidden="1">#REF!</definedName>
    <definedName name="BExGUZPWM950OZ8P1A3N86LXK97U" hidden="1">#REF!</definedName>
    <definedName name="BExGV2EVT380QHD4AP2RL9MR8L5L" localSheetId="2" hidden="1">#REF!</definedName>
    <definedName name="BExGV2EVT380QHD4AP2RL9MR8L5L" hidden="1">#REF!</definedName>
    <definedName name="BExGVBUSKOI7KB24K40PTXJE6MER" localSheetId="2" hidden="1">#REF!</definedName>
    <definedName name="BExGVBUSKOI7KB24K40PTXJE6MER" hidden="1">#REF!</definedName>
    <definedName name="BExGVGSQSVWTL2MNI6TT8Y92W3KA" localSheetId="2" hidden="1">#REF!</definedName>
    <definedName name="BExGVGSQSVWTL2MNI6TT8Y92W3KA" hidden="1">#REF!</definedName>
    <definedName name="BExGVHP63K0GSYU17R73XGX6W2U6" localSheetId="2" hidden="1">#REF!</definedName>
    <definedName name="BExGVHP63K0GSYU17R73XGX6W2U6" hidden="1">#REF!</definedName>
    <definedName name="BExGVN3DDSLKWSP9MVJS9QMNEUIK" localSheetId="2" hidden="1">#REF!</definedName>
    <definedName name="BExGVN3DDSLKWSP9MVJS9QMNEUIK" hidden="1">#REF!</definedName>
    <definedName name="BExGVUVVMLOCR9DPVUZSQ141EE4J" localSheetId="2" hidden="1">#REF!</definedName>
    <definedName name="BExGVUVVMLOCR9DPVUZSQ141EE4J" hidden="1">#REF!</definedName>
    <definedName name="BExGVV6OOLDQ3TXZK51TTF3YX0WN" localSheetId="2" hidden="1">#REF!</definedName>
    <definedName name="BExGVV6OOLDQ3TXZK51TTF3YX0WN" hidden="1">#REF!</definedName>
    <definedName name="BExGW0KVS7U0C87XFZ78QW991IEV" localSheetId="2" hidden="1">#REF!</definedName>
    <definedName name="BExGW0KVS7U0C87XFZ78QW991IEV" hidden="1">#REF!</definedName>
    <definedName name="BExGW0Q7QHE29TGNWAWQ6GR0V6TQ" localSheetId="2" hidden="1">#REF!</definedName>
    <definedName name="BExGW0Q7QHE29TGNWAWQ6GR0V6TQ" hidden="1">#REF!</definedName>
    <definedName name="BExGW2Z7AMPG6H9EXA9ML6EZVGGA" localSheetId="2" hidden="1">#REF!</definedName>
    <definedName name="BExGW2Z7AMPG6H9EXA9ML6EZVGGA" hidden="1">#REF!</definedName>
    <definedName name="BExGWABG5VT5XO1A196RK61AXA8C" localSheetId="2" hidden="1">#REF!</definedName>
    <definedName name="BExGWABG5VT5XO1A196RK61AXA8C" hidden="1">#REF!</definedName>
    <definedName name="BExGWEO0JDG84NYLEAV5NSOAGMJZ" localSheetId="2" hidden="1">#REF!</definedName>
    <definedName name="BExGWEO0JDG84NYLEAV5NSOAGMJZ" hidden="1">#REF!</definedName>
    <definedName name="BExGWLEOC70Z8QAJTPT2PDHTNM4L" localSheetId="2" hidden="1">#REF!</definedName>
    <definedName name="BExGWLEOC70Z8QAJTPT2PDHTNM4L" hidden="1">#REF!</definedName>
    <definedName name="BExGWNCXLCRTLBVMTXYJ5PHQI6SS" localSheetId="2" hidden="1">#REF!</definedName>
    <definedName name="BExGWNCXLCRTLBVMTXYJ5PHQI6SS" hidden="1">#REF!</definedName>
    <definedName name="BExGX4L8N6ERT0Q4EVVNA97EGD80" localSheetId="2" hidden="1">#REF!</definedName>
    <definedName name="BExGX4L8N6ERT0Q4EVVNA97EGD80" hidden="1">#REF!</definedName>
    <definedName name="BExGX5MWTL78XM0QCP4NT564ML39" localSheetId="2" hidden="1">#REF!</definedName>
    <definedName name="BExGX5MWTL78XM0QCP4NT564ML39" hidden="1">#REF!</definedName>
    <definedName name="BExGX6U988MCFIGDA1282F92U9AA" localSheetId="2" hidden="1">#REF!</definedName>
    <definedName name="BExGX6U988MCFIGDA1282F92U9AA" hidden="1">#REF!</definedName>
    <definedName name="BExGX7FTB1CKAT5HUW6H531FIY6I" localSheetId="2" hidden="1">#REF!</definedName>
    <definedName name="BExGX7FTB1CKAT5HUW6H531FIY6I" hidden="1">#REF!</definedName>
    <definedName name="BExGX9DVACJQIZ4GH6YAD2A7F70O" localSheetId="2" hidden="1">#REF!</definedName>
    <definedName name="BExGX9DVACJQIZ4GH6YAD2A7F70O" hidden="1">#REF!</definedName>
    <definedName name="BExGXCZBQISQ3IMF6DJH1OXNAQP8" localSheetId="2" hidden="1">#REF!</definedName>
    <definedName name="BExGXCZBQISQ3IMF6DJH1OXNAQP8" hidden="1">#REF!</definedName>
    <definedName name="BExGXDVP2S2Y8Z8Q43I78RCIK3DD" localSheetId="2" hidden="1">#REF!</definedName>
    <definedName name="BExGXDVP2S2Y8Z8Q43I78RCIK3DD" hidden="1">#REF!</definedName>
    <definedName name="BExGXJ9W5JU7TT9S0BKL5Y6VVB39" localSheetId="2" hidden="1">#REF!</definedName>
    <definedName name="BExGXJ9W5JU7TT9S0BKL5Y6VVB39" hidden="1">#REF!</definedName>
    <definedName name="BExGXWB73RJ4BASBQTQ8EY0EC1EB" localSheetId="2" hidden="1">#REF!</definedName>
    <definedName name="BExGXWB73RJ4BASBQTQ8EY0EC1EB" hidden="1">#REF!</definedName>
    <definedName name="BExGXZ0ABB43C7SMRKZHWOSU9EQX" localSheetId="2" hidden="1">#REF!</definedName>
    <definedName name="BExGXZ0ABB43C7SMRKZHWOSU9EQX" hidden="1">#REF!</definedName>
    <definedName name="BExGY6SU3SYVCJ3AG2ITY59SAZ5A" localSheetId="2" hidden="1">#REF!</definedName>
    <definedName name="BExGY6SU3SYVCJ3AG2ITY59SAZ5A" hidden="1">#REF!</definedName>
    <definedName name="BExGY6YA4P5KMY2VHT0DYK3YTFAX" localSheetId="2" hidden="1">#REF!</definedName>
    <definedName name="BExGY6YA4P5KMY2VHT0DYK3YTFAX" hidden="1">#REF!</definedName>
    <definedName name="BExGY8G88PVVRYHPHRPJZFSX6HSC" localSheetId="2" hidden="1">#REF!</definedName>
    <definedName name="BExGY8G88PVVRYHPHRPJZFSX6HSC" hidden="1">#REF!</definedName>
    <definedName name="BExGYC718HTZ80PNKYPVIYGRJVF6" localSheetId="2" hidden="1">#REF!</definedName>
    <definedName name="BExGYC718HTZ80PNKYPVIYGRJVF6" hidden="1">#REF!</definedName>
    <definedName name="BExGYCNATXZY2FID93B17YWIPPRD" localSheetId="2" hidden="1">#REF!</definedName>
    <definedName name="BExGYCNATXZY2FID93B17YWIPPRD" hidden="1">#REF!</definedName>
    <definedName name="BExGYGJJJ3BBCQAOA51WHP01HN73" localSheetId="2" hidden="1">#REF!</definedName>
    <definedName name="BExGYGJJJ3BBCQAOA51WHP01HN73" hidden="1">#REF!</definedName>
    <definedName name="BExGYOS6TV2C72PLRFU8RP1I58GY" localSheetId="2" hidden="1">#REF!</definedName>
    <definedName name="BExGYOS6TV2C72PLRFU8RP1I58GY" hidden="1">#REF!</definedName>
    <definedName name="BExGYXBM828PX0KPDVAZBWDL6MJZ" localSheetId="2" hidden="1">#REF!</definedName>
    <definedName name="BExGYXBM828PX0KPDVAZBWDL6MJZ" hidden="1">#REF!</definedName>
    <definedName name="BExGZJ78ZWZCVHZ3BKEKFJZ6MAEO" localSheetId="2" hidden="1">#REF!</definedName>
    <definedName name="BExGZJ78ZWZCVHZ3BKEKFJZ6MAEO" hidden="1">#REF!</definedName>
    <definedName name="BExGZOLH2QV73J3M9IWDDPA62TP4" localSheetId="2" hidden="1">#REF!</definedName>
    <definedName name="BExGZOLH2QV73J3M9IWDDPA62TP4" hidden="1">#REF!</definedName>
    <definedName name="BExGZP1PWGFKVVVN4YDIS22DZPCR" localSheetId="2" hidden="1">#REF!</definedName>
    <definedName name="BExGZP1PWGFKVVVN4YDIS22DZPCR" hidden="1">#REF!</definedName>
    <definedName name="BExGZQUHCPM6G5U9OM8JU339JAG6" localSheetId="2" hidden="1">#REF!</definedName>
    <definedName name="BExGZQUHCPM6G5U9OM8JU339JAG6" hidden="1">#REF!</definedName>
    <definedName name="BExH00FQKX09BD5WU4DB5KPXAUYA" localSheetId="2" hidden="1">#REF!</definedName>
    <definedName name="BExH00FQKX09BD5WU4DB5KPXAUYA" hidden="1">#REF!</definedName>
    <definedName name="BExH00L21GZX5YJJGVMOAWBERLP5" localSheetId="2" hidden="1">#REF!</definedName>
    <definedName name="BExH00L21GZX5YJJGVMOAWBERLP5" hidden="1">#REF!</definedName>
    <definedName name="BExH02ZD6VAY1KQLAQYBBI6WWIZB" localSheetId="2" hidden="1">#REF!</definedName>
    <definedName name="BExH02ZD6VAY1KQLAQYBBI6WWIZB" hidden="1">#REF!</definedName>
    <definedName name="BExH08Z6LQCGGSGSAILMHX4X7JMD" localSheetId="2" hidden="1">#REF!</definedName>
    <definedName name="BExH08Z6LQCGGSGSAILMHX4X7JMD" hidden="1">#REF!</definedName>
    <definedName name="BExH0KT9Z8HEVRRQRGQ8YHXRLIJA" localSheetId="2" hidden="1">#REF!</definedName>
    <definedName name="BExH0KT9Z8HEVRRQRGQ8YHXRLIJA" hidden="1">#REF!</definedName>
    <definedName name="BExH0M0FDN12YBOCKL3XL2Z7T7Y8" localSheetId="2" hidden="1">#REF!</definedName>
    <definedName name="BExH0M0FDN12YBOCKL3XL2Z7T7Y8" hidden="1">#REF!</definedName>
    <definedName name="BExH0O9G06YPZ5TN9RYT326I1CP2" localSheetId="2" hidden="1">#REF!</definedName>
    <definedName name="BExH0O9G06YPZ5TN9RYT326I1CP2" hidden="1">#REF!</definedName>
    <definedName name="BExH0PGM6RG0F3AAGULBIGOH91C2" localSheetId="2" hidden="1">#REF!</definedName>
    <definedName name="BExH0PGM6RG0F3AAGULBIGOH91C2" hidden="1">#REF!</definedName>
    <definedName name="BExH0QIB3F0YZLM5XYHBCU5F0OVR" localSheetId="2" hidden="1">#REF!</definedName>
    <definedName name="BExH0QIB3F0YZLM5XYHBCU5F0OVR" hidden="1">#REF!</definedName>
    <definedName name="BExH0RK5LJAAP7O67ZFB4RG6WPPL" localSheetId="2" hidden="1">#REF!</definedName>
    <definedName name="BExH0RK5LJAAP7O67ZFB4RG6WPPL" hidden="1">#REF!</definedName>
    <definedName name="BExH0WNJAKTJRCKMTX8O4KNMIIJM" localSheetId="2" hidden="1">#REF!</definedName>
    <definedName name="BExH0WNJAKTJRCKMTX8O4KNMIIJM" hidden="1">#REF!</definedName>
    <definedName name="BExH12Y4WX542WI3ZEM15AK4UM9J" localSheetId="2" hidden="1">#REF!</definedName>
    <definedName name="BExH12Y4WX542WI3ZEM15AK4UM9J" hidden="1">#REF!</definedName>
    <definedName name="BExH18CCU7B8JWO8AWGEQRLWZG6J" localSheetId="2" hidden="1">#REF!</definedName>
    <definedName name="BExH18CCU7B8JWO8AWGEQRLWZG6J" hidden="1">#REF!</definedName>
    <definedName name="BExH1BN2H92IQKKP5IREFSS9FBF2" localSheetId="2" hidden="1">#REF!</definedName>
    <definedName name="BExH1BN2H92IQKKP5IREFSS9FBF2" hidden="1">#REF!</definedName>
    <definedName name="BExH1FDTQXR9QQ31WDB7OPXU7MPT" localSheetId="2" hidden="1">#REF!</definedName>
    <definedName name="BExH1FDTQXR9QQ31WDB7OPXU7MPT" hidden="1">#REF!</definedName>
    <definedName name="BExH1FOMEUIJNIDJAUY0ZQFBJSY9" localSheetId="2" hidden="1">#REF!</definedName>
    <definedName name="BExH1FOMEUIJNIDJAUY0ZQFBJSY9" hidden="1">#REF!</definedName>
    <definedName name="BExH1GA6TT290OTIZ8C3N610CYZ1" localSheetId="2" hidden="1">#REF!</definedName>
    <definedName name="BExH1GA6TT290OTIZ8C3N610CYZ1" hidden="1">#REF!</definedName>
    <definedName name="BExH1I8E3HJSZLFRZZ1ZKX7TBJEP" localSheetId="2" hidden="1">#REF!</definedName>
    <definedName name="BExH1I8E3HJSZLFRZZ1ZKX7TBJEP" hidden="1">#REF!</definedName>
    <definedName name="BExH1JFFHEBFX9BWJMNIA3N66R3Z" localSheetId="2" hidden="1">#REF!</definedName>
    <definedName name="BExH1JFFHEBFX9BWJMNIA3N66R3Z" hidden="1">#REF!</definedName>
    <definedName name="BExH1XYRKX51T571O1SRBP9J1D98" localSheetId="2" hidden="1">#REF!</definedName>
    <definedName name="BExH1XYRKX51T571O1SRBP9J1D98" hidden="1">#REF!</definedName>
    <definedName name="BExH1Z0GIUSVTF2H1G1I3PDGBNK2" localSheetId="2" hidden="1">#REF!</definedName>
    <definedName name="BExH1Z0GIUSVTF2H1G1I3PDGBNK2" hidden="1">#REF!</definedName>
    <definedName name="BExH225UTM6S9FW4MUDZS7F1PQSH" localSheetId="2" hidden="1">#REF!</definedName>
    <definedName name="BExH225UTM6S9FW4MUDZS7F1PQSH" hidden="1">#REF!</definedName>
    <definedName name="BExH23271RF7AYZ542KHQTH68GQ7" localSheetId="2" hidden="1">#REF!</definedName>
    <definedName name="BExH23271RF7AYZ542KHQTH68GQ7" hidden="1">#REF!</definedName>
    <definedName name="BExH2DP58R7D1BGUFBM2FHESVRF0" localSheetId="2" hidden="1">#REF!</definedName>
    <definedName name="BExH2DP58R7D1BGUFBM2FHESVRF0" hidden="1">#REF!</definedName>
    <definedName name="BExH2GJQR4JALNB314RY0LDI49VH" localSheetId="2" hidden="1">#REF!</definedName>
    <definedName name="BExH2GJQR4JALNB314RY0LDI49VH" hidden="1">#REF!</definedName>
    <definedName name="BExH2JZR49T7644JFVE7B3N7RZM9" localSheetId="2" hidden="1">#REF!</definedName>
    <definedName name="BExH2JZR49T7644JFVE7B3N7RZM9" hidden="1">#REF!</definedName>
    <definedName name="BExH2QVWL3AXHSB9EK2GQRD0DBRH" localSheetId="2" hidden="1">#REF!</definedName>
    <definedName name="BExH2QVWL3AXHSB9EK2GQRD0DBRH" hidden="1">#REF!</definedName>
    <definedName name="BExH2WKXV8X5S2GSBBTWGI0NLNAH" localSheetId="2" hidden="1">#REF!</definedName>
    <definedName name="BExH2WKXV8X5S2GSBBTWGI0NLNAH" hidden="1">#REF!</definedName>
    <definedName name="BExH2XS1UFYFGU0S0EBXX90W2WE8" localSheetId="2" hidden="1">#REF!</definedName>
    <definedName name="BExH2XS1UFYFGU0S0EBXX90W2WE8" hidden="1">#REF!</definedName>
    <definedName name="BExH2XS1X04DMUN544K5RU4XPDCI" localSheetId="2" hidden="1">#REF!</definedName>
    <definedName name="BExH2XS1X04DMUN544K5RU4XPDCI" hidden="1">#REF!</definedName>
    <definedName name="BExH2XS2TND9SB0GC295R4FP6K5Y" localSheetId="2" hidden="1">#REF!</definedName>
    <definedName name="BExH2XS2TND9SB0GC295R4FP6K5Y" hidden="1">#REF!</definedName>
    <definedName name="BExH2ZA0SZ4SSITL50NA8LZ3OEX6" localSheetId="2" hidden="1">#REF!</definedName>
    <definedName name="BExH2ZA0SZ4SSITL50NA8LZ3OEX6" hidden="1">#REF!</definedName>
    <definedName name="BExH31Z3JNVJPESWKXHILGXZHP2M" localSheetId="2" hidden="1">#REF!</definedName>
    <definedName name="BExH31Z3JNVJPESWKXHILGXZHP2M" hidden="1">#REF!</definedName>
    <definedName name="BExH3E9HZ3QJCDZW7WI7YACFQCHE" localSheetId="2" hidden="1">#REF!</definedName>
    <definedName name="BExH3E9HZ3QJCDZW7WI7YACFQCHE" hidden="1">#REF!</definedName>
    <definedName name="BExH3IRB6764RQ5HBYRLH6XCT29X" localSheetId="2" hidden="1">#REF!</definedName>
    <definedName name="BExH3IRB6764RQ5HBYRLH6XCT29X" hidden="1">#REF!</definedName>
    <definedName name="BExIG2U8V6RSB47SXLCQG3Q68YRO" localSheetId="2" hidden="1">#REF!</definedName>
    <definedName name="BExIG2U8V6RSB47SXLCQG3Q68YRO" hidden="1">#REF!</definedName>
    <definedName name="BExIGJBO8R13LV7CZ7C1YCP974NN" localSheetId="2" hidden="1">#REF!</definedName>
    <definedName name="BExIGJBO8R13LV7CZ7C1YCP974NN" hidden="1">#REF!</definedName>
    <definedName name="BExIGWT86FPOEYTI8GXCGU5Y3KGK" localSheetId="2" hidden="1">#REF!</definedName>
    <definedName name="BExIGWT86FPOEYTI8GXCGU5Y3KGK" hidden="1">#REF!</definedName>
    <definedName name="BExIHBHXA7E7VUTBVHXXXCH3A5CL" localSheetId="2" hidden="1">#REF!</definedName>
    <definedName name="BExIHBHXA7E7VUTBVHXXXCH3A5CL" hidden="1">#REF!</definedName>
    <definedName name="BExIHBSOGRSH1GKS6GKBRAJ7GXFQ" localSheetId="2" hidden="1">#REF!</definedName>
    <definedName name="BExIHBSOGRSH1GKS6GKBRAJ7GXFQ" hidden="1">#REF!</definedName>
    <definedName name="BExIHDFY73YM0AHAR2Z5OJTFKSL2" localSheetId="2" hidden="1">#REF!</definedName>
    <definedName name="BExIHDFY73YM0AHAR2Z5OJTFKSL2" hidden="1">#REF!</definedName>
    <definedName name="BExIHPQCQTGEW8QOJVIQ4VX0P6DX" localSheetId="2" hidden="1">#REF!</definedName>
    <definedName name="BExIHPQCQTGEW8QOJVIQ4VX0P6DX" hidden="1">#REF!</definedName>
    <definedName name="BExII1KN91Q7DLW0UB7W2TJ5ACT9" localSheetId="2" hidden="1">#REF!</definedName>
    <definedName name="BExII1KN91Q7DLW0UB7W2TJ5ACT9" hidden="1">#REF!</definedName>
    <definedName name="BExII50LI8I0CDOOZEMIVHVA2V95" localSheetId="2" hidden="1">#REF!</definedName>
    <definedName name="BExII50LI8I0CDOOZEMIVHVA2V95" hidden="1">#REF!</definedName>
    <definedName name="BExIINQWABWRGYDT02DOJQ5L7BQF" localSheetId="2" hidden="1">#REF!</definedName>
    <definedName name="BExIINQWABWRGYDT02DOJQ5L7BQF" hidden="1">#REF!</definedName>
    <definedName name="BExIIXMY38TQD12CVV4S57L3I809" localSheetId="2" hidden="1">#REF!</definedName>
    <definedName name="BExIIXMY38TQD12CVV4S57L3I809" hidden="1">#REF!</definedName>
    <definedName name="BExIIY37NEVU2LGS1JE4VR9AN6W4" localSheetId="2" hidden="1">#REF!</definedName>
    <definedName name="BExIIY37NEVU2LGS1JE4VR9AN6W4" hidden="1">#REF!</definedName>
    <definedName name="BExIIYJAGXR8TPZ1KCYM7EGJ79UW" localSheetId="2" hidden="1">#REF!</definedName>
    <definedName name="BExIIYJAGXR8TPZ1KCYM7EGJ79UW" hidden="1">#REF!</definedName>
    <definedName name="BExIJ3160YCWGAVEU0208ZGXXG3P" localSheetId="2" hidden="1">#REF!</definedName>
    <definedName name="BExIJ3160YCWGAVEU0208ZGXXG3P" hidden="1">#REF!</definedName>
    <definedName name="BExIJFGZJ5ED9D6KAY4PGQYLELAX" localSheetId="2" hidden="1">#REF!</definedName>
    <definedName name="BExIJFGZJ5ED9D6KAY4PGQYLELAX" hidden="1">#REF!</definedName>
    <definedName name="BExIJQK80ZEKSTV62E59AYJYUNLI" localSheetId="2" hidden="1">#REF!</definedName>
    <definedName name="BExIJQK80ZEKSTV62E59AYJYUNLI" hidden="1">#REF!</definedName>
    <definedName name="BExIJRLX3M0YQLU1D5Y9V7HM5QNM" localSheetId="2" hidden="1">#REF!</definedName>
    <definedName name="BExIJRLX3M0YQLU1D5Y9V7HM5QNM" hidden="1">#REF!</definedName>
    <definedName name="BExIJV22J0QA7286KNPMHO1ZUCB3" localSheetId="2" hidden="1">#REF!</definedName>
    <definedName name="BExIJV22J0QA7286KNPMHO1ZUCB3" hidden="1">#REF!</definedName>
    <definedName name="BExIJVI6OC7B6ZE9V4PAOYZXKNER" localSheetId="2" hidden="1">#REF!</definedName>
    <definedName name="BExIJVI6OC7B6ZE9V4PAOYZXKNER" hidden="1">#REF!</definedName>
    <definedName name="BExIJWK0NGTGQ4X7D5VIVXD14JHI" localSheetId="2" hidden="1">#REF!</definedName>
    <definedName name="BExIJWK0NGTGQ4X7D5VIVXD14JHI" hidden="1">#REF!</definedName>
    <definedName name="BExIJWPCIYINEJUTXU74VK7WG031" localSheetId="2" hidden="1">#REF!</definedName>
    <definedName name="BExIJWPCIYINEJUTXU74VK7WG031" hidden="1">#REF!</definedName>
    <definedName name="BExIKHTXPZR5A8OHB6HDP6QWDHAD" localSheetId="2" hidden="1">#REF!</definedName>
    <definedName name="BExIKHTXPZR5A8OHB6HDP6QWDHAD" hidden="1">#REF!</definedName>
    <definedName name="BExIKMMJOETSAXJYY1SIKM58LMA2" localSheetId="2" hidden="1">#REF!</definedName>
    <definedName name="BExIKMMJOETSAXJYY1SIKM58LMA2" hidden="1">#REF!</definedName>
    <definedName name="BExIKRF6AQ6VOO9KCIWSM6FY8M7D" localSheetId="2" hidden="1">#REF!</definedName>
    <definedName name="BExIKRF6AQ6VOO9KCIWSM6FY8M7D" hidden="1">#REF!</definedName>
    <definedName name="BExIKTYZESFT3LC0ASFMFKSE0D1X" localSheetId="2" hidden="1">#REF!</definedName>
    <definedName name="BExIKTYZESFT3LC0ASFMFKSE0D1X" hidden="1">#REF!</definedName>
    <definedName name="BExIKXVA6M8K0PTRYAGXS666L335" localSheetId="2" hidden="1">#REF!</definedName>
    <definedName name="BExIKXVA6M8K0PTRYAGXS666L335" hidden="1">#REF!</definedName>
    <definedName name="BExIL0PMZ2SXK9R6MLP43KBU1J2P" localSheetId="2" hidden="1">#REF!</definedName>
    <definedName name="BExIL0PMZ2SXK9R6MLP43KBU1J2P" hidden="1">#REF!</definedName>
    <definedName name="BExIL1WSMNNQQK98YHWHV5HVONIZ" localSheetId="2" hidden="1">#REF!</definedName>
    <definedName name="BExIL1WSMNNQQK98YHWHV5HVONIZ" hidden="1">#REF!</definedName>
    <definedName name="BExILAAXRTRAD18K74M6MGUEEPUM" localSheetId="2" hidden="1">#REF!</definedName>
    <definedName name="BExILAAXRTRAD18K74M6MGUEEPUM" hidden="1">#REF!</definedName>
    <definedName name="BExILG5F338C0FFLMVOKMKF8X5ZP" localSheetId="2" hidden="1">#REF!</definedName>
    <definedName name="BExILG5F338C0FFLMVOKMKF8X5ZP" hidden="1">#REF!</definedName>
    <definedName name="BExILGQTQM0HOD0BJI90YO7GOIN3" localSheetId="2" hidden="1">#REF!</definedName>
    <definedName name="BExILGQTQM0HOD0BJI90YO7GOIN3" hidden="1">#REF!</definedName>
    <definedName name="BExILPL7P2BNCD7MYCGTQ9F0R5JX" localSheetId="2" hidden="1">#REF!</definedName>
    <definedName name="BExILPL7P2BNCD7MYCGTQ9F0R5JX" hidden="1">#REF!</definedName>
    <definedName name="BExILVVS4B1B4G7IO0LPUDWY9K8W" localSheetId="2" hidden="1">#REF!</definedName>
    <definedName name="BExILVVS4B1B4G7IO0LPUDWY9K8W" hidden="1">#REF!</definedName>
    <definedName name="BExIM9DBUB7ZGF4B20FVUO9QGOX2" localSheetId="2" hidden="1">#REF!</definedName>
    <definedName name="BExIM9DBUB7ZGF4B20FVUO9QGOX2" hidden="1">#REF!</definedName>
    <definedName name="BExIMCTBZ4WAESGCDWJ64SB4F0L1" localSheetId="2" hidden="1">#REF!</definedName>
    <definedName name="BExIMCTBZ4WAESGCDWJ64SB4F0L1" hidden="1">#REF!</definedName>
    <definedName name="BExIMGK9Z94TFPWWZFMD10HV0IF6" localSheetId="2" hidden="1">#REF!</definedName>
    <definedName name="BExIMGK9Z94TFPWWZFMD10HV0IF6" hidden="1">#REF!</definedName>
    <definedName name="BExIMPEGKG18TELVC33T4OQTNBWC" localSheetId="2" hidden="1">#REF!</definedName>
    <definedName name="BExIMPEGKG18TELVC33T4OQTNBWC" hidden="1">#REF!</definedName>
    <definedName name="BExIN4OR435DL1US13JQPOQK8GD5" localSheetId="2" hidden="1">#REF!</definedName>
    <definedName name="BExIN4OR435DL1US13JQPOQK8GD5" hidden="1">#REF!</definedName>
    <definedName name="BExINI6A7H3KSFRFA6UBBDPKW37F" localSheetId="2" hidden="1">#REF!</definedName>
    <definedName name="BExINI6A7H3KSFRFA6UBBDPKW37F" hidden="1">#REF!</definedName>
    <definedName name="BExINIMK8XC3JOBT2EXYFHHH52H0" localSheetId="2" hidden="1">#REF!</definedName>
    <definedName name="BExINIMK8XC3JOBT2EXYFHHH52H0" hidden="1">#REF!</definedName>
    <definedName name="BExINLX401ZKEGWU168DS4JUM2J6" localSheetId="2" hidden="1">#REF!</definedName>
    <definedName name="BExINLX401ZKEGWU168DS4JUM2J6" hidden="1">#REF!</definedName>
    <definedName name="BExINMYYJO1FTV1CZF6O5XCFAMQX" localSheetId="2" hidden="1">#REF!</definedName>
    <definedName name="BExINMYYJO1FTV1CZF6O5XCFAMQX" hidden="1">#REF!</definedName>
    <definedName name="BExINP2H4KI05FRFV5PKZFE00HKO" localSheetId="2" hidden="1">#REF!</definedName>
    <definedName name="BExINP2H4KI05FRFV5PKZFE00HKO" hidden="1">#REF!</definedName>
    <definedName name="BExINPTCEJ9RPDEBJEJH80NATGUQ" localSheetId="2" hidden="1">#REF!</definedName>
    <definedName name="BExINPTCEJ9RPDEBJEJH80NATGUQ" hidden="1">#REF!</definedName>
    <definedName name="BExINWEQMNJ70A6JRXC2LACBX1GX" localSheetId="2" hidden="1">#REF!</definedName>
    <definedName name="BExINWEQMNJ70A6JRXC2LACBX1GX" hidden="1">#REF!</definedName>
    <definedName name="BExINZELVWYGU876QUUZCIMXPBQC" localSheetId="2" hidden="1">#REF!</definedName>
    <definedName name="BExINZELVWYGU876QUUZCIMXPBQC" hidden="1">#REF!</definedName>
    <definedName name="BExIO9QZ59ZHRA8SX6QICH2AY8A2" localSheetId="2" hidden="1">#REF!</definedName>
    <definedName name="BExIO9QZ59ZHRA8SX6QICH2AY8A2" hidden="1">#REF!</definedName>
    <definedName name="BExIOAHV525SMMGFDJFE7456JPBD" localSheetId="2" hidden="1">#REF!</definedName>
    <definedName name="BExIOAHV525SMMGFDJFE7456JPBD" hidden="1">#REF!</definedName>
    <definedName name="BExIOCQUQHKUU1KONGSDOLQTQEIC" localSheetId="2" hidden="1">#REF!</definedName>
    <definedName name="BExIOCQUQHKUU1KONGSDOLQTQEIC" hidden="1">#REF!</definedName>
    <definedName name="BExIOFAGCDQQKALMX3V0KU94KUQO" localSheetId="2" hidden="1">#REF!</definedName>
    <definedName name="BExIOFAGCDQQKALMX3V0KU94KUQO" hidden="1">#REF!</definedName>
    <definedName name="BExIOFL8Y5O61VLKTB4H20IJNWS1" localSheetId="2" hidden="1">#REF!</definedName>
    <definedName name="BExIOFL8Y5O61VLKTB4H20IJNWS1" hidden="1">#REF!</definedName>
    <definedName name="BExIOMBXRW5NS4ZPYX9G5QREZ5J6" localSheetId="2" hidden="1">#REF!</definedName>
    <definedName name="BExIOMBXRW5NS4ZPYX9G5QREZ5J6" hidden="1">#REF!</definedName>
    <definedName name="BExIORA3GK78T7C7SNBJJUONJ0LS" localSheetId="2" hidden="1">#REF!</definedName>
    <definedName name="BExIORA3GK78T7C7SNBJJUONJ0LS" hidden="1">#REF!</definedName>
    <definedName name="BExIORFDXP4AVIEBLSTZ8ETSXMNM" localSheetId="2" hidden="1">#REF!</definedName>
    <definedName name="BExIORFDXP4AVIEBLSTZ8ETSXMNM" hidden="1">#REF!</definedName>
    <definedName name="BExIOTZ5EFZ2NASVQ05RH15HRSW6" localSheetId="2" hidden="1">#REF!</definedName>
    <definedName name="BExIOTZ5EFZ2NASVQ05RH15HRSW6" hidden="1">#REF!</definedName>
    <definedName name="BExIP8YNN6UUE1GZ223SWH7DLGKO" localSheetId="2" hidden="1">#REF!</definedName>
    <definedName name="BExIP8YNN6UUE1GZ223SWH7DLGKO" hidden="1">#REF!</definedName>
    <definedName name="BExIPAB4AOL592OJCC1CFAXTLF1A" localSheetId="2" hidden="1">#REF!</definedName>
    <definedName name="BExIPAB4AOL592OJCC1CFAXTLF1A" hidden="1">#REF!</definedName>
    <definedName name="BExIPB25DKX4S2ZCKQN7KWSC3JBF" localSheetId="2" hidden="1">#REF!</definedName>
    <definedName name="BExIPB25DKX4S2ZCKQN7KWSC3JBF" hidden="1">#REF!</definedName>
    <definedName name="BExIPCUX4I4S2N50TLMMLALYLH9S" localSheetId="2" hidden="1">#REF!</definedName>
    <definedName name="BExIPCUX4I4S2N50TLMMLALYLH9S" hidden="1">#REF!</definedName>
    <definedName name="BExIPDLT8JYAMGE5HTN4D1YHZF3V" localSheetId="2" hidden="1">#REF!</definedName>
    <definedName name="BExIPDLT8JYAMGE5HTN4D1YHZF3V" hidden="1">#REF!</definedName>
    <definedName name="BExIPG040Q08EWIWL6CAVR3GRI43" localSheetId="2" hidden="1">#REF!</definedName>
    <definedName name="BExIPG040Q08EWIWL6CAVR3GRI43" hidden="1">#REF!</definedName>
    <definedName name="BExIPKNFUDPDKOSH5GHDVNA8D66S" localSheetId="2" hidden="1">#REF!</definedName>
    <definedName name="BExIPKNFUDPDKOSH5GHDVNA8D66S" hidden="1">#REF!</definedName>
    <definedName name="BExIPVL5VEVK9Q7AYB7EC2VZWBEZ" localSheetId="2" hidden="1">#REF!</definedName>
    <definedName name="BExIPVL5VEVK9Q7AYB7EC2VZWBEZ" hidden="1">#REF!</definedName>
    <definedName name="BExIQ1VS9A2FHVD9TUHKG9K8EVVP" localSheetId="2" hidden="1">#REF!</definedName>
    <definedName name="BExIQ1VS9A2FHVD9TUHKG9K8EVVP" hidden="1">#REF!</definedName>
    <definedName name="BExIQ3J19L30PSQ2CXNT6IHW0I7V" localSheetId="2" hidden="1">#REF!</definedName>
    <definedName name="BExIQ3J19L30PSQ2CXNT6IHW0I7V" hidden="1">#REF!</definedName>
    <definedName name="BExIQ3OJ7M04XCY276IO0LJA5XUK" localSheetId="2" hidden="1">#REF!</definedName>
    <definedName name="BExIQ3OJ7M04XCY276IO0LJA5XUK" hidden="1">#REF!</definedName>
    <definedName name="BExIQ5S19ITB0NDRUN4XV7B905ED" localSheetId="2" hidden="1">#REF!</definedName>
    <definedName name="BExIQ5S19ITB0NDRUN4XV7B905ED" hidden="1">#REF!</definedName>
    <definedName name="BExIQ810MMN2UN0EQ9CRQAFWA19X" localSheetId="2" hidden="1">#REF!</definedName>
    <definedName name="BExIQ810MMN2UN0EQ9CRQAFWA19X" hidden="1">#REF!</definedName>
    <definedName name="BExIQ9TMQT2EIXSVQW7GVSOAW2VJ" localSheetId="2" hidden="1">#REF!</definedName>
    <definedName name="BExIQ9TMQT2EIXSVQW7GVSOAW2VJ" hidden="1">#REF!</definedName>
    <definedName name="BExIQBMDE1L6J4H27K1FMSHQKDSE" localSheetId="2" hidden="1">#REF!</definedName>
    <definedName name="BExIQBMDE1L6J4H27K1FMSHQKDSE" hidden="1">#REF!</definedName>
    <definedName name="BExIQE65LVXUOF3UZFO7SDHFJH22" localSheetId="2" hidden="1">#REF!</definedName>
    <definedName name="BExIQE65LVXUOF3UZFO7SDHFJH22" hidden="1">#REF!</definedName>
    <definedName name="BExIQG9OO2KKBOWTMD1OXY36TEGA" localSheetId="2" hidden="1">#REF!</definedName>
    <definedName name="BExIQG9OO2KKBOWTMD1OXY36TEGA" hidden="1">#REF!</definedName>
    <definedName name="BExIQHWZ65ALA9VAFCJEGIL1145G" localSheetId="2" hidden="1">#REF!</definedName>
    <definedName name="BExIQHWZ65ALA9VAFCJEGIL1145G" hidden="1">#REF!</definedName>
    <definedName name="BExIQX1XBB31HZTYEEVOBSE3C5A6" localSheetId="2" hidden="1">#REF!</definedName>
    <definedName name="BExIQX1XBB31HZTYEEVOBSE3C5A6" hidden="1">#REF!</definedName>
    <definedName name="BExIR2ALYRP9FW99DK2084J7IIDC" localSheetId="2" hidden="1">#REF!</definedName>
    <definedName name="BExIR2ALYRP9FW99DK2084J7IIDC" hidden="1">#REF!</definedName>
    <definedName name="BExIR8FQETPTQYW37DBVDWG3J4JW" localSheetId="2" hidden="1">#REF!</definedName>
    <definedName name="BExIR8FQETPTQYW37DBVDWG3J4JW" hidden="1">#REF!</definedName>
    <definedName name="BExIRHKWQB1PP4ZLB0C3AVUBAFMD" localSheetId="2" hidden="1">#REF!</definedName>
    <definedName name="BExIRHKWQB1PP4ZLB0C3AVUBAFMD" hidden="1">#REF!</definedName>
    <definedName name="BExIRJTRJPQR3OTAGAV7JTA4VMPS" localSheetId="2" hidden="1">#REF!</definedName>
    <definedName name="BExIRJTRJPQR3OTAGAV7JTA4VMPS" hidden="1">#REF!</definedName>
    <definedName name="BExIROH27RJOG6VI7ZHR0RZGAZZ4" localSheetId="2" hidden="1">#REF!</definedName>
    <definedName name="BExIROH27RJOG6VI7ZHR0RZGAZZ4" hidden="1">#REF!</definedName>
    <definedName name="BExIRRBGTY01OQOI3U5SW59RFDFI" localSheetId="2" hidden="1">#REF!</definedName>
    <definedName name="BExIRRBGTY01OQOI3U5SW59RFDFI" hidden="1">#REF!</definedName>
    <definedName name="BExIS4T0DRF57HYO7OGG72KBOFOI" localSheetId="2" hidden="1">#REF!</definedName>
    <definedName name="BExIS4T0DRF57HYO7OGG72KBOFOI" hidden="1">#REF!</definedName>
    <definedName name="BExIS77BJDDK18PGI9DSEYZPIL7P" localSheetId="2" hidden="1">#REF!</definedName>
    <definedName name="BExIS77BJDDK18PGI9DSEYZPIL7P" hidden="1">#REF!</definedName>
    <definedName name="BExIS8USL1T3Z97CZ30HJ98E2GXQ" localSheetId="2" hidden="1">#REF!</definedName>
    <definedName name="BExIS8USL1T3Z97CZ30HJ98E2GXQ" hidden="1">#REF!</definedName>
    <definedName name="BExISC5B700MZUBFTQ9K4IKTF7HR" localSheetId="2" hidden="1">#REF!</definedName>
    <definedName name="BExISC5B700MZUBFTQ9K4IKTF7HR" hidden="1">#REF!</definedName>
    <definedName name="BExISDHXS49S1H56ENBPRF1NLD5C" localSheetId="2" hidden="1">#REF!</definedName>
    <definedName name="BExISDHXS49S1H56ENBPRF1NLD5C" hidden="1">#REF!</definedName>
    <definedName name="BExISM1JLV54A21A164IURMPGUMU" localSheetId="2" hidden="1">#REF!</definedName>
    <definedName name="BExISM1JLV54A21A164IURMPGUMU" hidden="1">#REF!</definedName>
    <definedName name="BExISRFKJYUZ4AKW44IJF7RF9Y90" localSheetId="2" hidden="1">#REF!</definedName>
    <definedName name="BExISRFKJYUZ4AKW44IJF7RF9Y90" hidden="1">#REF!</definedName>
    <definedName name="BExISSMVV57JAUB6CSGBMBFVNGWK" localSheetId="2" hidden="1">#REF!</definedName>
    <definedName name="BExISSMVV57JAUB6CSGBMBFVNGWK" hidden="1">#REF!</definedName>
    <definedName name="BExIT16AD4HCD0WQCCA72AKLQHK1" localSheetId="2" hidden="1">#REF!</definedName>
    <definedName name="BExIT16AD4HCD0WQCCA72AKLQHK1" hidden="1">#REF!</definedName>
    <definedName name="BExIT1MK8TBAK3SNP36A8FKDQSOK" localSheetId="2" hidden="1">#REF!</definedName>
    <definedName name="BExIT1MK8TBAK3SNP36A8FKDQSOK" hidden="1">#REF!</definedName>
    <definedName name="BExIT9PPVL7XGGIZS7G6QI6L7H9U" localSheetId="2" hidden="1">#REF!</definedName>
    <definedName name="BExIT9PPVL7XGGIZS7G6QI6L7H9U" hidden="1">#REF!</definedName>
    <definedName name="BExITBNYANV2S8KD56GOGCKW393R" localSheetId="2" hidden="1">#REF!</definedName>
    <definedName name="BExITBNYANV2S8KD56GOGCKW393R" hidden="1">#REF!</definedName>
    <definedName name="BExITGB4FVAV0LE88D7JMX7FBYXI" localSheetId="2" hidden="1">#REF!</definedName>
    <definedName name="BExITGB4FVAV0LE88D7JMX7FBYXI" hidden="1">#REF!</definedName>
    <definedName name="BExITI3TQ14K842P38QF0PNWSWNO" localSheetId="2" hidden="1">#REF!</definedName>
    <definedName name="BExITI3TQ14K842P38QF0PNWSWNO" hidden="1">#REF!</definedName>
    <definedName name="BExIU9OGER4TPMETACWUEP1UENK0" localSheetId="2" hidden="1">#REF!</definedName>
    <definedName name="BExIU9OGER4TPMETACWUEP1UENK0" hidden="1">#REF!</definedName>
    <definedName name="BExIUD4OJGH65NFNQ4VMCE3R4J1X" localSheetId="2" hidden="1">#REF!</definedName>
    <definedName name="BExIUD4OJGH65NFNQ4VMCE3R4J1X" hidden="1">#REF!</definedName>
    <definedName name="BExIUQM0XWNNW3MJD26EOVIT7FSU" localSheetId="2" hidden="1">#REF!</definedName>
    <definedName name="BExIUQM0XWNNW3MJD26EOVIT7FSU" hidden="1">#REF!</definedName>
    <definedName name="BExIUTB5OAAXYW0OFMP0PS40SPOB" localSheetId="2" hidden="1">#REF!</definedName>
    <definedName name="BExIUTB5OAAXYW0OFMP0PS40SPOB" hidden="1">#REF!</definedName>
    <definedName name="BExIUUT2MHIOV6R3WHA0DPM1KBKY" localSheetId="2" hidden="1">#REF!</definedName>
    <definedName name="BExIUUT2MHIOV6R3WHA0DPM1KBKY" hidden="1">#REF!</definedName>
    <definedName name="BExIUYPDT1AM6MWGWQS646PIZIWC" localSheetId="2" hidden="1">#REF!</definedName>
    <definedName name="BExIUYPDT1AM6MWGWQS646PIZIWC" hidden="1">#REF!</definedName>
    <definedName name="BExIV0I2O9F8D1UK1SI8AEYR6U0A" localSheetId="2" hidden="1">#REF!</definedName>
    <definedName name="BExIV0I2O9F8D1UK1SI8AEYR6U0A" hidden="1">#REF!</definedName>
    <definedName name="BExIV2LM38XPLRTWT0R44TMQ59E5" localSheetId="2" hidden="1">#REF!</definedName>
    <definedName name="BExIV2LM38XPLRTWT0R44TMQ59E5" hidden="1">#REF!</definedName>
    <definedName name="BExIV3HY4S0YRV1F7XEMF2YHAR2I" localSheetId="2" hidden="1">#REF!</definedName>
    <definedName name="BExIV3HY4S0YRV1F7XEMF2YHAR2I" hidden="1">#REF!</definedName>
    <definedName name="BExIV6HUZFRIFLXW2SICKGTAH1PV" localSheetId="2" hidden="1">#REF!</definedName>
    <definedName name="BExIV6HUZFRIFLXW2SICKGTAH1PV" hidden="1">#REF!</definedName>
    <definedName name="BExIVCXWL6H5LD9DHDIA4F5U9TQL" localSheetId="2" hidden="1">#REF!</definedName>
    <definedName name="BExIVCXWL6H5LD9DHDIA4F5U9TQL" hidden="1">#REF!</definedName>
    <definedName name="BExIVEVYJ7KL8QNR5ZTOSD11I5A6" localSheetId="2" hidden="1">#REF!</definedName>
    <definedName name="BExIVEVYJ7KL8QNR5ZTOSD11I5A6" hidden="1">#REF!</definedName>
    <definedName name="BExIVJ30S9U8MA1TUBRND8DGF96D" localSheetId="2" hidden="1">#REF!</definedName>
    <definedName name="BExIVJ30S9U8MA1TUBRND8DGF96D" hidden="1">#REF!</definedName>
    <definedName name="BExIVMOIPSEWSIHIDDLOXESQ28A0" localSheetId="2" hidden="1">#REF!</definedName>
    <definedName name="BExIVMOIPSEWSIHIDDLOXESQ28A0" hidden="1">#REF!</definedName>
    <definedName name="BExIVNVNJX9BYDLC88NG09YF5XQ6" localSheetId="2" hidden="1">#REF!</definedName>
    <definedName name="BExIVNVNJX9BYDLC88NG09YF5XQ6" hidden="1">#REF!</definedName>
    <definedName name="BExIVQVKLMGSRYT1LFZH0KUIA4OR" localSheetId="2" hidden="1">#REF!</definedName>
    <definedName name="BExIVQVKLMGSRYT1LFZH0KUIA4OR" hidden="1">#REF!</definedName>
    <definedName name="BExIVYTFI35KNR2XSA6N8OJYUTUR" localSheetId="2" hidden="1">#REF!</definedName>
    <definedName name="BExIVYTFI35KNR2XSA6N8OJYUTUR" hidden="1">#REF!</definedName>
    <definedName name="BExIVZF05SNB8DE7VLQOFG9S41HS" localSheetId="2" hidden="1">#REF!</definedName>
    <definedName name="BExIVZF05SNB8DE7VLQOFG9S41HS" hidden="1">#REF!</definedName>
    <definedName name="BExIWB3SY3WRIVIOF988DNNODBOA" localSheetId="2" hidden="1">#REF!</definedName>
    <definedName name="BExIWB3SY3WRIVIOF988DNNODBOA" hidden="1">#REF!</definedName>
    <definedName name="BExIWB99CG0H52LRD6QWPN4L6DV2" localSheetId="2" hidden="1">#REF!</definedName>
    <definedName name="BExIWB99CG0H52LRD6QWPN4L6DV2" hidden="1">#REF!</definedName>
    <definedName name="BExIWG1W7XP9DFYYSZAIOSHM0QLQ" localSheetId="2" hidden="1">#REF!</definedName>
    <definedName name="BExIWG1W7XP9DFYYSZAIOSHM0QLQ" hidden="1">#REF!</definedName>
    <definedName name="BExIWH3KUK94B7833DD4TB0Y6KP9" localSheetId="2" hidden="1">#REF!</definedName>
    <definedName name="BExIWH3KUK94B7833DD4TB0Y6KP9" hidden="1">#REF!</definedName>
    <definedName name="BExIWHZXYAALPLS8CSHZHJ82LBOH" localSheetId="2" hidden="1">#REF!</definedName>
    <definedName name="BExIWHZXYAALPLS8CSHZHJ82LBOH" hidden="1">#REF!</definedName>
    <definedName name="BExIWJY6FHR6KOO0P8U4IZ7VD42D" localSheetId="2" hidden="1">#REF!</definedName>
    <definedName name="BExIWJY6FHR6KOO0P8U4IZ7VD42D" hidden="1">#REF!</definedName>
    <definedName name="BExIWKE9MGIDWORBI43AWTUNYFAN" localSheetId="2" hidden="1">#REF!</definedName>
    <definedName name="BExIWKE9MGIDWORBI43AWTUNYFAN" hidden="1">#REF!</definedName>
    <definedName name="BExIWPHOYLSNGZKVD3RRKOEALEUG" localSheetId="2" hidden="1">#REF!</definedName>
    <definedName name="BExIWPHOYLSNGZKVD3RRKOEALEUG" hidden="1">#REF!</definedName>
    <definedName name="BExIWSHLD1QIZPL5ARLXOJ9Y2CAA" localSheetId="2" hidden="1">#REF!</definedName>
    <definedName name="BExIWSHLD1QIZPL5ARLXOJ9Y2CAA" hidden="1">#REF!</definedName>
    <definedName name="BExIX34PM5DBTRHRQWP6PL6WIX88" localSheetId="2" hidden="1">#REF!</definedName>
    <definedName name="BExIX34PM5DBTRHRQWP6PL6WIX88" hidden="1">#REF!</definedName>
    <definedName name="BExIX5OAP9KSUE5SIZCW9P39Q4WE" localSheetId="2" hidden="1">#REF!</definedName>
    <definedName name="BExIX5OAP9KSUE5SIZCW9P39Q4WE" hidden="1">#REF!</definedName>
    <definedName name="BExIXGRJPVJMUDGSG7IHPXPNO69B" localSheetId="2" hidden="1">#REF!</definedName>
    <definedName name="BExIXGRJPVJMUDGSG7IHPXPNO69B" hidden="1">#REF!</definedName>
    <definedName name="BExIXGWVQ9WOO0NCJLXAU4PJPOPM" localSheetId="2" hidden="1">#REF!</definedName>
    <definedName name="BExIXGWVQ9WOO0NCJLXAU4PJPOPM" hidden="1">#REF!</definedName>
    <definedName name="BExIXLK6SEOTUWQVNLCH4SAKTVGQ" localSheetId="2" hidden="1">#REF!</definedName>
    <definedName name="BExIXLK6SEOTUWQVNLCH4SAKTVGQ" hidden="1">#REF!</definedName>
    <definedName name="BExIXM5R87ZL3FHALWZXYCPHGX3E" localSheetId="2" hidden="1">#REF!</definedName>
    <definedName name="BExIXM5R87ZL3FHALWZXYCPHGX3E" hidden="1">#REF!</definedName>
    <definedName name="BExIXN24YK8MIB3OZ905DHU9CDH1" localSheetId="2" hidden="1">#REF!</definedName>
    <definedName name="BExIXN24YK8MIB3OZ905DHU9CDH1" hidden="1">#REF!</definedName>
    <definedName name="BExIXS036ZCKT2Z8XZKLZ8PFWQGL" localSheetId="2" hidden="1">#REF!</definedName>
    <definedName name="BExIXS036ZCKT2Z8XZKLZ8PFWQGL" hidden="1">#REF!</definedName>
    <definedName name="BExIXY5CF9PFM0P40AZ4U51TMWV0" localSheetId="2" hidden="1">#REF!</definedName>
    <definedName name="BExIXY5CF9PFM0P40AZ4U51TMWV0" hidden="1">#REF!</definedName>
    <definedName name="BExIYEXJBK8JDWIRSVV4RJSKZVV1" localSheetId="2" hidden="1">#REF!</definedName>
    <definedName name="BExIYEXJBK8JDWIRSVV4RJSKZVV1" hidden="1">#REF!</definedName>
    <definedName name="BExIYFJ59KLIPRTGIHX9X07UVGT3" localSheetId="2" hidden="1">#REF!</definedName>
    <definedName name="BExIYFJ59KLIPRTGIHX9X07UVGT3" hidden="1">#REF!</definedName>
    <definedName name="BExIYHH7GZO6BU3DC4GRLH3FD3ZS" localSheetId="2" hidden="1">#REF!</definedName>
    <definedName name="BExIYHH7GZO6BU3DC4GRLH3FD3ZS" hidden="1">#REF!</definedName>
    <definedName name="BExIYHMPBTD67ZNUL9O76FZQHYPT" localSheetId="2" hidden="1">#REF!</definedName>
    <definedName name="BExIYHMPBTD67ZNUL9O76FZQHYPT" hidden="1">#REF!</definedName>
    <definedName name="BExIYI2RH0K4225XO970K2IQ1E79" localSheetId="2" hidden="1">#REF!</definedName>
    <definedName name="BExIYI2RH0K4225XO970K2IQ1E79" hidden="1">#REF!</definedName>
    <definedName name="BExIYMPZ0KS2KOJFQAUQJ77L7701" localSheetId="2" hidden="1">#REF!</definedName>
    <definedName name="BExIYMPZ0KS2KOJFQAUQJ77L7701" hidden="1">#REF!</definedName>
    <definedName name="BExIYP9Q6FV9T0R9G3UDKLS4TTYX" localSheetId="2" hidden="1">#REF!</definedName>
    <definedName name="BExIYP9Q6FV9T0R9G3UDKLS4TTYX" hidden="1">#REF!</definedName>
    <definedName name="BExIYZGLDQ1TN7BIIN4RLDP31GIM" localSheetId="2" hidden="1">#REF!</definedName>
    <definedName name="BExIYZGLDQ1TN7BIIN4RLDP31GIM" hidden="1">#REF!</definedName>
    <definedName name="BExIZ4K0EZJK6PW3L8SVKTJFSWW9" localSheetId="2" hidden="1">#REF!</definedName>
    <definedName name="BExIZ4K0EZJK6PW3L8SVKTJFSWW9" hidden="1">#REF!</definedName>
    <definedName name="BExIZAECOEZGBAO29QMV14E6XDIV" localSheetId="2" hidden="1">#REF!</definedName>
    <definedName name="BExIZAECOEZGBAO29QMV14E6XDIV" hidden="1">#REF!</definedName>
    <definedName name="BExIZHQR3N1546MQS83ZJ8I6SPZ3" localSheetId="2" hidden="1">#REF!</definedName>
    <definedName name="BExIZHQR3N1546MQS83ZJ8I6SPZ3" hidden="1">#REF!</definedName>
    <definedName name="BExIZKVXYD5O2JBU81F2UFJZLLSI" localSheetId="2" hidden="1">#REF!</definedName>
    <definedName name="BExIZKVXYD5O2JBU81F2UFJZLLSI" hidden="1">#REF!</definedName>
    <definedName name="BExIZPZDHC8HGER83WHCZAHOX7LK" localSheetId="2" hidden="1">#REF!</definedName>
    <definedName name="BExIZPZDHC8HGER83WHCZAHOX7LK" hidden="1">#REF!</definedName>
    <definedName name="BExIZQA5XCS39QKXMYR1MH2ZIGPS" localSheetId="2" hidden="1">#REF!</definedName>
    <definedName name="BExIZQA5XCS39QKXMYR1MH2ZIGPS" hidden="1">#REF!</definedName>
    <definedName name="BExIZVDLRUNAL32D9KO9X7Y4PB3O" localSheetId="2" hidden="1">#REF!</definedName>
    <definedName name="BExIZVDLRUNAL32D9KO9X7Y4PB3O" hidden="1">#REF!</definedName>
    <definedName name="BExIZY2PUZ0OF9YKK1B13IW0VS6G" localSheetId="2" hidden="1">#REF!</definedName>
    <definedName name="BExIZY2PUZ0OF9YKK1B13IW0VS6G" hidden="1">#REF!</definedName>
    <definedName name="BExJ08KBRR2XMWW3VZMPSQKXHZUH" localSheetId="2" hidden="1">#REF!</definedName>
    <definedName name="BExJ08KBRR2XMWW3VZMPSQKXHZUH" hidden="1">#REF!</definedName>
    <definedName name="BExJ0DYJWXGE7DA39PYL3WM05U9O" localSheetId="2" hidden="1">#REF!</definedName>
    <definedName name="BExJ0DYJWXGE7DA39PYL3WM05U9O" hidden="1">#REF!</definedName>
    <definedName name="BExJ0JYDEZPM2303TRBXOZ74M7N6" localSheetId="2" hidden="1">#REF!</definedName>
    <definedName name="BExJ0JYDEZPM2303TRBXOZ74M7N6" hidden="1">#REF!</definedName>
    <definedName name="BExJ0MY8SY5J5V50H3UKE78ODTVB" localSheetId="2" hidden="1">#REF!</definedName>
    <definedName name="BExJ0MY8SY5J5V50H3UKE78ODTVB" hidden="1">#REF!</definedName>
    <definedName name="BExJ0YC98G37ML4N8FLP8D95EFRF" localSheetId="2" hidden="1">#REF!</definedName>
    <definedName name="BExJ0YC98G37ML4N8FLP8D95EFRF" hidden="1">#REF!</definedName>
    <definedName name="BExKCDYKAEV45AFXHVHZZ62E5BM3" localSheetId="2" hidden="1">#REF!</definedName>
    <definedName name="BExKCDYKAEV45AFXHVHZZ62E5BM3" hidden="1">#REF!</definedName>
    <definedName name="BExKCYXU0W2VQVDI3N3N37K2598P" localSheetId="2" hidden="1">#REF!</definedName>
    <definedName name="BExKCYXU0W2VQVDI3N3N37K2598P" hidden="1">#REF!</definedName>
    <definedName name="BExKDJX3Z1TS0WFDD9EAO42JHL9G" localSheetId="2" hidden="1">#REF!</definedName>
    <definedName name="BExKDJX3Z1TS0WFDD9EAO42JHL9G" hidden="1">#REF!</definedName>
    <definedName name="BExKDK7WVA5I2WBACAZHAHN35D0I" localSheetId="2" hidden="1">#REF!</definedName>
    <definedName name="BExKDK7WVA5I2WBACAZHAHN35D0I" hidden="1">#REF!</definedName>
    <definedName name="BExKDKO0W4AGQO1V7K6Q4VM750FT" localSheetId="2" hidden="1">#REF!</definedName>
    <definedName name="BExKDKO0W4AGQO1V7K6Q4VM750FT" hidden="1">#REF!</definedName>
    <definedName name="BExKDLF10G7W77J87QWH3ZGLUCLW" localSheetId="2" hidden="1">#REF!</definedName>
    <definedName name="BExKDLF10G7W77J87QWH3ZGLUCLW" hidden="1">#REF!</definedName>
    <definedName name="BExKE2NDBQ14HOJH945N4W9ZZFJO" localSheetId="2" hidden="1">#REF!</definedName>
    <definedName name="BExKE2NDBQ14HOJH945N4W9ZZFJO" hidden="1">#REF!</definedName>
    <definedName name="BExKEFE0I3MT6ZLC4T1L9465HKTN" localSheetId="2" hidden="1">#REF!</definedName>
    <definedName name="BExKEFE0I3MT6ZLC4T1L9465HKTN" hidden="1">#REF!</definedName>
    <definedName name="BExKEK6O5BVJP4VY02FY7JNAZ6BT" localSheetId="2" hidden="1">#REF!</definedName>
    <definedName name="BExKEK6O5BVJP4VY02FY7JNAZ6BT" hidden="1">#REF!</definedName>
    <definedName name="BExKEKXK6E6QX339ELPXDIRZSJE0" localSheetId="2" hidden="1">#REF!</definedName>
    <definedName name="BExKEKXK6E6QX339ELPXDIRZSJE0" hidden="1">#REF!</definedName>
    <definedName name="BExKEMFI35R0D4WN4A59V9QH7I5S" localSheetId="2" hidden="1">#REF!</definedName>
    <definedName name="BExKEMFI35R0D4WN4A59V9QH7I5S" hidden="1">#REF!</definedName>
    <definedName name="BExKEOOIBMP7N8033EY2CJYCBX6H" localSheetId="2" hidden="1">#REF!</definedName>
    <definedName name="BExKEOOIBMP7N8033EY2CJYCBX6H" hidden="1">#REF!</definedName>
    <definedName name="BExKEW0RR5LA3VC46A2BEOOMQE56" localSheetId="2" hidden="1">#REF!</definedName>
    <definedName name="BExKEW0RR5LA3VC46A2BEOOMQE56" hidden="1">#REF!</definedName>
    <definedName name="BExKF37PTJB4PE1PUQWG20ASBX4E" localSheetId="2" hidden="1">#REF!</definedName>
    <definedName name="BExKF37PTJB4PE1PUQWG20ASBX4E" hidden="1">#REF!</definedName>
    <definedName name="BExKFA3VI1CZK21SM0N3LZWT9LA1" localSheetId="2" hidden="1">#REF!</definedName>
    <definedName name="BExKFA3VI1CZK21SM0N3LZWT9LA1" hidden="1">#REF!</definedName>
    <definedName name="BExKFBB29XXT9A2LVUXYSIVKPWGB" localSheetId="2" hidden="1">#REF!</definedName>
    <definedName name="BExKFBB29XXT9A2LVUXYSIVKPWGB" hidden="1">#REF!</definedName>
    <definedName name="BExKFINBFV5J2NFRCL4YUO3YF0ZE" localSheetId="2" hidden="1">#REF!</definedName>
    <definedName name="BExKFINBFV5J2NFRCL4YUO3YF0ZE" hidden="1">#REF!</definedName>
    <definedName name="BExKFISRBFACTAMJSALEYMY66F6X" localSheetId="2" hidden="1">#REF!</definedName>
    <definedName name="BExKFISRBFACTAMJSALEYMY66F6X" hidden="1">#REF!</definedName>
    <definedName name="BExKFOSK5DJ151C4E8544UWMYTOC" localSheetId="2" hidden="1">#REF!</definedName>
    <definedName name="BExKFOSK5DJ151C4E8544UWMYTOC" hidden="1">#REF!</definedName>
    <definedName name="BExKFWL3DE1V1VOVHAFYBE85QUB7" localSheetId="2" hidden="1">#REF!</definedName>
    <definedName name="BExKFWL3DE1V1VOVHAFYBE85QUB7" hidden="1">#REF!</definedName>
    <definedName name="BExKFXS9NDEWPZDVGLTMOM3CFO7N" localSheetId="2" hidden="1">#REF!</definedName>
    <definedName name="BExKFXS9NDEWPZDVGLTMOM3CFO7N" hidden="1">#REF!</definedName>
    <definedName name="BExKFYJC4EVEV54F82K6VKP7Q3OU" localSheetId="2" hidden="1">#REF!</definedName>
    <definedName name="BExKFYJC4EVEV54F82K6VKP7Q3OU" hidden="1">#REF!</definedName>
    <definedName name="BExKG4IYHBKQQ8J8FN10GB2IKO33" localSheetId="2" hidden="1">#REF!</definedName>
    <definedName name="BExKG4IYHBKQQ8J8FN10GB2IKO33" hidden="1">#REF!</definedName>
    <definedName name="BExKGBVDO2JNJUFOFQMF0RJG03ZK" localSheetId="2" hidden="1">#REF!</definedName>
    <definedName name="BExKGBVDO2JNJUFOFQMF0RJG03ZK" hidden="1">#REF!</definedName>
    <definedName name="BExKGF0L44S78D33WMQ1A75TRKB9" localSheetId="2" hidden="1">#REF!</definedName>
    <definedName name="BExKGF0L44S78D33WMQ1A75TRKB9" hidden="1">#REF!</definedName>
    <definedName name="BExKGFRN31B3G20LMQ4LRF879J68" localSheetId="2" hidden="1">#REF!</definedName>
    <definedName name="BExKGFRN31B3G20LMQ4LRF879J68" hidden="1">#REF!</definedName>
    <definedName name="BExKGJD3U3ADZILP20U3EURP0UQP" localSheetId="2" hidden="1">#REF!</definedName>
    <definedName name="BExKGJD3U3ADZILP20U3EURP0UQP" hidden="1">#REF!</definedName>
    <definedName name="BExKGNK5YGKP0YHHTAAOV17Z9EIM" localSheetId="2" hidden="1">#REF!</definedName>
    <definedName name="BExKGNK5YGKP0YHHTAAOV17Z9EIM" hidden="1">#REF!</definedName>
    <definedName name="BExKGQ3T3TWGZUSNVWJE1XWXHGRQ" localSheetId="2" hidden="1">#REF!</definedName>
    <definedName name="BExKGQ3T3TWGZUSNVWJE1XWXHGRQ" hidden="1">#REF!</definedName>
    <definedName name="BExKGV77YH9YXIQTRKK2331QGYKF" localSheetId="2" hidden="1">#REF!</definedName>
    <definedName name="BExKGV77YH9YXIQTRKK2331QGYKF" hidden="1">#REF!</definedName>
    <definedName name="BExKH3FTZ5VGTB86W9M4AB39R0G8" localSheetId="2" hidden="1">#REF!</definedName>
    <definedName name="BExKH3FTZ5VGTB86W9M4AB39R0G8" hidden="1">#REF!</definedName>
    <definedName name="BExKH3FV5U5O6XZM7STS3NZKQFGJ" localSheetId="2" hidden="1">#REF!</definedName>
    <definedName name="BExKH3FV5U5O6XZM7STS3NZKQFGJ" hidden="1">#REF!</definedName>
    <definedName name="BExKH3W5435VN8DZ68OCKI93SEO4" localSheetId="2" hidden="1">#REF!</definedName>
    <definedName name="BExKH3W5435VN8DZ68OCKI93SEO4" hidden="1">#REF!</definedName>
    <definedName name="BExKH9L4L5ZUAA98QAZ7DB7YH4QE" localSheetId="2" hidden="1">#REF!</definedName>
    <definedName name="BExKH9L4L5ZUAA98QAZ7DB7YH4QE" hidden="1">#REF!</definedName>
    <definedName name="BExKHAMUH8NR3HRV0V6FHJE3ROLN" localSheetId="2" hidden="1">#REF!</definedName>
    <definedName name="BExKHAMUH8NR3HRV0V6FHJE3ROLN" hidden="1">#REF!</definedName>
    <definedName name="BExKHCFKOWFHO2WW0N7Y5XDXEWAO" localSheetId="2" hidden="1">#REF!</definedName>
    <definedName name="BExKHCFKOWFHO2WW0N7Y5XDXEWAO" hidden="1">#REF!</definedName>
    <definedName name="BExKHIVLONZ46HLMR50DEXKEUNEP" localSheetId="2" hidden="1">#REF!</definedName>
    <definedName name="BExKHIVLONZ46HLMR50DEXKEUNEP" hidden="1">#REF!</definedName>
    <definedName name="BExKHPM9XA0ADDK7TUR0N38EXWEP" localSheetId="2" hidden="1">#REF!</definedName>
    <definedName name="BExKHPM9XA0ADDK7TUR0N38EXWEP" hidden="1">#REF!</definedName>
    <definedName name="BExKHQYXEM47TMIQRQVHE4T5LT8K" localSheetId="2" hidden="1">#REF!</definedName>
    <definedName name="BExKHQYXEM47TMIQRQVHE4T5LT8K" hidden="1">#REF!</definedName>
    <definedName name="BExKI4076KXCDE5KXL79KT36OKLO" localSheetId="2" hidden="1">#REF!</definedName>
    <definedName name="BExKI4076KXCDE5KXL79KT36OKLO" hidden="1">#REF!</definedName>
    <definedName name="BExKI7AUWXBP1WBLFRIYSNQZDWCY" localSheetId="2" hidden="1">#REF!</definedName>
    <definedName name="BExKI7AUWXBP1WBLFRIYSNQZDWCY" hidden="1">#REF!</definedName>
    <definedName name="BExKI7LO70WYISR7Q0Y1ZDWO9M3B" localSheetId="2" hidden="1">#REF!</definedName>
    <definedName name="BExKI7LO70WYISR7Q0Y1ZDWO9M3B" hidden="1">#REF!</definedName>
    <definedName name="BExKIF3EIT434ZQKMDXUBJCRLMK8" localSheetId="2" hidden="1">#REF!</definedName>
    <definedName name="BExKIF3EIT434ZQKMDXUBJCRLMK8" hidden="1">#REF!</definedName>
    <definedName name="BExKIGQV6TXIZG039HBOJU62WP2U" localSheetId="2" hidden="1">#REF!</definedName>
    <definedName name="BExKIGQV6TXIZG039HBOJU62WP2U" hidden="1">#REF!</definedName>
    <definedName name="BExKILE008SF3KTAN8WML3XKI1NZ" localSheetId="2" hidden="1">#REF!</definedName>
    <definedName name="BExKILE008SF3KTAN8WML3XKI1NZ" hidden="1">#REF!</definedName>
    <definedName name="BExKINSBB6RS7I489QHMCOMU4Z2X" localSheetId="2" hidden="1">#REF!</definedName>
    <definedName name="BExKINSBB6RS7I489QHMCOMU4Z2X" hidden="1">#REF!</definedName>
    <definedName name="BExKINXMPEA03CETGL1VOW1XRJIR" localSheetId="2" hidden="1">#REF!</definedName>
    <definedName name="BExKINXMPEA03CETGL1VOW1XRJIR" hidden="1">#REF!</definedName>
    <definedName name="BExKITBU5LXLZYDJS3D3BAVWEY3U" localSheetId="2" hidden="1">#REF!</definedName>
    <definedName name="BExKITBU5LXLZYDJS3D3BAVWEY3U" hidden="1">#REF!</definedName>
    <definedName name="BExKIU87ZKSOC2DYZWFK6SAK9I8E" localSheetId="2" hidden="1">#REF!</definedName>
    <definedName name="BExKIU87ZKSOC2DYZWFK6SAK9I8E" hidden="1">#REF!</definedName>
    <definedName name="BExKJ449HLYX2DJ9UF0H9GTPSQ73" localSheetId="2" hidden="1">#REF!</definedName>
    <definedName name="BExKJ449HLYX2DJ9UF0H9GTPSQ73" hidden="1">#REF!</definedName>
    <definedName name="BExKJ5649R9IC0GKQD6QI2G7C99Q" localSheetId="2" hidden="1">#REF!</definedName>
    <definedName name="BExKJ5649R9IC0GKQD6QI2G7C99Q" hidden="1">#REF!</definedName>
    <definedName name="BExKJEB4FXIMV2AAE9S3FCGRK1R0" localSheetId="2" hidden="1">#REF!</definedName>
    <definedName name="BExKJEB4FXIMV2AAE9S3FCGRK1R0" hidden="1">#REF!</definedName>
    <definedName name="BExKJELX2RUC8UEC56IZPYYZXHA7" localSheetId="2" hidden="1">#REF!</definedName>
    <definedName name="BExKJELX2RUC8UEC56IZPYYZXHA7" hidden="1">#REF!</definedName>
    <definedName name="BExKJI7CV9I6ILFIZ3SVO4DGK64J" localSheetId="2" hidden="1">#REF!</definedName>
    <definedName name="BExKJI7CV9I6ILFIZ3SVO4DGK64J" hidden="1">#REF!</definedName>
    <definedName name="BExKJINMXS61G2TZEXCJAWVV4F57" localSheetId="2" hidden="1">#REF!</definedName>
    <definedName name="BExKJINMXS61G2TZEXCJAWVV4F57" hidden="1">#REF!</definedName>
    <definedName name="BExKJK5ME8KB7HA0180L7OUZDDGV" localSheetId="2" hidden="1">#REF!</definedName>
    <definedName name="BExKJK5ME8KB7HA0180L7OUZDDGV" hidden="1">#REF!</definedName>
    <definedName name="BExKJLY652HI5GNEEWQXOB08K2C1" localSheetId="2" hidden="1">#REF!</definedName>
    <definedName name="BExKJLY652HI5GNEEWQXOB08K2C1" hidden="1">#REF!</definedName>
    <definedName name="BExKJN5IF0VMDILJ5K8ZENF2QYV1" localSheetId="2" hidden="1">#REF!</definedName>
    <definedName name="BExKJN5IF0VMDILJ5K8ZENF2QYV1" hidden="1">#REF!</definedName>
    <definedName name="BExKJUSJPFUIK20FTVAFJWR2OUYX" localSheetId="2" hidden="1">#REF!</definedName>
    <definedName name="BExKJUSJPFUIK20FTVAFJWR2OUYX" hidden="1">#REF!</definedName>
    <definedName name="BExKJXHNZTE5OMRQ1KTVM1DIQE9I" localSheetId="2" hidden="1">#REF!</definedName>
    <definedName name="BExKJXHNZTE5OMRQ1KTVM1DIQE9I" hidden="1">#REF!</definedName>
    <definedName name="BExKK8VP5RS3D0UXZVKA37C4SYBP" localSheetId="2" hidden="1">#REF!</definedName>
    <definedName name="BExKK8VP5RS3D0UXZVKA37C4SYBP" hidden="1">#REF!</definedName>
    <definedName name="BExKKIM9NPF6B3SPMPIQB27HQME4" localSheetId="2" hidden="1">#REF!</definedName>
    <definedName name="BExKKIM9NPF6B3SPMPIQB27HQME4" hidden="1">#REF!</definedName>
    <definedName name="BExKKIX1BCBQ4R3K41QD8NTV0OV0" localSheetId="2" hidden="1">#REF!</definedName>
    <definedName name="BExKKIX1BCBQ4R3K41QD8NTV0OV0" hidden="1">#REF!</definedName>
    <definedName name="BExKKJ2IHMOO66DQ0V2YABR4GV05" localSheetId="2" hidden="1">#REF!</definedName>
    <definedName name="BExKKJ2IHMOO66DQ0V2YABR4GV05" hidden="1">#REF!</definedName>
    <definedName name="BExKKQ3ZWADYV03YHMXDOAMU90EB" localSheetId="2" hidden="1">#REF!</definedName>
    <definedName name="BExKKQ3ZWADYV03YHMXDOAMU90EB" hidden="1">#REF!</definedName>
    <definedName name="BExKKUGD2HMJWQEYZ8H3X1BMXFS9" localSheetId="2" hidden="1">#REF!</definedName>
    <definedName name="BExKKUGD2HMJWQEYZ8H3X1BMXFS9" hidden="1">#REF!</definedName>
    <definedName name="BExKKX05KCZZZPKOR1NE5A8RGVT4" localSheetId="2" hidden="1">#REF!</definedName>
    <definedName name="BExKKX05KCZZZPKOR1NE5A8RGVT4" hidden="1">#REF!</definedName>
    <definedName name="BExKL3QUCLQLECGZM555PRF8EN56" localSheetId="2" hidden="1">#REF!</definedName>
    <definedName name="BExKL3QUCLQLECGZM555PRF8EN56" hidden="1">#REF!</definedName>
    <definedName name="BExKL7CGLA62V9UQH9ZDEHIK8W4O" localSheetId="2" hidden="1">#REF!</definedName>
    <definedName name="BExKL7CGLA62V9UQH9ZDEHIK8W4O" hidden="1">#REF!</definedName>
    <definedName name="BExKLD6S9L66QYREYHBE5J44OK7X" localSheetId="2" hidden="1">#REF!</definedName>
    <definedName name="BExKLD6S9L66QYREYHBE5J44OK7X" hidden="1">#REF!</definedName>
    <definedName name="BExKLEZK32L28GYJWVO63BZ5E1JD" localSheetId="2" hidden="1">#REF!</definedName>
    <definedName name="BExKLEZK32L28GYJWVO63BZ5E1JD" hidden="1">#REF!</definedName>
    <definedName name="BExKLLKVVHT06LA55JB2FC871DC5" localSheetId="2" hidden="1">#REF!</definedName>
    <definedName name="BExKLLKVVHT06LA55JB2FC871DC5" hidden="1">#REF!</definedName>
    <definedName name="BExKMKNALVJRCZS69GFJA4M1J08O" localSheetId="2" hidden="1">#REF!</definedName>
    <definedName name="BExKMKNALVJRCZS69GFJA4M1J08O" hidden="1">#REF!</definedName>
    <definedName name="BExKMMFZIDRFNSBCWVADJ4S2JE52" localSheetId="2" hidden="1">#REF!</definedName>
    <definedName name="BExKMMFZIDRFNSBCWVADJ4S2JE52" hidden="1">#REF!</definedName>
    <definedName name="BExKMRZJS845FERFW6HUXLFAOMYD" localSheetId="2" hidden="1">#REF!</definedName>
    <definedName name="BExKMRZJS845FERFW6HUXLFAOMYD" hidden="1">#REF!</definedName>
    <definedName name="BExKMS514WWPGUGRYGTH6XU97T8B" localSheetId="2" hidden="1">#REF!</definedName>
    <definedName name="BExKMS514WWPGUGRYGTH6XU97T8B" hidden="1">#REF!</definedName>
    <definedName name="BExKMUDV8AH8HQAD5HJVUW7GFDWU" localSheetId="2" hidden="1">#REF!</definedName>
    <definedName name="BExKMUDV8AH8HQAD5HJVUW7GFDWU" hidden="1">#REF!</definedName>
    <definedName name="BExKMWBX4EH3EYJ07UFEM08NB40Z" localSheetId="2" hidden="1">#REF!</definedName>
    <definedName name="BExKMWBX4EH3EYJ07UFEM08NB40Z" hidden="1">#REF!</definedName>
    <definedName name="BExKN4Q70IU9OY91QRUSK3044MQD" localSheetId="2" hidden="1">#REF!</definedName>
    <definedName name="BExKN4Q70IU9OY91QRUSK3044MQD" hidden="1">#REF!</definedName>
    <definedName name="BExKNBGV2IR3S7M0BX4810KZB4V3" localSheetId="2" hidden="1">#REF!</definedName>
    <definedName name="BExKNBGV2IR3S7M0BX4810KZB4V3" hidden="1">#REF!</definedName>
    <definedName name="BExKNCTBZTSY3MO42VU5PLV6YUHZ" localSheetId="2" hidden="1">#REF!</definedName>
    <definedName name="BExKNCTBZTSY3MO42VU5PLV6YUHZ" hidden="1">#REF!</definedName>
    <definedName name="BExKNGV2YY749C42AQ2T9QNIE5C3" localSheetId="2" hidden="1">#REF!</definedName>
    <definedName name="BExKNGV2YY749C42AQ2T9QNIE5C3" hidden="1">#REF!</definedName>
    <definedName name="BExKNH0F1WPNUEQITIUN5T4NDX9H" localSheetId="2" hidden="1">#REF!</definedName>
    <definedName name="BExKNH0F1WPNUEQITIUN5T4NDX9H" hidden="1">#REF!</definedName>
    <definedName name="BExKNV8UOHVWEHDJWI2WMJ9X6QHZ" localSheetId="2" hidden="1">#REF!</definedName>
    <definedName name="BExKNV8UOHVWEHDJWI2WMJ9X6QHZ" hidden="1">#REF!</definedName>
    <definedName name="BExKNZLD7UATC1MYRNJD8H2NH4KU" localSheetId="2" hidden="1">#REF!</definedName>
    <definedName name="BExKNZLD7UATC1MYRNJD8H2NH4KU" hidden="1">#REF!</definedName>
    <definedName name="BExKNZQUKQQG2Y97R74G4O4BJP1L" localSheetId="2" hidden="1">#REF!</definedName>
    <definedName name="BExKNZQUKQQG2Y97R74G4O4BJP1L" hidden="1">#REF!</definedName>
    <definedName name="BExKO06X0EAD3ABEG1E8PWLDWHBA" localSheetId="2" hidden="1">#REF!</definedName>
    <definedName name="BExKO06X0EAD3ABEG1E8PWLDWHBA" hidden="1">#REF!</definedName>
    <definedName name="BExKO2AHHSGNI1AZOIOW21KPXKPE" localSheetId="2" hidden="1">#REF!</definedName>
    <definedName name="BExKO2AHHSGNI1AZOIOW21KPXKPE" hidden="1">#REF!</definedName>
    <definedName name="BExKO2FXWJWC5IZLDN8JHYILQJ2N" localSheetId="2" hidden="1">#REF!</definedName>
    <definedName name="BExKO2FXWJWC5IZLDN8JHYILQJ2N" hidden="1">#REF!</definedName>
    <definedName name="BExKO438WZ8FKOU00NURGFMOYXWN" localSheetId="2" hidden="1">#REF!</definedName>
    <definedName name="BExKO438WZ8FKOU00NURGFMOYXWN" hidden="1">#REF!</definedName>
    <definedName name="BExKO551EZ73M80UFHBQE7BQVU4L" localSheetId="2" hidden="1">#REF!</definedName>
    <definedName name="BExKO551EZ73M80UFHBQE7BQVU4L" hidden="1">#REF!</definedName>
    <definedName name="BExKOBA4VTRV9YG31IM1PDDO3J9M" localSheetId="2" hidden="1">#REF!</definedName>
    <definedName name="BExKOBA4VTRV9YG31IM1PDDO3J9M" hidden="1">#REF!</definedName>
    <definedName name="BExKODIZGWW2EQD0FEYW6WK6XLCM" localSheetId="2" hidden="1">#REF!</definedName>
    <definedName name="BExKODIZGWW2EQD0FEYW6WK6XLCM" hidden="1">#REF!</definedName>
    <definedName name="BExKOPO2HPWVQGAKW8LOZMPIDEFG" localSheetId="2" hidden="1">#REF!</definedName>
    <definedName name="BExKOPO2HPWVQGAKW8LOZMPIDEFG" hidden="1">#REF!</definedName>
    <definedName name="BExKP7SRQ3MN5BDYXV2XMBQNUH23" localSheetId="2" hidden="1">#REF!</definedName>
    <definedName name="BExKP7SRQ3MN5BDYXV2XMBQNUH23" hidden="1">#REF!</definedName>
    <definedName name="BExKPEZP0QTKOTLIMMIFSVTHQEEK" localSheetId="2" hidden="1">#REF!</definedName>
    <definedName name="BExKPEZP0QTKOTLIMMIFSVTHQEEK" hidden="1">#REF!</definedName>
    <definedName name="BExKPFFSVTL757PNITV8R9RN4452" localSheetId="2" hidden="1">#REF!</definedName>
    <definedName name="BExKPFFSVTL757PNITV8R9RN4452" hidden="1">#REF!</definedName>
    <definedName name="BExKPIL5ZWOXQAENH3VP3ZHA2N7N" localSheetId="2" hidden="1">#REF!</definedName>
    <definedName name="BExKPIL5ZWOXQAENH3VP3ZHA2N7N" hidden="1">#REF!</definedName>
    <definedName name="BExKPJHKPVROP9QX9BMBZMU2HEZ1" localSheetId="2" hidden="1">#REF!</definedName>
    <definedName name="BExKPJHKPVROP9QX9BMBZMU2HEZ1" hidden="1">#REF!</definedName>
    <definedName name="BExKPLQJX0HJ8OTXBXH9IC9J2V0W" localSheetId="2" hidden="1">#REF!</definedName>
    <definedName name="BExKPLQJX0HJ8OTXBXH9IC9J2V0W" hidden="1">#REF!</definedName>
    <definedName name="BExKPN8C7GN36ZJZHLOB74LU6KT0" localSheetId="2" hidden="1">#REF!</definedName>
    <definedName name="BExKPN8C7GN36ZJZHLOB74LU6KT0" hidden="1">#REF!</definedName>
    <definedName name="BExKPX9VZ1J5021Q98K60HMPJU58" localSheetId="2" hidden="1">#REF!</definedName>
    <definedName name="BExKPX9VZ1J5021Q98K60HMPJU58" hidden="1">#REF!</definedName>
    <definedName name="BExKQGGEP203MUWSJVORTY7RFOFT" localSheetId="2" hidden="1">#REF!</definedName>
    <definedName name="BExKQGGEP203MUWSJVORTY7RFOFT" hidden="1">#REF!</definedName>
    <definedName name="BExKQJGAAWNM3NT19E9I0CQDBTU0" localSheetId="2" hidden="1">#REF!</definedName>
    <definedName name="BExKQJGAAWNM3NT19E9I0CQDBTU0" hidden="1">#REF!</definedName>
    <definedName name="BExKQM5GJ1ZN5REKFE7YVBQ0KXWF" localSheetId="2" hidden="1">#REF!</definedName>
    <definedName name="BExKQM5GJ1ZN5REKFE7YVBQ0KXWF" hidden="1">#REF!</definedName>
    <definedName name="BExKQQ71278061G7ZFYGPWOMOMY2" localSheetId="2" hidden="1">#REF!</definedName>
    <definedName name="BExKQQ71278061G7ZFYGPWOMOMY2" hidden="1">#REF!</definedName>
    <definedName name="BExKQTXRG3ECU8NT47UR7643LO5G" localSheetId="2" hidden="1">#REF!</definedName>
    <definedName name="BExKQTXRG3ECU8NT47UR7643LO5G" hidden="1">#REF!</definedName>
    <definedName name="BExKQVL7HPOIZ4FHANDFMVOJLEPR" localSheetId="2" hidden="1">#REF!</definedName>
    <definedName name="BExKQVL7HPOIZ4FHANDFMVOJLEPR" hidden="1">#REF!</definedName>
    <definedName name="BExKR3ZAJRYXZB4M7XZPK0I7E55W" localSheetId="2" hidden="1">#REF!</definedName>
    <definedName name="BExKR3ZAJRYXZB4M7XZPK0I7E55W" hidden="1">#REF!</definedName>
    <definedName name="BExKR8RZSEHW184G0Z56B4EGNU72" localSheetId="2" hidden="1">#REF!</definedName>
    <definedName name="BExKR8RZSEHW184G0Z56B4EGNU72" hidden="1">#REF!</definedName>
    <definedName name="BExKRHM60KUPM7RGAAFRSKX4TMS5" localSheetId="2" hidden="1">#REF!</definedName>
    <definedName name="BExKRHM60KUPM7RGAAFRSKX4TMS5" hidden="1">#REF!</definedName>
    <definedName name="BExKRQB2LX164R610N3VXJPD3C1W" localSheetId="2" hidden="1">#REF!</definedName>
    <definedName name="BExKRQB2LX164R610N3VXJPD3C1W" hidden="1">#REF!</definedName>
    <definedName name="BExKRVUSQ6PA7ZYQSTEQL3X7PB9P" localSheetId="2" hidden="1">#REF!</definedName>
    <definedName name="BExKRVUSQ6PA7ZYQSTEQL3X7PB9P" hidden="1">#REF!</definedName>
    <definedName name="BExKRY3KZ7F7RB2KH8HXSQ85IEQO" localSheetId="2" hidden="1">#REF!</definedName>
    <definedName name="BExKRY3KZ7F7RB2KH8HXSQ85IEQO" hidden="1">#REF!</definedName>
    <definedName name="BExKS91CCVW1YKNE1EQ4MCE1E9JX" localSheetId="2" hidden="1">#REF!</definedName>
    <definedName name="BExKS91CCVW1YKNE1EQ4MCE1E9JX" hidden="1">#REF!</definedName>
    <definedName name="BExKSA37DZTCK6H13HPIKR0ZFVL8" localSheetId="2" hidden="1">#REF!</definedName>
    <definedName name="BExKSA37DZTCK6H13HPIKR0ZFVL8" hidden="1">#REF!</definedName>
    <definedName name="BExKSB51O073JLM4PEU353GBBSMI" localSheetId="2" hidden="1">#REF!</definedName>
    <definedName name="BExKSB51O073JLM4PEU353GBBSMI" hidden="1">#REF!</definedName>
    <definedName name="BExKSC1EDUXA6RM44LZV6HMMHKLX" localSheetId="2" hidden="1">#REF!</definedName>
    <definedName name="BExKSC1EDUXA6RM44LZV6HMMHKLX" hidden="1">#REF!</definedName>
    <definedName name="BExKSFMOMSZYDE0WNC94F40S6636" localSheetId="2" hidden="1">#REF!</definedName>
    <definedName name="BExKSFMOMSZYDE0WNC94F40S6636" hidden="1">#REF!</definedName>
    <definedName name="BExKSHQ9K79S8KYUWIV5M5LAHHF1" localSheetId="2" hidden="1">#REF!</definedName>
    <definedName name="BExKSHQ9K79S8KYUWIV5M5LAHHF1" hidden="1">#REF!</definedName>
    <definedName name="BExKSJTWG9L3FCX8FLK4EMUJMF27" localSheetId="2" hidden="1">#REF!</definedName>
    <definedName name="BExKSJTWG9L3FCX8FLK4EMUJMF27" hidden="1">#REF!</definedName>
    <definedName name="BExKSU0MKNAVZYYPKCYTZDWQX4R8" localSheetId="2" hidden="1">#REF!</definedName>
    <definedName name="BExKSU0MKNAVZYYPKCYTZDWQX4R8" hidden="1">#REF!</definedName>
    <definedName name="BExKSX60G1MUS689FXIGYP2F7C62" localSheetId="2" hidden="1">#REF!</definedName>
    <definedName name="BExKSX60G1MUS689FXIGYP2F7C62" hidden="1">#REF!</definedName>
    <definedName name="BExKT2UZ7Y2VWF5NQE18SJRLD2RN" localSheetId="2" hidden="1">#REF!</definedName>
    <definedName name="BExKT2UZ7Y2VWF5NQE18SJRLD2RN" hidden="1">#REF!</definedName>
    <definedName name="BExKT3GJFNGAM09H5F615E36A38C" localSheetId="2" hidden="1">#REF!</definedName>
    <definedName name="BExKT3GJFNGAM09H5F615E36A38C" hidden="1">#REF!</definedName>
    <definedName name="BExKTD1UM9PTLYETG1RM502XDNC0" localSheetId="2" hidden="1">#REF!</definedName>
    <definedName name="BExKTD1UM9PTLYETG1RM502XDNC0" hidden="1">#REF!</definedName>
    <definedName name="BExKTJN26AY45CE6JUAX3OIL48F7" localSheetId="2" hidden="1">#REF!</definedName>
    <definedName name="BExKTJN26AY45CE6JUAX3OIL48F7" hidden="1">#REF!</definedName>
    <definedName name="BExKTQZGN8GI3XGSEXMPCCA3S19H" localSheetId="2" hidden="1">#REF!</definedName>
    <definedName name="BExKTQZGN8GI3XGSEXMPCCA3S19H" hidden="1">#REF!</definedName>
    <definedName name="BExKTUKYYU0F6TUW1RXV24LRAZFE" localSheetId="2" hidden="1">#REF!</definedName>
    <definedName name="BExKTUKYYU0F6TUW1RXV24LRAZFE" hidden="1">#REF!</definedName>
    <definedName name="BExKU3FBLHQBIUTN6XEZW5GC9OG1" localSheetId="2" hidden="1">#REF!</definedName>
    <definedName name="BExKU3FBLHQBIUTN6XEZW5GC9OG1" hidden="1">#REF!</definedName>
    <definedName name="BExKU82I99FEUIZLODXJDOJC96CQ" localSheetId="2" hidden="1">#REF!</definedName>
    <definedName name="BExKU82I99FEUIZLODXJDOJC96CQ" hidden="1">#REF!</definedName>
    <definedName name="BExKUDM0DFSCM3D91SH0XLXJSL18" localSheetId="2" hidden="1">#REF!</definedName>
    <definedName name="BExKUDM0DFSCM3D91SH0XLXJSL18" hidden="1">#REF!</definedName>
    <definedName name="BExKUHYKD9TJTMQOOBS4EX04FCEZ" localSheetId="2" hidden="1">#REF!</definedName>
    <definedName name="BExKUHYKD9TJTMQOOBS4EX04FCEZ" hidden="1">#REF!</definedName>
    <definedName name="BExKULEKJLA77AUQPDUHSM94Y76Z" localSheetId="2" hidden="1">#REF!</definedName>
    <definedName name="BExKULEKJLA77AUQPDUHSM94Y76Z" hidden="1">#REF!</definedName>
    <definedName name="BExKUXE506JSYMR4CV866RHRDYR9" localSheetId="2" hidden="1">#REF!</definedName>
    <definedName name="BExKUXE506JSYMR4CV866RHRDYR9" hidden="1">#REF!</definedName>
    <definedName name="BExKV08R85MKI3MAX9E2HERNQUNL" localSheetId="2" hidden="1">#REF!</definedName>
    <definedName name="BExKV08R85MKI3MAX9E2HERNQUNL" hidden="1">#REF!</definedName>
    <definedName name="BExKV4AAUNNJL5JWD7PX6BFKVS6O" localSheetId="2" hidden="1">#REF!</definedName>
    <definedName name="BExKV4AAUNNJL5JWD7PX6BFKVS6O" hidden="1">#REF!</definedName>
    <definedName name="BExKVDVK6HN74GQPTXICP9BFC8CF" localSheetId="2" hidden="1">#REF!</definedName>
    <definedName name="BExKVDVK6HN74GQPTXICP9BFC8CF" hidden="1">#REF!</definedName>
    <definedName name="BExKVFZ3ZZGIC1QI8XN6BYFWN0ZY" localSheetId="2" hidden="1">#REF!</definedName>
    <definedName name="BExKVFZ3ZZGIC1QI8XN6BYFWN0ZY" hidden="1">#REF!</definedName>
    <definedName name="BExKVG4KGO28KPGTAFL1R8TTZ10N" localSheetId="2" hidden="1">#REF!</definedName>
    <definedName name="BExKVG4KGO28KPGTAFL1R8TTZ10N" hidden="1">#REF!</definedName>
    <definedName name="BExKW0CSH7DA02YSNV64PSEIXB2P" localSheetId="2" hidden="1">#REF!</definedName>
    <definedName name="BExKW0CSH7DA02YSNV64PSEIXB2P" hidden="1">#REF!</definedName>
    <definedName name="BExM9NUG3Q31X01AI9ZJCZIX25CS" localSheetId="2" hidden="1">#REF!</definedName>
    <definedName name="BExM9NUG3Q31X01AI9ZJCZIX25CS" hidden="1">#REF!</definedName>
    <definedName name="BExM9OG182RP30MY23PG49LVPZ1C" localSheetId="2" hidden="1">#REF!</definedName>
    <definedName name="BExM9OG182RP30MY23PG49LVPZ1C" hidden="1">#REF!</definedName>
    <definedName name="BExMA64MW1S18NH8DCKPCCEI5KCB" localSheetId="2" hidden="1">#REF!</definedName>
    <definedName name="BExMA64MW1S18NH8DCKPCCEI5KCB" hidden="1">#REF!</definedName>
    <definedName name="BExMALEWFUEM8Y686IT03ECURUBR" localSheetId="2" hidden="1">#REF!</definedName>
    <definedName name="BExMALEWFUEM8Y686IT03ECURUBR" hidden="1">#REF!</definedName>
    <definedName name="BExMAS0AQY7KMMTBTBPK0SWWDITB" localSheetId="2" hidden="1">#REF!</definedName>
    <definedName name="BExMAS0AQY7KMMTBTBPK0SWWDITB" hidden="1">#REF!</definedName>
    <definedName name="BExMAXJS82ZJ8RS22VLE0V0LDUII" localSheetId="2" hidden="1">#REF!</definedName>
    <definedName name="BExMAXJS82ZJ8RS22VLE0V0LDUII" hidden="1">#REF!</definedName>
    <definedName name="BExMB4QRS0R3MTB4CMUHFZ84LNZQ" localSheetId="2" hidden="1">#REF!</definedName>
    <definedName name="BExMB4QRS0R3MTB4CMUHFZ84LNZQ" hidden="1">#REF!</definedName>
    <definedName name="BExMB7AICZ233JKSCEUSR9RQXRS0" localSheetId="2" hidden="1">#REF!</definedName>
    <definedName name="BExMB7AICZ233JKSCEUSR9RQXRS0" hidden="1">#REF!</definedName>
    <definedName name="BExMBC35WKQY5CWQJLV4D05O6971" localSheetId="2" hidden="1">#REF!</definedName>
    <definedName name="BExMBC35WKQY5CWQJLV4D05O6971" hidden="1">#REF!</definedName>
    <definedName name="BExMBFTZV4Q1A5KG25C1N9PHQNSW" localSheetId="2" hidden="1">#REF!</definedName>
    <definedName name="BExMBFTZV4Q1A5KG25C1N9PHQNSW" hidden="1">#REF!</definedName>
    <definedName name="BExMBFZFXQDH3H55R89930TFTU36" localSheetId="2" hidden="1">#REF!</definedName>
    <definedName name="BExMBFZFXQDH3H55R89930TFTU36" hidden="1">#REF!</definedName>
    <definedName name="BExMBK6ISK3U7KHZKUJXIDKGF6VW" localSheetId="2" hidden="1">#REF!</definedName>
    <definedName name="BExMBK6ISK3U7KHZKUJXIDKGF6VW" hidden="1">#REF!</definedName>
    <definedName name="BExMBYPQDG9AYDQ5E8IECVFREPO6" hidden="1">[7]ZZCOOM_M03_Q004!#REF!</definedName>
    <definedName name="BExMC7PESEESXVMDCGGIP5LPMUGY" localSheetId="2" hidden="1">#REF!</definedName>
    <definedName name="BExMC7PESEESXVMDCGGIP5LPMUGY" hidden="1">#REF!</definedName>
    <definedName name="BExMC8AZUTX8LG89K2JJR7ZG62XX" localSheetId="2" hidden="1">#REF!</definedName>
    <definedName name="BExMC8AZUTX8LG89K2JJR7ZG62XX" hidden="1">#REF!</definedName>
    <definedName name="BExMCA96YR10V72G2R0SCIKPZLIZ" localSheetId="2" hidden="1">#REF!</definedName>
    <definedName name="BExMCA96YR10V72G2R0SCIKPZLIZ" hidden="1">#REF!</definedName>
    <definedName name="BExMCB5JU5I2VQDUBS4O42BTEVKI" localSheetId="2" hidden="1">#REF!</definedName>
    <definedName name="BExMCB5JU5I2VQDUBS4O42BTEVKI" hidden="1">#REF!</definedName>
    <definedName name="BExMCFSQFSEMPY5IXDIRKZDASDBR" localSheetId="2" hidden="1">#REF!</definedName>
    <definedName name="BExMCFSQFSEMPY5IXDIRKZDASDBR" hidden="1">#REF!</definedName>
    <definedName name="BExMCH58I9XOLK7WEE6VSJGYPJGL" localSheetId="2" hidden="1">#REF!</definedName>
    <definedName name="BExMCH58I9XOLK7WEE6VSJGYPJGL" hidden="1">#REF!</definedName>
    <definedName name="BExMCMZOEYWVOOJ98TBHTTCS7XB8" localSheetId="2" hidden="1">#REF!</definedName>
    <definedName name="BExMCMZOEYWVOOJ98TBHTTCS7XB8" hidden="1">#REF!</definedName>
    <definedName name="BExMCS8EF2W3FS9QADNKREYSI8P0" localSheetId="2" hidden="1">#REF!</definedName>
    <definedName name="BExMCS8EF2W3FS9QADNKREYSI8P0" hidden="1">#REF!</definedName>
    <definedName name="BExMCSU0KZGHALEL7N5DJBVL94K7" localSheetId="2" hidden="1">#REF!</definedName>
    <definedName name="BExMCSU0KZGHALEL7N5DJBVL94K7" hidden="1">#REF!</definedName>
    <definedName name="BExMCUS7GSOM96J0HJ7EH0FFM2AC" localSheetId="2" hidden="1">#REF!</definedName>
    <definedName name="BExMCUS7GSOM96J0HJ7EH0FFM2AC" hidden="1">#REF!</definedName>
    <definedName name="BExMCYTT6TVDWMJXO1NZANRTVNAN" localSheetId="2" hidden="1">#REF!</definedName>
    <definedName name="BExMCYTT6TVDWMJXO1NZANRTVNAN" hidden="1">#REF!</definedName>
    <definedName name="BExMD54CT1VTE5YGBM90H90NF28M" localSheetId="2" hidden="1">#REF!</definedName>
    <definedName name="BExMD54CT1VTE5YGBM90H90NF28M" hidden="1">#REF!</definedName>
    <definedName name="BExMD5F6IAV108XYJLXUO9HD0IT6" localSheetId="2" hidden="1">#REF!</definedName>
    <definedName name="BExMD5F6IAV108XYJLXUO9HD0IT6" hidden="1">#REF!</definedName>
    <definedName name="BExMDANV66W9T3XAXID40XFJ0J93" localSheetId="2" hidden="1">#REF!</definedName>
    <definedName name="BExMDANV66W9T3XAXID40XFJ0J93" hidden="1">#REF!</definedName>
    <definedName name="BExMDGD1KQP7NNR78X2ZX4FCBQ1S" localSheetId="2" hidden="1">#REF!</definedName>
    <definedName name="BExMDGD1KQP7NNR78X2ZX4FCBQ1S" hidden="1">#REF!</definedName>
    <definedName name="BExMDIRDK0DI8P86HB7WPH8QWLSQ" localSheetId="2" hidden="1">#REF!</definedName>
    <definedName name="BExMDIRDK0DI8P86HB7WPH8QWLSQ" hidden="1">#REF!</definedName>
    <definedName name="BExMDOWGDLP3BZZB4ZPI31VS10FP" localSheetId="2" hidden="1">#REF!</definedName>
    <definedName name="BExMDOWGDLP3BZZB4ZPI31VS10FP" hidden="1">#REF!</definedName>
    <definedName name="BExMDPI2FVMORSWDDCVAJ85WYAYO" localSheetId="2" hidden="1">#REF!</definedName>
    <definedName name="BExMDPI2FVMORSWDDCVAJ85WYAYO" hidden="1">#REF!</definedName>
    <definedName name="BExMDUWB7VWHFFR266QXO46BNV2S" localSheetId="2" hidden="1">#REF!</definedName>
    <definedName name="BExMDUWB7VWHFFR266QXO46BNV2S" hidden="1">#REF!</definedName>
    <definedName name="BExME2U47N8LZG0BPJ49ANY5QVV2" localSheetId="2" hidden="1">#REF!</definedName>
    <definedName name="BExME2U47N8LZG0BPJ49ANY5QVV2" hidden="1">#REF!</definedName>
    <definedName name="BExME88DH5DUKMUFI9FNVECXFD2E" localSheetId="2" hidden="1">#REF!</definedName>
    <definedName name="BExME88DH5DUKMUFI9FNVECXFD2E" hidden="1">#REF!</definedName>
    <definedName name="BExME9A7MOGAK7YTTQYXP5DL6VYA" localSheetId="2" hidden="1">#REF!</definedName>
    <definedName name="BExME9A7MOGAK7YTTQYXP5DL6VYA" hidden="1">#REF!</definedName>
    <definedName name="BExMEOV9YFRY5C3GDLU60GIX10BY" localSheetId="2" hidden="1">#REF!</definedName>
    <definedName name="BExMEOV9YFRY5C3GDLU60GIX10BY" hidden="1">#REF!</definedName>
    <definedName name="BExMEUK2Q5GZGZFZ77Z2IYUKOOYW" localSheetId="2" hidden="1">#REF!</definedName>
    <definedName name="BExMEUK2Q5GZGZFZ77Z2IYUKOOYW" hidden="1">#REF!</definedName>
    <definedName name="BExMEWT36INWIP0VNS94NEP3WZ4U" localSheetId="2" hidden="1">#REF!</definedName>
    <definedName name="BExMEWT36INWIP0VNS94NEP3WZ4U" hidden="1">#REF!</definedName>
    <definedName name="BExMEY09ESM4H2YGKEQQRYUD114R" localSheetId="2" hidden="1">#REF!</definedName>
    <definedName name="BExMEY09ESM4H2YGKEQQRYUD114R" hidden="1">#REF!</definedName>
    <definedName name="BExMF0UU4SBJHOJ4SG09QMF1TC7H" localSheetId="2" hidden="1">#REF!</definedName>
    <definedName name="BExMF0UU4SBJHOJ4SG09QMF1TC7H" hidden="1">#REF!</definedName>
    <definedName name="BExMF2YDPQWGK3CSN8LJG16MLFQZ" localSheetId="2" hidden="1">#REF!</definedName>
    <definedName name="BExMF2YDPQWGK3CSN8LJG16MLFQZ" hidden="1">#REF!</definedName>
    <definedName name="BExMF4G4IUPQY1Y5GEY5N3E04CL6" localSheetId="2" hidden="1">#REF!</definedName>
    <definedName name="BExMF4G4IUPQY1Y5GEY5N3E04CL6" hidden="1">#REF!</definedName>
    <definedName name="BExMF9UIGYMOAQK0ELUWP0S0HZZY" localSheetId="2" hidden="1">#REF!</definedName>
    <definedName name="BExMF9UIGYMOAQK0ELUWP0S0HZZY" hidden="1">#REF!</definedName>
    <definedName name="BExMFDLBSWFMRDYJ2DZETI3EXKN2" localSheetId="2" hidden="1">#REF!</definedName>
    <definedName name="BExMFDLBSWFMRDYJ2DZETI3EXKN2" hidden="1">#REF!</definedName>
    <definedName name="BExMFLDTMRTCHKA37LQW67BG8D5C" localSheetId="2" hidden="1">#REF!</definedName>
    <definedName name="BExMFLDTMRTCHKA37LQW67BG8D5C" hidden="1">#REF!</definedName>
    <definedName name="BExMFTH63LTWA2JYJTJYMT5K2OF2" localSheetId="2" hidden="1">#REF!</definedName>
    <definedName name="BExMFTH63LTWA2JYJTJYMT5K2OF2" hidden="1">#REF!</definedName>
    <definedName name="BExMFY4AG5T27EVMCCNE00GOAR66" localSheetId="2" hidden="1">#REF!</definedName>
    <definedName name="BExMFY4AG5T27EVMCCNE00GOAR66" hidden="1">#REF!</definedName>
    <definedName name="BExMGQQNOFER1MEVQ961XARTRIOB" localSheetId="2" hidden="1">#REF!</definedName>
    <definedName name="BExMGQQNOFER1MEVQ961XARTRIOB" hidden="1">#REF!</definedName>
    <definedName name="BExMH189E60TZBQFN2UWVA1UZA7X" localSheetId="2" hidden="1">#REF!</definedName>
    <definedName name="BExMH189E60TZBQFN2UWVA1UZA7X" hidden="1">#REF!</definedName>
    <definedName name="BExMH3H9TW5TJCNU5Z1EWXP3BAEP" localSheetId="2" hidden="1">#REF!</definedName>
    <definedName name="BExMH3H9TW5TJCNU5Z1EWXP3BAEP" hidden="1">#REF!</definedName>
    <definedName name="BExMH5A1B01SYXROP70DOKTQ5D6Z" localSheetId="2" hidden="1">#REF!</definedName>
    <definedName name="BExMH5A1B01SYXROP70DOKTQ5D6Z" hidden="1">#REF!</definedName>
    <definedName name="BExMHCGUJ8A3L31NU0XU0FGXE4P3" localSheetId="2" hidden="1">#REF!</definedName>
    <definedName name="BExMHCGUJ8A3L31NU0XU0FGXE4P3" hidden="1">#REF!</definedName>
    <definedName name="BExMHOWPB34KPZ76M2KIX2C9R2VB" localSheetId="2" hidden="1">#REF!</definedName>
    <definedName name="BExMHOWPB34KPZ76M2KIX2C9R2VB" hidden="1">#REF!</definedName>
    <definedName name="BExMHSSYC6KVHA3QDTSYPN92TWMI" localSheetId="2" hidden="1">#REF!</definedName>
    <definedName name="BExMHSSYC6KVHA3QDTSYPN92TWMI" hidden="1">#REF!</definedName>
    <definedName name="BExMI3AJ9477KDL4T9DHET4LJJTW" localSheetId="2" hidden="1">#REF!</definedName>
    <definedName name="BExMI3AJ9477KDL4T9DHET4LJJTW" hidden="1">#REF!</definedName>
    <definedName name="BExMI6QQ20XHD0NWJUN741B37182" localSheetId="2" hidden="1">#REF!</definedName>
    <definedName name="BExMI6QQ20XHD0NWJUN741B37182" hidden="1">#REF!</definedName>
    <definedName name="BExMI7MYDIMC9K16SBAFUY33RHK6" localSheetId="2" hidden="1">#REF!</definedName>
    <definedName name="BExMI7MYDIMC9K16SBAFUY33RHK6" hidden="1">#REF!</definedName>
    <definedName name="BExMI8JB94SBD9EMNJEK7Y2T6GYU" localSheetId="2" hidden="1">#REF!</definedName>
    <definedName name="BExMI8JB94SBD9EMNJEK7Y2T6GYU" hidden="1">#REF!</definedName>
    <definedName name="BExMI8OS85YTW3KYVE4YD0R7Z6UV" localSheetId="2" hidden="1">#REF!</definedName>
    <definedName name="BExMI8OS85YTW3KYVE4YD0R7Z6UV" hidden="1">#REF!</definedName>
    <definedName name="BExMI9QNOMVZ44I3BFMGU1EL1RSY" localSheetId="2" hidden="1">#REF!</definedName>
    <definedName name="BExMI9QNOMVZ44I3BFMGU1EL1RSY" hidden="1">#REF!</definedName>
    <definedName name="BExMIBOOZU40JS3F89OMPSRCE9MM" localSheetId="2" hidden="1">#REF!</definedName>
    <definedName name="BExMIBOOZU40JS3F89OMPSRCE9MM" hidden="1">#REF!</definedName>
    <definedName name="BExMIIQ5MBWSIHTFWAQADXMZC22Q" localSheetId="2" hidden="1">#REF!</definedName>
    <definedName name="BExMIIQ5MBWSIHTFWAQADXMZC22Q" hidden="1">#REF!</definedName>
    <definedName name="BExMIL4I2GE866I25CR5JBLJWJ6A" localSheetId="2" hidden="1">#REF!</definedName>
    <definedName name="BExMIL4I2GE866I25CR5JBLJWJ6A" hidden="1">#REF!</definedName>
    <definedName name="BExMIRKIPF27SNO82SPFSB3T5U17" localSheetId="2" hidden="1">#REF!</definedName>
    <definedName name="BExMIRKIPF27SNO82SPFSB3T5U17" hidden="1">#REF!</definedName>
    <definedName name="BExMIV0KC8555D5E42ZGWG15Y0MO" localSheetId="2" hidden="1">#REF!</definedName>
    <definedName name="BExMIV0KC8555D5E42ZGWG15Y0MO" hidden="1">#REF!</definedName>
    <definedName name="BExMIZT6AN7E6YMW2S87CTCN2UXH" localSheetId="2" hidden="1">#REF!</definedName>
    <definedName name="BExMIZT6AN7E6YMW2S87CTCN2UXH" hidden="1">#REF!</definedName>
    <definedName name="BExMJB76UESLVRD81AJBOB78JDTT" localSheetId="2" hidden="1">#REF!</definedName>
    <definedName name="BExMJB76UESLVRD81AJBOB78JDTT" hidden="1">#REF!</definedName>
    <definedName name="BExMJI8OLFZQCGOW3F99ETW8A21E" localSheetId="2" hidden="1">#REF!</definedName>
    <definedName name="BExMJI8OLFZQCGOW3F99ETW8A21E" hidden="1">#REF!</definedName>
    <definedName name="BExMJNC8ZFB9DRFOJ961ZAJ8U3A8" localSheetId="2" hidden="1">#REF!</definedName>
    <definedName name="BExMJNC8ZFB9DRFOJ961ZAJ8U3A8" hidden="1">#REF!</definedName>
    <definedName name="BExMJTBV8A3D31W2IQHP9RDFPPHQ" localSheetId="2" hidden="1">#REF!</definedName>
    <definedName name="BExMJTBV8A3D31W2IQHP9RDFPPHQ" hidden="1">#REF!</definedName>
    <definedName name="BExMK2RTXN4QJWEUNX002XK8VQP8" localSheetId="2" hidden="1">#REF!</definedName>
    <definedName name="BExMK2RTXN4QJWEUNX002XK8VQP8" hidden="1">#REF!</definedName>
    <definedName name="BExMKBGQDUZ8AWXYHA3QVMSDVZ3D" localSheetId="2" hidden="1">#REF!</definedName>
    <definedName name="BExMKBGQDUZ8AWXYHA3QVMSDVZ3D" hidden="1">#REF!</definedName>
    <definedName name="BExMKBM1467553LDFZRRKVSHN374" localSheetId="2" hidden="1">#REF!</definedName>
    <definedName name="BExMKBM1467553LDFZRRKVSHN374" hidden="1">#REF!</definedName>
    <definedName name="BExMKGK5FJUC0AU8MABRGDC5ZM70" localSheetId="2" hidden="1">#REF!</definedName>
    <definedName name="BExMKGK5FJUC0AU8MABRGDC5ZM70" hidden="1">#REF!</definedName>
    <definedName name="BExMKP92JGBM5BJO174H9A4HQIB9" localSheetId="2" hidden="1">#REF!</definedName>
    <definedName name="BExMKP92JGBM5BJO174H9A4HQIB9" hidden="1">#REF!</definedName>
    <definedName name="BExMKPEDT6IOYLLC3KJKRZOETC3Y" localSheetId="2" hidden="1">#REF!</definedName>
    <definedName name="BExMKPEDT6IOYLLC3KJKRZOETC3Y" hidden="1">#REF!</definedName>
    <definedName name="BExMKTW7R5SOV4PHAFGHU3W73DYE" localSheetId="2" hidden="1">#REF!</definedName>
    <definedName name="BExMKTW7R5SOV4PHAFGHU3W73DYE" hidden="1">#REF!</definedName>
    <definedName name="BExMKU7051J2W1RQXGZGE62NBRUZ" localSheetId="2" hidden="1">#REF!</definedName>
    <definedName name="BExMKU7051J2W1RQXGZGE62NBRUZ" hidden="1">#REF!</definedName>
    <definedName name="BExMKUN3WPECJR2XRID2R7GZRGNX" localSheetId="2" hidden="1">#REF!</definedName>
    <definedName name="BExMKUN3WPECJR2XRID2R7GZRGNX" hidden="1">#REF!</definedName>
    <definedName name="BExMKZ535P011X4TNV16GCOH4H21" localSheetId="2" hidden="1">#REF!</definedName>
    <definedName name="BExMKZ535P011X4TNV16GCOH4H21" hidden="1">#REF!</definedName>
    <definedName name="BExML3XQNDIMX55ZCHHXKUV3D6E6" localSheetId="2" hidden="1">#REF!</definedName>
    <definedName name="BExML3XQNDIMX55ZCHHXKUV3D6E6" hidden="1">#REF!</definedName>
    <definedName name="BExML5QGSWHLI18BGY4CGOTD3UWH" localSheetId="2" hidden="1">#REF!</definedName>
    <definedName name="BExML5QGSWHLI18BGY4CGOTD3UWH" hidden="1">#REF!</definedName>
    <definedName name="BExML6BVFCV80776USR7X70HVRZT" localSheetId="2" hidden="1">#REF!</definedName>
    <definedName name="BExML6BVFCV80776USR7X70HVRZT" hidden="1">#REF!</definedName>
    <definedName name="BExMLO5Z61RE85X8HHX2G4IU3AZW" localSheetId="2" hidden="1">#REF!</definedName>
    <definedName name="BExMLO5Z61RE85X8HHX2G4IU3AZW" hidden="1">#REF!</definedName>
    <definedName name="BExMLVI7UORSHM9FMO8S2EI0TMTS" localSheetId="2" hidden="1">#REF!</definedName>
    <definedName name="BExMLVI7UORSHM9FMO8S2EI0TMTS" hidden="1">#REF!</definedName>
    <definedName name="BExMM5UCOT2HSSN0ZIPZW55GSOVO" localSheetId="2" hidden="1">#REF!</definedName>
    <definedName name="BExMM5UCOT2HSSN0ZIPZW55GSOVO" hidden="1">#REF!</definedName>
    <definedName name="BExMM8ZRS5RQ8H1H55RVPVTDL5NL" localSheetId="2" hidden="1">#REF!</definedName>
    <definedName name="BExMM8ZRS5RQ8H1H55RVPVTDL5NL" hidden="1">#REF!</definedName>
    <definedName name="BExMMH8EAZB09XXQ5X4LR0P4NHG9" localSheetId="2" hidden="1">#REF!</definedName>
    <definedName name="BExMMH8EAZB09XXQ5X4LR0P4NHG9" hidden="1">#REF!</definedName>
    <definedName name="BExMMIQH5BABNZVCIQ7TBCQ10AY5" localSheetId="2" hidden="1">#REF!</definedName>
    <definedName name="BExMMIQH5BABNZVCIQ7TBCQ10AY5" hidden="1">#REF!</definedName>
    <definedName name="BExMMNIZ2T7M22WECMUQXEF4NJ71" localSheetId="2" hidden="1">#REF!</definedName>
    <definedName name="BExMMNIZ2T7M22WECMUQXEF4NJ71" hidden="1">#REF!</definedName>
    <definedName name="BExMMPMIOU7BURTV0L1K6ACW9X73" localSheetId="2" hidden="1">#REF!</definedName>
    <definedName name="BExMMPMIOU7BURTV0L1K6ACW9X73" hidden="1">#REF!</definedName>
    <definedName name="BExMMQ835AJDHS4B419SS645P67Q" localSheetId="2" hidden="1">#REF!</definedName>
    <definedName name="BExMMQ835AJDHS4B419SS645P67Q" hidden="1">#REF!</definedName>
    <definedName name="BExMMQIUVPCOBISTEJJYNCCLUCPY" localSheetId="2" hidden="1">#REF!</definedName>
    <definedName name="BExMMQIUVPCOBISTEJJYNCCLUCPY" hidden="1">#REF!</definedName>
    <definedName name="BExMMTIXETA5VAKBSOFDD5SRU887" localSheetId="2" hidden="1">#REF!</definedName>
    <definedName name="BExMMTIXETA5VAKBSOFDD5SRU887" hidden="1">#REF!</definedName>
    <definedName name="BExMMV0P6P5YS3C35G0JYYHI7992" localSheetId="2" hidden="1">#REF!</definedName>
    <definedName name="BExMMV0P6P5YS3C35G0JYYHI7992" hidden="1">#REF!</definedName>
    <definedName name="BExMNJLFWZBRN9PZF1IO9CYWV1B2" localSheetId="2" hidden="1">#REF!</definedName>
    <definedName name="BExMNJLFWZBRN9PZF1IO9CYWV1B2" hidden="1">#REF!</definedName>
    <definedName name="BExMNKCJ0FA57YEUUAJE43U1QN5P" localSheetId="2" hidden="1">#REF!</definedName>
    <definedName name="BExMNKCJ0FA57YEUUAJE43U1QN5P" hidden="1">#REF!</definedName>
    <definedName name="BExMNKN5D1WEF2OOJVP6LZ6DLU3Y" localSheetId="2" hidden="1">#REF!</definedName>
    <definedName name="BExMNKN5D1WEF2OOJVP6LZ6DLU3Y" hidden="1">#REF!</definedName>
    <definedName name="BExMNR38HMPLWAJRQ9MMS3ZAZ9IU" localSheetId="2" hidden="1">#REF!</definedName>
    <definedName name="BExMNR38HMPLWAJRQ9MMS3ZAZ9IU" hidden="1">#REF!</definedName>
    <definedName name="BExMNRDZULKJMVY2VKIIRM2M5A1M" localSheetId="2" hidden="1">#REF!</definedName>
    <definedName name="BExMNRDZULKJMVY2VKIIRM2M5A1M" hidden="1">#REF!</definedName>
    <definedName name="BExMNVFKZIBQSCAH71DIF1CJG89T" localSheetId="2" hidden="1">#REF!</definedName>
    <definedName name="BExMNVFKZIBQSCAH71DIF1CJG89T" hidden="1">#REF!</definedName>
    <definedName name="BExMNVVUQAGQY9SA29FGI7D7R5MN" localSheetId="2" hidden="1">#REF!</definedName>
    <definedName name="BExMNVVUQAGQY9SA29FGI7D7R5MN" hidden="1">#REF!</definedName>
    <definedName name="BExMO9IOWKTWHO8LQJJQI5P3INWY" localSheetId="2" hidden="1">#REF!</definedName>
    <definedName name="BExMO9IOWKTWHO8LQJJQI5P3INWY" hidden="1">#REF!</definedName>
    <definedName name="BExMOI29DOEK5R1A5QZPUDKF7N6T" localSheetId="2" hidden="1">#REF!</definedName>
    <definedName name="BExMOI29DOEK5R1A5QZPUDKF7N6T" hidden="1">#REF!</definedName>
    <definedName name="BExMONRAU0S904NLJHPI47RVQDBH" localSheetId="2" hidden="1">#REF!</definedName>
    <definedName name="BExMONRAU0S904NLJHPI47RVQDBH" hidden="1">#REF!</definedName>
    <definedName name="BExMPAJ5AJAXGKGK3F6H3ODS6RF4" localSheetId="2" hidden="1">#REF!</definedName>
    <definedName name="BExMPAJ5AJAXGKGK3F6H3ODS6RF4" hidden="1">#REF!</definedName>
    <definedName name="BExMPD2X55FFBVJ6CBUKNPROIOEU" localSheetId="2" hidden="1">#REF!</definedName>
    <definedName name="BExMPD2X55FFBVJ6CBUKNPROIOEU" hidden="1">#REF!</definedName>
    <definedName name="BExMPGZ848E38FUH1JBQN97DGWAT" localSheetId="2" hidden="1">#REF!</definedName>
    <definedName name="BExMPGZ848E38FUH1JBQN97DGWAT" hidden="1">#REF!</definedName>
    <definedName name="BExMPMTICOSMQENOFKQ18K0ZT4S8" localSheetId="2" hidden="1">#REF!</definedName>
    <definedName name="BExMPMTICOSMQENOFKQ18K0ZT4S8" hidden="1">#REF!</definedName>
    <definedName name="BExMPMZ07II0R4KGWQQ7PGS3RZS4" localSheetId="2" hidden="1">#REF!</definedName>
    <definedName name="BExMPMZ07II0R4KGWQQ7PGS3RZS4" hidden="1">#REF!</definedName>
    <definedName name="BExMPOBH04JMDO6Z8DMSEJZM4ANN" localSheetId="2" hidden="1">#REF!</definedName>
    <definedName name="BExMPOBH04JMDO6Z8DMSEJZM4ANN" hidden="1">#REF!</definedName>
    <definedName name="BExMPSD77XQ3HA6A4FZOJK8G2JP3" localSheetId="2" hidden="1">#REF!</definedName>
    <definedName name="BExMPSD77XQ3HA6A4FZOJK8G2JP3" hidden="1">#REF!</definedName>
    <definedName name="BExMQ4I3Q7F0BMPHSFMFW9TZ87UD" localSheetId="2" hidden="1">#REF!</definedName>
    <definedName name="BExMQ4I3Q7F0BMPHSFMFW9TZ87UD" hidden="1">#REF!</definedName>
    <definedName name="BExMQ4SWDWI4N16AZ0T5CJ6HH8WC" localSheetId="2" hidden="1">#REF!</definedName>
    <definedName name="BExMQ4SWDWI4N16AZ0T5CJ6HH8WC" hidden="1">#REF!</definedName>
    <definedName name="BExMQ71WHW50GVX45JU951AGPLFQ" localSheetId="2" hidden="1">#REF!</definedName>
    <definedName name="BExMQ71WHW50GVX45JU951AGPLFQ" hidden="1">#REF!</definedName>
    <definedName name="BExMQGXSLPT4A6N47LE6FBVHWBOF" localSheetId="2" hidden="1">#REF!</definedName>
    <definedName name="BExMQGXSLPT4A6N47LE6FBVHWBOF" hidden="1">#REF!</definedName>
    <definedName name="BExMQNZGFHW75W9HWRCR0FEF0XF0" localSheetId="2" hidden="1">#REF!</definedName>
    <definedName name="BExMQNZGFHW75W9HWRCR0FEF0XF0" hidden="1">#REF!</definedName>
    <definedName name="BExMQRKVQPDFPD0WQUA9QND8OV7P" localSheetId="2" hidden="1">#REF!</definedName>
    <definedName name="BExMQRKVQPDFPD0WQUA9QND8OV7P" hidden="1">#REF!</definedName>
    <definedName name="BExMQSBR7PL4KLB1Q4961QO45Y4G" localSheetId="2" hidden="1">#REF!</definedName>
    <definedName name="BExMQSBR7PL4KLB1Q4961QO45Y4G" hidden="1">#REF!</definedName>
    <definedName name="BExMR1MA4I1X77714ZEPUVC8W398" localSheetId="2" hidden="1">#REF!</definedName>
    <definedName name="BExMR1MA4I1X77714ZEPUVC8W398" hidden="1">#REF!</definedName>
    <definedName name="BExMR8YQHA7N77HGHY4Y6R30I3XT" localSheetId="2" hidden="1">#REF!</definedName>
    <definedName name="BExMR8YQHA7N77HGHY4Y6R30I3XT" hidden="1">#REF!</definedName>
    <definedName name="BExMRENOIARWRYOIVPDIEBVNRDO7" localSheetId="2" hidden="1">#REF!</definedName>
    <definedName name="BExMRENOIARWRYOIVPDIEBVNRDO7" hidden="1">#REF!</definedName>
    <definedName name="BExMRF3SCIUZL945WMMDCT29MTLN" localSheetId="2" hidden="1">#REF!</definedName>
    <definedName name="BExMRF3SCIUZL945WMMDCT29MTLN" hidden="1">#REF!</definedName>
    <definedName name="BExMRRJNUMGRSDD5GGKKGEIZ6FTS" localSheetId="2" hidden="1">#REF!</definedName>
    <definedName name="BExMRRJNUMGRSDD5GGKKGEIZ6FTS" hidden="1">#REF!</definedName>
    <definedName name="BExMRU3ACIU0RD2BNWO55LH5U2BR" localSheetId="2" hidden="1">#REF!</definedName>
    <definedName name="BExMRU3ACIU0RD2BNWO55LH5U2BR" hidden="1">#REF!</definedName>
    <definedName name="BExMRWC9LD1LDAVIUQHQWIYMK129" localSheetId="2" hidden="1">#REF!</definedName>
    <definedName name="BExMRWC9LD1LDAVIUQHQWIYMK129" hidden="1">#REF!</definedName>
    <definedName name="BExMSBH3T898ERC4BT51ZURKDCH1" localSheetId="2" hidden="1">#REF!</definedName>
    <definedName name="BExMSBH3T898ERC4BT51ZURKDCH1" hidden="1">#REF!</definedName>
    <definedName name="BExMSQRCC40AP8BDUPL2I2DNC210" localSheetId="2" hidden="1">#REF!</definedName>
    <definedName name="BExMSQRCC40AP8BDUPL2I2DNC210" hidden="1">#REF!</definedName>
    <definedName name="BExO4J9LR712G00TVA82VNTG8O7H" localSheetId="2" hidden="1">#REF!</definedName>
    <definedName name="BExO4J9LR712G00TVA82VNTG8O7H" hidden="1">#REF!</definedName>
    <definedName name="BExO55G2KVZ7MIJ30N827CLH0I2A" localSheetId="2" hidden="1">#REF!</definedName>
    <definedName name="BExO55G2KVZ7MIJ30N827CLH0I2A" hidden="1">#REF!</definedName>
    <definedName name="BExO5A8PZD9EUHC5CMPU6N3SQ15L" localSheetId="2" hidden="1">#REF!</definedName>
    <definedName name="BExO5A8PZD9EUHC5CMPU6N3SQ15L" hidden="1">#REF!</definedName>
    <definedName name="BExO5XMAHL7CY3X0B1OPKZ28DCJ5" localSheetId="2" hidden="1">#REF!</definedName>
    <definedName name="BExO5XMAHL7CY3X0B1OPKZ28DCJ5" hidden="1">#REF!</definedName>
    <definedName name="BExO66LZJKY4PTQVREELI6POS4AY" localSheetId="2" hidden="1">#REF!</definedName>
    <definedName name="BExO66LZJKY4PTQVREELI6POS4AY" hidden="1">#REF!</definedName>
    <definedName name="BExO6LLHCYTF7CIVHKAO0NMET14Q" localSheetId="2" hidden="1">#REF!</definedName>
    <definedName name="BExO6LLHCYTF7CIVHKAO0NMET14Q" hidden="1">#REF!</definedName>
    <definedName name="BExO6NOZIPWELHV0XX25APL9UNOP" localSheetId="2" hidden="1">#REF!</definedName>
    <definedName name="BExO6NOZIPWELHV0XX25APL9UNOP" hidden="1">#REF!</definedName>
    <definedName name="BExO71MMHEBC11LG4HXDEQNHOII2" localSheetId="2" hidden="1">#REF!</definedName>
    <definedName name="BExO71MMHEBC11LG4HXDEQNHOII2" hidden="1">#REF!</definedName>
    <definedName name="BExO71S28H4XYOYYLAXOO93QV4TF" localSheetId="2" hidden="1">#REF!</definedName>
    <definedName name="BExO71S28H4XYOYYLAXOO93QV4TF" hidden="1">#REF!</definedName>
    <definedName name="BExO7BIP1737MIY7S6K4XYMTIO95" localSheetId="2" hidden="1">#REF!</definedName>
    <definedName name="BExO7BIP1737MIY7S6K4XYMTIO95" hidden="1">#REF!</definedName>
    <definedName name="BExO7OUQS3XTUQ2LDKGQ8AAQ3OJJ" localSheetId="2" hidden="1">#REF!</definedName>
    <definedName name="BExO7OUQS3XTUQ2LDKGQ8AAQ3OJJ" hidden="1">#REF!</definedName>
    <definedName name="BExO85HMYXZJ7SONWBKKIAXMCI3C" localSheetId="2" hidden="1">#REF!</definedName>
    <definedName name="BExO85HMYXZJ7SONWBKKIAXMCI3C" hidden="1">#REF!</definedName>
    <definedName name="BExO863922O4PBGQMUNEQKGN3K96" localSheetId="2" hidden="1">#REF!</definedName>
    <definedName name="BExO863922O4PBGQMUNEQKGN3K96" hidden="1">#REF!</definedName>
    <definedName name="BExO89ZIOXN0HOKHY24F7HDZ87UT" localSheetId="2" hidden="1">#REF!</definedName>
    <definedName name="BExO89ZIOXN0HOKHY24F7HDZ87UT" hidden="1">#REF!</definedName>
    <definedName name="BExO8A4SWOKD9WI5E6DITCL3LZZC" localSheetId="2" hidden="1">#REF!</definedName>
    <definedName name="BExO8A4SWOKD9WI5E6DITCL3LZZC" hidden="1">#REF!</definedName>
    <definedName name="BExO8CDTBCABLEUD6PE2UM2EZ6C4" localSheetId="2" hidden="1">#REF!</definedName>
    <definedName name="BExO8CDTBCABLEUD6PE2UM2EZ6C4" hidden="1">#REF!</definedName>
    <definedName name="BExO8UTAGQWDBQZEEF4HUNMLQCVU" localSheetId="2" hidden="1">#REF!</definedName>
    <definedName name="BExO8UTAGQWDBQZEEF4HUNMLQCVU" hidden="1">#REF!</definedName>
    <definedName name="BExO937E20IHMGQOZMECL3VZC7OX" localSheetId="2" hidden="1">#REF!</definedName>
    <definedName name="BExO937E20IHMGQOZMECL3VZC7OX" hidden="1">#REF!</definedName>
    <definedName name="BExO94UTJKQQ7TJTTJRTSR70YVJC" localSheetId="2" hidden="1">#REF!</definedName>
    <definedName name="BExO94UTJKQQ7TJTTJRTSR70YVJC" hidden="1">#REF!</definedName>
    <definedName name="BExO9EALFB2R8VULHML1AVRPHME0" localSheetId="2" hidden="1">#REF!</definedName>
    <definedName name="BExO9EALFB2R8VULHML1AVRPHME0" hidden="1">#REF!</definedName>
    <definedName name="BExO9J3A438976RXIUX5U9SU5T55" localSheetId="2" hidden="1">#REF!</definedName>
    <definedName name="BExO9J3A438976RXIUX5U9SU5T55" hidden="1">#REF!</definedName>
    <definedName name="BExO9RS5RXFJ1911HL3CCK6M74EP" localSheetId="2" hidden="1">#REF!</definedName>
    <definedName name="BExO9RS5RXFJ1911HL3CCK6M74EP" hidden="1">#REF!</definedName>
    <definedName name="BExO9SDRI1M6KMHXSG3AE5L0F2U3" localSheetId="2" hidden="1">#REF!</definedName>
    <definedName name="BExO9SDRI1M6KMHXSG3AE5L0F2U3" hidden="1">#REF!</definedName>
    <definedName name="BExO9US253B9UNAYT7DWLMK2BO44" localSheetId="2" hidden="1">#REF!</definedName>
    <definedName name="BExO9US253B9UNAYT7DWLMK2BO44" hidden="1">#REF!</definedName>
    <definedName name="BExO9V2U2YXAY904GYYGU6TD8Y7M" localSheetId="2" hidden="1">#REF!</definedName>
    <definedName name="BExO9V2U2YXAY904GYYGU6TD8Y7M" hidden="1">#REF!</definedName>
    <definedName name="BExOAAIG18X4V98C7122L5F65P5C" localSheetId="2" hidden="1">#REF!</definedName>
    <definedName name="BExOAAIG18X4V98C7122L5F65P5C" hidden="1">#REF!</definedName>
    <definedName name="BExOAQ3GKCT7YZW1EMVU3EILSZL2" localSheetId="2" hidden="1">#REF!</definedName>
    <definedName name="BExOAQ3GKCT7YZW1EMVU3EILSZL2" hidden="1">#REF!</definedName>
    <definedName name="BExOATZQ6SF8DASYLBQ0Z6D2WPSC" localSheetId="2" hidden="1">#REF!</definedName>
    <definedName name="BExOATZQ6SF8DASYLBQ0Z6D2WPSC" hidden="1">#REF!</definedName>
    <definedName name="BExOB9KT2THGV4SPLDVFTFXS4B14" localSheetId="2" hidden="1">#REF!</definedName>
    <definedName name="BExOB9KT2THGV4SPLDVFTFXS4B14" hidden="1">#REF!</definedName>
    <definedName name="BExOBEZ0IE2WBEYY3D3CMRI72N1K" localSheetId="2" hidden="1">#REF!</definedName>
    <definedName name="BExOBEZ0IE2WBEYY3D3CMRI72N1K" hidden="1">#REF!</definedName>
    <definedName name="BExOBF9TFH4NSBTR7JD2Q1165NIU" localSheetId="2" hidden="1">#REF!</definedName>
    <definedName name="BExOBF9TFH4NSBTR7JD2Q1165NIU" hidden="1">#REF!</definedName>
    <definedName name="BExOBIPU8760ITY0C8N27XZ3KWEF" localSheetId="2" hidden="1">#REF!</definedName>
    <definedName name="BExOBIPU8760ITY0C8N27XZ3KWEF" hidden="1">#REF!</definedName>
    <definedName name="BExOBM0I5L0MZ1G4H9MGMD87SBMZ" localSheetId="2" hidden="1">#REF!</definedName>
    <definedName name="BExOBM0I5L0MZ1G4H9MGMD87SBMZ" hidden="1">#REF!</definedName>
    <definedName name="BExOBOUXMP88KJY2BX2JLUJH5N0K" localSheetId="2" hidden="1">#REF!</definedName>
    <definedName name="BExOBOUXMP88KJY2BX2JLUJH5N0K" hidden="1">#REF!</definedName>
    <definedName name="BExOBP0FKQ4SVR59FB48UNLKCOR6" localSheetId="2" hidden="1">#REF!</definedName>
    <definedName name="BExOBP0FKQ4SVR59FB48UNLKCOR6" hidden="1">#REF!</definedName>
    <definedName name="BExOBTNR0XX9V82O76VVWUQABHT8" localSheetId="2" hidden="1">#REF!</definedName>
    <definedName name="BExOBTNR0XX9V82O76VVWUQABHT8" hidden="1">#REF!</definedName>
    <definedName name="BExOBYAVUCQ0IGM0Y6A75QHP0Q1A" localSheetId="2" hidden="1">#REF!</definedName>
    <definedName name="BExOBYAVUCQ0IGM0Y6A75QHP0Q1A" hidden="1">#REF!</definedName>
    <definedName name="BExOC3UEHB1CZNINSQHZANWJYKR8" localSheetId="2" hidden="1">#REF!</definedName>
    <definedName name="BExOC3UEHB1CZNINSQHZANWJYKR8" hidden="1">#REF!</definedName>
    <definedName name="BExOCBSF3XGO9YJ23LX2H78VOUR7" localSheetId="2" hidden="1">#REF!</definedName>
    <definedName name="BExOCBSF3XGO9YJ23LX2H78VOUR7" hidden="1">#REF!</definedName>
    <definedName name="BExOCEHJCLIUR23CB4TC9OEFJGFX" localSheetId="2" hidden="1">#REF!</definedName>
    <definedName name="BExOCEHJCLIUR23CB4TC9OEFJGFX" hidden="1">#REF!</definedName>
    <definedName name="BExOCKXFMOW6WPFEVX1I7R7FNDSS" localSheetId="2" hidden="1">#REF!</definedName>
    <definedName name="BExOCKXFMOW6WPFEVX1I7R7FNDSS" hidden="1">#REF!</definedName>
    <definedName name="BExOCM4L30L6FV3N2PR4O6X8WY2M" localSheetId="2" hidden="1">#REF!</definedName>
    <definedName name="BExOCM4L30L6FV3N2PR4O6X8WY2M" hidden="1">#REF!</definedName>
    <definedName name="BExOCYEXOB95DH5NOB0M5NOYX398" localSheetId="2" hidden="1">#REF!</definedName>
    <definedName name="BExOCYEXOB95DH5NOB0M5NOYX398" hidden="1">#REF!</definedName>
    <definedName name="BExOD4ERMDMFD8X1016N4EXOUR0S" localSheetId="2" hidden="1">#REF!</definedName>
    <definedName name="BExOD4ERMDMFD8X1016N4EXOUR0S" hidden="1">#REF!</definedName>
    <definedName name="BExOD55RS7BQUHRQ6H3USVGKR0P7" localSheetId="2" hidden="1">#REF!</definedName>
    <definedName name="BExOD55RS7BQUHRQ6H3USVGKR0P7" hidden="1">#REF!</definedName>
    <definedName name="BExODEWDDEABM4ZY3XREJIBZ8IVP" localSheetId="2" hidden="1">#REF!</definedName>
    <definedName name="BExODEWDDEABM4ZY3XREJIBZ8IVP" hidden="1">#REF!</definedName>
    <definedName name="BExODICDVVLFKWA22B3L0CKKTAZA" localSheetId="2" hidden="1">#REF!</definedName>
    <definedName name="BExODICDVVLFKWA22B3L0CKKTAZA" hidden="1">#REF!</definedName>
    <definedName name="BExODZFEIWV26E8RFU7XQYX1J458" localSheetId="2" hidden="1">#REF!</definedName>
    <definedName name="BExODZFEIWV26E8RFU7XQYX1J458" hidden="1">#REF!</definedName>
    <definedName name="BExOE0S111KPTELH26PPXE94J3GJ" localSheetId="2" hidden="1">#REF!</definedName>
    <definedName name="BExOE0S111KPTELH26PPXE94J3GJ" hidden="1">#REF!</definedName>
    <definedName name="BExOE5KH3JKKPZO401YAB3A11G1U" localSheetId="2" hidden="1">#REF!</definedName>
    <definedName name="BExOE5KH3JKKPZO401YAB3A11G1U" hidden="1">#REF!</definedName>
    <definedName name="BExOEBKG55EROA2VL360A06LKASE" localSheetId="2" hidden="1">#REF!</definedName>
    <definedName name="BExOEBKG55EROA2VL360A06LKASE" hidden="1">#REF!</definedName>
    <definedName name="BExOEFWUBETCPIYF89P9SBDOI3X5" localSheetId="2" hidden="1">#REF!</definedName>
    <definedName name="BExOEFWUBETCPIYF89P9SBDOI3X5" hidden="1">#REF!</definedName>
    <definedName name="BExOEL08MN74RQKVY0P43PFHPTVB" localSheetId="2" hidden="1">#REF!</definedName>
    <definedName name="BExOEL08MN74RQKVY0P43PFHPTVB" hidden="1">#REF!</definedName>
    <definedName name="BExOERG5LWXYYEN1DY1H2FWRJS9T" localSheetId="2" hidden="1">#REF!</definedName>
    <definedName name="BExOERG5LWXYYEN1DY1H2FWRJS9T" hidden="1">#REF!</definedName>
    <definedName name="BExOEV1S6JJVO5PP4BZ20SNGZR7D" localSheetId="2" hidden="1">#REF!</definedName>
    <definedName name="BExOEV1S6JJVO5PP4BZ20SNGZR7D" hidden="1">#REF!</definedName>
    <definedName name="BExOEVNDLRXW33RF3AMMCDLTLROJ" localSheetId="2" hidden="1">#REF!</definedName>
    <definedName name="BExOEVNDLRXW33RF3AMMCDLTLROJ" hidden="1">#REF!</definedName>
    <definedName name="BExOEZOXV3VXUB6VGSS85GXATYAC" localSheetId="2" hidden="1">#REF!</definedName>
    <definedName name="BExOEZOXV3VXUB6VGSS85GXATYAC" hidden="1">#REF!</definedName>
    <definedName name="BExOFDBSAZV60157PIDWCSSUN3MJ" localSheetId="2" hidden="1">#REF!</definedName>
    <definedName name="BExOFDBSAZV60157PIDWCSSUN3MJ" hidden="1">#REF!</definedName>
    <definedName name="BExOFEDNCYI2TPTMQ8SJN3AW4YMF" localSheetId="2" hidden="1">#REF!</definedName>
    <definedName name="BExOFEDNCYI2TPTMQ8SJN3AW4YMF" hidden="1">#REF!</definedName>
    <definedName name="BExOFVLXVD6RVHSQO8KZOOACSV24" localSheetId="2" hidden="1">#REF!</definedName>
    <definedName name="BExOFVLXVD6RVHSQO8KZOOACSV24" hidden="1">#REF!</definedName>
    <definedName name="BExOG2SW3XOGP9VAPQ3THV3VWV12" localSheetId="2" hidden="1">#REF!</definedName>
    <definedName name="BExOG2SW3XOGP9VAPQ3THV3VWV12" hidden="1">#REF!</definedName>
    <definedName name="BExOG45J81K4OPA40KW5VQU54KY3" localSheetId="2" hidden="1">#REF!</definedName>
    <definedName name="BExOG45J81K4OPA40KW5VQU54KY3" hidden="1">#REF!</definedName>
    <definedName name="BExOGFE2SCL8HHT4DFAXKLUTJZOG" localSheetId="2" hidden="1">#REF!</definedName>
    <definedName name="BExOGFE2SCL8HHT4DFAXKLUTJZOG" hidden="1">#REF!</definedName>
    <definedName name="BExOGH1IMADJCZMFDE6NMBBKO558" localSheetId="2" hidden="1">#REF!</definedName>
    <definedName name="BExOGH1IMADJCZMFDE6NMBBKO558" hidden="1">#REF!</definedName>
    <definedName name="BExOGT6D0LJ3C22RDW8COECKB1J5" localSheetId="2" hidden="1">#REF!</definedName>
    <definedName name="BExOGT6D0LJ3C22RDW8COECKB1J5" hidden="1">#REF!</definedName>
    <definedName name="BExOGTMI1HT31M1RGWVRAVHAK7DE" localSheetId="2" hidden="1">#REF!</definedName>
    <definedName name="BExOGTMI1HT31M1RGWVRAVHAK7DE" hidden="1">#REF!</definedName>
    <definedName name="BExOGXO9JE5XSE9GC3I6O21UEKAO" localSheetId="2" hidden="1">#REF!</definedName>
    <definedName name="BExOGXO9JE5XSE9GC3I6O21UEKAO" hidden="1">#REF!</definedName>
    <definedName name="BExOH9ICQA5WPLVJIKJVPWUPKSYO" localSheetId="2" hidden="1">#REF!</definedName>
    <definedName name="BExOH9ICQA5WPLVJIKJVPWUPKSYO" hidden="1">#REF!</definedName>
    <definedName name="BExOH9ICZ13C1LAW8OTYTR9S7ZP3" localSheetId="2" hidden="1">#REF!</definedName>
    <definedName name="BExOH9ICZ13C1LAW8OTYTR9S7ZP3" hidden="1">#REF!</definedName>
    <definedName name="BExOHGEJ8V8OXT32FSU173XLXBDH" localSheetId="2" hidden="1">#REF!</definedName>
    <definedName name="BExOHGEJ8V8OXT32FSU173XLXBDH" hidden="1">#REF!</definedName>
    <definedName name="BExOHL75H3OT4WAKKPUXIVXWFVDS" localSheetId="2" hidden="1">#REF!</definedName>
    <definedName name="BExOHL75H3OT4WAKKPUXIVXWFVDS" hidden="1">#REF!</definedName>
    <definedName name="BExOHLHXXJL6363CC082M9M5VVXQ" localSheetId="2" hidden="1">#REF!</definedName>
    <definedName name="BExOHLHXXJL6363CC082M9M5VVXQ" hidden="1">#REF!</definedName>
    <definedName name="BExOHNAO5UDXSO73BK2ARHWKS90Y" localSheetId="2" hidden="1">#REF!</definedName>
    <definedName name="BExOHNAO5UDXSO73BK2ARHWKS90Y" hidden="1">#REF!</definedName>
    <definedName name="BExOHR1G1I9A9CI1HG94EWBLWNM2" localSheetId="2" hidden="1">#REF!</definedName>
    <definedName name="BExOHR1G1I9A9CI1HG94EWBLWNM2" hidden="1">#REF!</definedName>
    <definedName name="BExOHTQPP8LQ98L6PYUI6QW08YID" localSheetId="2" hidden="1">#REF!</definedName>
    <definedName name="BExOHTQPP8LQ98L6PYUI6QW08YID" hidden="1">#REF!</definedName>
    <definedName name="BExOHUHN7UXHYAJFJJFU805UZ0NB" localSheetId="2" hidden="1">#REF!</definedName>
    <definedName name="BExOHUHN7UXHYAJFJJFU805UZ0NB" hidden="1">#REF!</definedName>
    <definedName name="BExOHX6Q6NJI793PGX59O5EKTP4G" localSheetId="2" hidden="1">#REF!</definedName>
    <definedName name="BExOHX6Q6NJI793PGX59O5EKTP4G" hidden="1">#REF!</definedName>
    <definedName name="BExOI5VMTHH7Y8MQQ1N635CHYI0P" localSheetId="2" hidden="1">#REF!</definedName>
    <definedName name="BExOI5VMTHH7Y8MQQ1N635CHYI0P" hidden="1">#REF!</definedName>
    <definedName name="BExOIEVCP4Y6VDS23AK84MCYYHRT" localSheetId="2" hidden="1">#REF!</definedName>
    <definedName name="BExOIEVCP4Y6VDS23AK84MCYYHRT" hidden="1">#REF!</definedName>
    <definedName name="BExOIFRP0HEHF5D7JSZ0X8ADJ79U" localSheetId="2" hidden="1">#REF!</definedName>
    <definedName name="BExOIFRP0HEHF5D7JSZ0X8ADJ79U" hidden="1">#REF!</definedName>
    <definedName name="BExOIHPQIXR0NDR5WD01BZKPKEO3" localSheetId="2" hidden="1">#REF!</definedName>
    <definedName name="BExOIHPQIXR0NDR5WD01BZKPKEO3" hidden="1">#REF!</definedName>
    <definedName name="BExOIM7L0Z3LSII9P7ZTV4KJ8RMA" localSheetId="2" hidden="1">#REF!</definedName>
    <definedName name="BExOIM7L0Z3LSII9P7ZTV4KJ8RMA" hidden="1">#REF!</definedName>
    <definedName name="BExOIWJVMJ6MG6JC4SPD1L00OHU1" localSheetId="2" hidden="1">#REF!</definedName>
    <definedName name="BExOIWJVMJ6MG6JC4SPD1L00OHU1" hidden="1">#REF!</definedName>
    <definedName name="BExOIYCN8Z4JK3OOG86KYUCV0ME8" localSheetId="2" hidden="1">#REF!</definedName>
    <definedName name="BExOIYCN8Z4JK3OOG86KYUCV0ME8" hidden="1">#REF!</definedName>
    <definedName name="BExOJ3AKZ9BCBZT3KD8WMSLK6MN2" localSheetId="2" hidden="1">#REF!</definedName>
    <definedName name="BExOJ3AKZ9BCBZT3KD8WMSLK6MN2" hidden="1">#REF!</definedName>
    <definedName name="BExOJ7XQK71I4YZDD29AKOOWZ47E" localSheetId="2" hidden="1">#REF!</definedName>
    <definedName name="BExOJ7XQK71I4YZDD29AKOOWZ47E" hidden="1">#REF!</definedName>
    <definedName name="BExOJAXS2THXXIJMV2F2LZKMI589" localSheetId="2" hidden="1">#REF!</definedName>
    <definedName name="BExOJAXS2THXXIJMV2F2LZKMI589" hidden="1">#REF!</definedName>
    <definedName name="BExOJDXKJ43BMD5CFWEMSU5R1BP9" localSheetId="2" hidden="1">#REF!</definedName>
    <definedName name="BExOJDXKJ43BMD5CFWEMSU5R1BP9" hidden="1">#REF!</definedName>
    <definedName name="BExOJHZ9KOD9LEP7ES426LHOCXEY" localSheetId="2" hidden="1">#REF!</definedName>
    <definedName name="BExOJHZ9KOD9LEP7ES426LHOCXEY" hidden="1">#REF!</definedName>
    <definedName name="BExOJM0W6XGSW5MXPTTX0GNF6SFT" localSheetId="2" hidden="1">#REF!</definedName>
    <definedName name="BExOJM0W6XGSW5MXPTTX0GNF6SFT" hidden="1">#REF!</definedName>
    <definedName name="BExOJQ7XL1X94G2GP88DSU6OTRKY" localSheetId="2" hidden="1">#REF!</definedName>
    <definedName name="BExOJQ7XL1X94G2GP88DSU6OTRKY" hidden="1">#REF!</definedName>
    <definedName name="BExOJXEUJJ9SYRJXKYYV2NCCDT2R" localSheetId="2" hidden="1">#REF!</definedName>
    <definedName name="BExOJXEUJJ9SYRJXKYYV2NCCDT2R" hidden="1">#REF!</definedName>
    <definedName name="BExOK0EQYM9JUMAGWOUN7QDH7VMZ" localSheetId="2" hidden="1">#REF!</definedName>
    <definedName name="BExOK0EQYM9JUMAGWOUN7QDH7VMZ" hidden="1">#REF!</definedName>
    <definedName name="BExOK10DBCM0O0CLRF8BB6EEWGB2" localSheetId="2" hidden="1">#REF!</definedName>
    <definedName name="BExOK10DBCM0O0CLRF8BB6EEWGB2" hidden="1">#REF!</definedName>
    <definedName name="BExOK45QZPFPJ08Z5BZOFLNGPHCZ" localSheetId="2" hidden="1">#REF!</definedName>
    <definedName name="BExOK45QZPFPJ08Z5BZOFLNGPHCZ" hidden="1">#REF!</definedName>
    <definedName name="BExOK4WM9O7QNG6O57FOASI5QSN1" localSheetId="2" hidden="1">#REF!</definedName>
    <definedName name="BExOK4WM9O7QNG6O57FOASI5QSN1" hidden="1">#REF!</definedName>
    <definedName name="BExOK57E3HXBUDOQB4M87JK9OPNE" localSheetId="2" hidden="1">#REF!</definedName>
    <definedName name="BExOK57E3HXBUDOQB4M87JK9OPNE" hidden="1">#REF!</definedName>
    <definedName name="BExOKJLBFD15HACQ01HQLY1U5SE2" localSheetId="2" hidden="1">#REF!</definedName>
    <definedName name="BExOKJLBFD15HACQ01HQLY1U5SE2" hidden="1">#REF!</definedName>
    <definedName name="BExOKTXMJP351VXKH8VT6SXUNIMF" localSheetId="2" hidden="1">#REF!</definedName>
    <definedName name="BExOKTXMJP351VXKH8VT6SXUNIMF" hidden="1">#REF!</definedName>
    <definedName name="BExOKU8GMLOCNVORDE329819XN67" localSheetId="2" hidden="1">#REF!</definedName>
    <definedName name="BExOKU8GMLOCNVORDE329819XN67" hidden="1">#REF!</definedName>
    <definedName name="BExOL0Z3Z7IAMHPB91EO2MF49U57" localSheetId="2" hidden="1">#REF!</definedName>
    <definedName name="BExOL0Z3Z7IAMHPB91EO2MF49U57" hidden="1">#REF!</definedName>
    <definedName name="BExOL7KH12VAR0LG741SIOJTLWFD" localSheetId="2" hidden="1">#REF!</definedName>
    <definedName name="BExOL7KH12VAR0LG741SIOJTLWFD" hidden="1">#REF!</definedName>
    <definedName name="BExOLGUYDBS2V3UOK4DVPUW5JZN7" localSheetId="2" hidden="1">#REF!</definedName>
    <definedName name="BExOLGUYDBS2V3UOK4DVPUW5JZN7" hidden="1">#REF!</definedName>
    <definedName name="BExOLICXFHJLILCJVFMJE5MGGWKR" localSheetId="2" hidden="1">#REF!</definedName>
    <definedName name="BExOLICXFHJLILCJVFMJE5MGGWKR" hidden="1">#REF!</definedName>
    <definedName name="BExOLOI0WJS3QC12I3ISL0D9AWOF" localSheetId="2" hidden="1">#REF!</definedName>
    <definedName name="BExOLOI0WJS3QC12I3ISL0D9AWOF" hidden="1">#REF!</definedName>
    <definedName name="BExOLQ5A7IWI0W12J7315E7LBI0O" localSheetId="2" hidden="1">#REF!</definedName>
    <definedName name="BExOLQ5A7IWI0W12J7315E7LBI0O" hidden="1">#REF!</definedName>
    <definedName name="BExOLYZNG5RBD0BTS1OEZJNU92Q5" localSheetId="2" hidden="1">#REF!</definedName>
    <definedName name="BExOLYZNG5RBD0BTS1OEZJNU92Q5" hidden="1">#REF!</definedName>
    <definedName name="BExOM136CSOYSV2NE3NAU04Z4414" localSheetId="2" hidden="1">#REF!</definedName>
    <definedName name="BExOM136CSOYSV2NE3NAU04Z4414" hidden="1">#REF!</definedName>
    <definedName name="BExOM3HIJ3UZPOKJI68KPBJAHPDC" localSheetId="2" hidden="1">#REF!</definedName>
    <definedName name="BExOM3HIJ3UZPOKJI68KPBJAHPDC" hidden="1">#REF!</definedName>
    <definedName name="BExOM5QC0I90GVJG1G7NFAIINKAQ" localSheetId="2" hidden="1">#REF!</definedName>
    <definedName name="BExOM5QC0I90GVJG1G7NFAIINKAQ" hidden="1">#REF!</definedName>
    <definedName name="BExOMKPURE33YQ3K1JG9NVQD4W49" localSheetId="2" hidden="1">#REF!</definedName>
    <definedName name="BExOMKPURE33YQ3K1JG9NVQD4W49" hidden="1">#REF!</definedName>
    <definedName name="BExOMP7NGCLUNFK50QD2LPKRG078" localSheetId="2" hidden="1">#REF!</definedName>
    <definedName name="BExOMP7NGCLUNFK50QD2LPKRG078" hidden="1">#REF!</definedName>
    <definedName name="BExOMPNX2853XA8AUM0BLA7CS86A" localSheetId="2" hidden="1">#REF!</definedName>
    <definedName name="BExOMPNX2853XA8AUM0BLA7CS86A" hidden="1">#REF!</definedName>
    <definedName name="BExOMU0A6XMY48SZRYL4WQZD13BI" localSheetId="2" hidden="1">#REF!</definedName>
    <definedName name="BExOMU0A6XMY48SZRYL4WQZD13BI" hidden="1">#REF!</definedName>
    <definedName name="BExOMVT0HSNC59DJP4CLISASGHKL" localSheetId="2" hidden="1">#REF!</definedName>
    <definedName name="BExOMVT0HSNC59DJP4CLISASGHKL" hidden="1">#REF!</definedName>
    <definedName name="BExON0AX35F2SI0UCVMGWGVIUNI3" localSheetId="2" hidden="1">#REF!</definedName>
    <definedName name="BExON0AX35F2SI0UCVMGWGVIUNI3" hidden="1">#REF!</definedName>
    <definedName name="BExON1I19LN0T10YIIYC5NE9UGMR" localSheetId="2" hidden="1">#REF!</definedName>
    <definedName name="BExON1I19LN0T10YIIYC5NE9UGMR" hidden="1">#REF!</definedName>
    <definedName name="BExON41U4296DV3DPG6I5EF3OEYF" localSheetId="2" hidden="1">#REF!</definedName>
    <definedName name="BExON41U4296DV3DPG6I5EF3OEYF" hidden="1">#REF!</definedName>
    <definedName name="BExONB3A7CO4YD8RB41PHC93BQ9M" localSheetId="2" hidden="1">#REF!</definedName>
    <definedName name="BExONB3A7CO4YD8RB41PHC93BQ9M" hidden="1">#REF!</definedName>
    <definedName name="BExONFQH6UUXF8V0GI4BRIST9RFO" localSheetId="2" hidden="1">#REF!</definedName>
    <definedName name="BExONFQH6UUXF8V0GI4BRIST9RFO" hidden="1">#REF!</definedName>
    <definedName name="BExONIL31DZWU7IFVN3VV0XTXJA1" localSheetId="2" hidden="1">#REF!</definedName>
    <definedName name="BExONIL31DZWU7IFVN3VV0XTXJA1" hidden="1">#REF!</definedName>
    <definedName name="BExONJ1BU17R0F5A2UP1UGJBOGKS" localSheetId="2" hidden="1">#REF!</definedName>
    <definedName name="BExONJ1BU17R0F5A2UP1UGJBOGKS" hidden="1">#REF!</definedName>
    <definedName name="BExONKZDHE8SS0P4YRLGEQR9KYHF" localSheetId="2" hidden="1">#REF!</definedName>
    <definedName name="BExONKZDHE8SS0P4YRLGEQR9KYHF" hidden="1">#REF!</definedName>
    <definedName name="BExONNZ9VMHVX3J6NLNJY7KZA61O" localSheetId="2" hidden="1">#REF!</definedName>
    <definedName name="BExONNZ9VMHVX3J6NLNJY7KZA61O" hidden="1">#REF!</definedName>
    <definedName name="BExONRQ1BAA4F3TXP2MYQ4YCZ09S" localSheetId="2" hidden="1">#REF!</definedName>
    <definedName name="BExONRQ1BAA4F3TXP2MYQ4YCZ09S" hidden="1">#REF!</definedName>
    <definedName name="BExONU4ENMND8RLZX0L5EHPYQQSB" localSheetId="2" hidden="1">#REF!</definedName>
    <definedName name="BExONU4ENMND8RLZX0L5EHPYQQSB" hidden="1">#REF!</definedName>
    <definedName name="BExONXPUEU6ZRSIX4PDJ1DXY679I" localSheetId="2" hidden="1">#REF!</definedName>
    <definedName name="BExONXPUEU6ZRSIX4PDJ1DXY679I" hidden="1">#REF!</definedName>
    <definedName name="BExOO0KEG2WL5WKKMHN0S2UTIUNG" localSheetId="2" hidden="1">#REF!</definedName>
    <definedName name="BExOO0KEG2WL5WKKMHN0S2UTIUNG" hidden="1">#REF!</definedName>
    <definedName name="BExOO1WWIZSGB0YTGKESB45TSVMZ" localSheetId="2" hidden="1">#REF!</definedName>
    <definedName name="BExOO1WWIZSGB0YTGKESB45TSVMZ" hidden="1">#REF!</definedName>
    <definedName name="BExOO4B8FPAFYPHCTYTX37P1TQM5" localSheetId="2" hidden="1">#REF!</definedName>
    <definedName name="BExOO4B8FPAFYPHCTYTX37P1TQM5" hidden="1">#REF!</definedName>
    <definedName name="BExOOIULUDOJRMYABWV5CCL906X6" localSheetId="2" hidden="1">#REF!</definedName>
    <definedName name="BExOOIULUDOJRMYABWV5CCL906X6" hidden="1">#REF!</definedName>
    <definedName name="BExOOJLIWKJW5S7XWJXD8TYV5HQ9" localSheetId="2" hidden="1">#REF!</definedName>
    <definedName name="BExOOJLIWKJW5S7XWJXD8TYV5HQ9" hidden="1">#REF!</definedName>
    <definedName name="BExOOQ1JVWQ9LYXD0V94BRXKTA1I" localSheetId="2" hidden="1">#REF!</definedName>
    <definedName name="BExOOQ1JVWQ9LYXD0V94BRXKTA1I" hidden="1">#REF!</definedName>
    <definedName name="BExOOTN0KTXJCL7E476XBN1CJ553" localSheetId="2" hidden="1">#REF!</definedName>
    <definedName name="BExOOTN0KTXJCL7E476XBN1CJ553" hidden="1">#REF!</definedName>
    <definedName name="BExOOVVUJIJNAYDICUUQQ9O7O3TW" localSheetId="2" hidden="1">#REF!</definedName>
    <definedName name="BExOOVVUJIJNAYDICUUQQ9O7O3TW" hidden="1">#REF!</definedName>
    <definedName name="BExOP9DDU5MZJKWGFT0MKL44YKIV" localSheetId="2" hidden="1">#REF!</definedName>
    <definedName name="BExOP9DDU5MZJKWGFT0MKL44YKIV" hidden="1">#REF!</definedName>
    <definedName name="BExOP9DEBV5W5P4Q25J3XCJBP5S9" localSheetId="2" hidden="1">#REF!</definedName>
    <definedName name="BExOP9DEBV5W5P4Q25J3XCJBP5S9" hidden="1">#REF!</definedName>
    <definedName name="BExOPFNYRBL0BFM23LZBJTADNOE4" localSheetId="2" hidden="1">#REF!</definedName>
    <definedName name="BExOPFNYRBL0BFM23LZBJTADNOE4" hidden="1">#REF!</definedName>
    <definedName name="BExOPINVFSIZMCVT9YGT2AODVCX3" localSheetId="2" hidden="1">#REF!</definedName>
    <definedName name="BExOPINVFSIZMCVT9YGT2AODVCX3" hidden="1">#REF!</definedName>
    <definedName name="BExOQ1JN4SAC44RTMZIGHSW023WA" localSheetId="2" hidden="1">#REF!</definedName>
    <definedName name="BExOQ1JN4SAC44RTMZIGHSW023WA" hidden="1">#REF!</definedName>
    <definedName name="BExOQ256YMF115DJL3KBPNKABJ90" localSheetId="2" hidden="1">#REF!</definedName>
    <definedName name="BExOQ256YMF115DJL3KBPNKABJ90" hidden="1">#REF!</definedName>
    <definedName name="BExQ19DEUOLC11IW32E2AMVZLFF1" localSheetId="2" hidden="1">#REF!</definedName>
    <definedName name="BExQ19DEUOLC11IW32E2AMVZLFF1" hidden="1">#REF!</definedName>
    <definedName name="BExQ1OCW3L24TN0BYVRE2NE3IK1O" localSheetId="2" hidden="1">#REF!</definedName>
    <definedName name="BExQ1OCW3L24TN0BYVRE2NE3IK1O" hidden="1">#REF!</definedName>
    <definedName name="BExQ29C73XR33S3668YYSYZAIHTG" localSheetId="2" hidden="1">#REF!</definedName>
    <definedName name="BExQ29C73XR33S3668YYSYZAIHTG" hidden="1">#REF!</definedName>
    <definedName name="BExQ2FS228IUDUP2023RA1D4AO4C" localSheetId="2" hidden="1">#REF!</definedName>
    <definedName name="BExQ2FS228IUDUP2023RA1D4AO4C" hidden="1">#REF!</definedName>
    <definedName name="BExQ2L0XYWLY9VPZWXYYFRIRQRJ1" localSheetId="2" hidden="1">#REF!</definedName>
    <definedName name="BExQ2L0XYWLY9VPZWXYYFRIRQRJ1" hidden="1">#REF!</definedName>
    <definedName name="BExQ2M841F5Z1BQYR8DG5FKK0LIU" localSheetId="2" hidden="1">#REF!</definedName>
    <definedName name="BExQ2M841F5Z1BQYR8DG5FKK0LIU" hidden="1">#REF!</definedName>
    <definedName name="BExQ2STHO7AXYTS1VPPHQMX1WT30" localSheetId="2" hidden="1">#REF!</definedName>
    <definedName name="BExQ2STHO7AXYTS1VPPHQMX1WT30" hidden="1">#REF!</definedName>
    <definedName name="BExQ2XWXHMQMQ99FF9293AEQHABB" localSheetId="2" hidden="1">#REF!</definedName>
    <definedName name="BExQ2XWXHMQMQ99FF9293AEQHABB" hidden="1">#REF!</definedName>
    <definedName name="BExQ300G8I8TK45A0MVHV15422EU" localSheetId="2" hidden="1">#REF!</definedName>
    <definedName name="BExQ300G8I8TK45A0MVHV15422EU" hidden="1">#REF!</definedName>
    <definedName name="BExQ305RBEODGNAETZ0EZQLLDZZD" localSheetId="2" hidden="1">#REF!</definedName>
    <definedName name="BExQ305RBEODGNAETZ0EZQLLDZZD" hidden="1">#REF!</definedName>
    <definedName name="BExQ37SZQJSC2C73FY2IJY852LVP" localSheetId="2" hidden="1">#REF!</definedName>
    <definedName name="BExQ37SZQJSC2C73FY2IJY852LVP" hidden="1">#REF!</definedName>
    <definedName name="BExQ39R28MXSG2SEV956F0KZ20AN" localSheetId="2" hidden="1">#REF!</definedName>
    <definedName name="BExQ39R28MXSG2SEV956F0KZ20AN" hidden="1">#REF!</definedName>
    <definedName name="BExQ3D1P3M5Z3HLMEZ17E0BLEE4U" localSheetId="2" hidden="1">#REF!</definedName>
    <definedName name="BExQ3D1P3M5Z3HLMEZ17E0BLEE4U" hidden="1">#REF!</definedName>
    <definedName name="BExQ3EZX6BA2WHKI84SG78UPRTSE" localSheetId="2" hidden="1">#REF!</definedName>
    <definedName name="BExQ3EZX6BA2WHKI84SG78UPRTSE" hidden="1">#REF!</definedName>
    <definedName name="BExQ3KOX6620WUSBG7PGACNC936P" localSheetId="2" hidden="1">#REF!</definedName>
    <definedName name="BExQ3KOX6620WUSBG7PGACNC936P" hidden="1">#REF!</definedName>
    <definedName name="BExQ3O4W7QF8BOXTUT4IOGF6YKUD" localSheetId="2" hidden="1">#REF!</definedName>
    <definedName name="BExQ3O4W7QF8BOXTUT4IOGF6YKUD" hidden="1">#REF!</definedName>
    <definedName name="BExQ3PXOWSN8561ZR8IEY8ZASI3B" localSheetId="2" hidden="1">#REF!</definedName>
    <definedName name="BExQ3PXOWSN8561ZR8IEY8ZASI3B" hidden="1">#REF!</definedName>
    <definedName name="BExQ3TZF04IPY0B0UG9CQQ5736UA" localSheetId="2" hidden="1">#REF!</definedName>
    <definedName name="BExQ3TZF04IPY0B0UG9CQQ5736UA" hidden="1">#REF!</definedName>
    <definedName name="BExQ42IU9MNDYLODP41DL6YTZMAR" localSheetId="2" hidden="1">#REF!</definedName>
    <definedName name="BExQ42IU9MNDYLODP41DL6YTZMAR" hidden="1">#REF!</definedName>
    <definedName name="BExQ42O4PHH156IHXSW0JAYAC0NJ" localSheetId="2" hidden="1">#REF!</definedName>
    <definedName name="BExQ42O4PHH156IHXSW0JAYAC0NJ" hidden="1">#REF!</definedName>
    <definedName name="BExQ452HF7N1HYPXJXQ8WD6SOWUV" localSheetId="2" hidden="1">#REF!</definedName>
    <definedName name="BExQ452HF7N1HYPXJXQ8WD6SOWUV" hidden="1">#REF!</definedName>
    <definedName name="BExQ4BTBSHPHVEDRCXC2ROW8PLFC" localSheetId="2" hidden="1">#REF!</definedName>
    <definedName name="BExQ4BTBSHPHVEDRCXC2ROW8PLFC" hidden="1">#REF!</definedName>
    <definedName name="BExQ4DGKF54SRKQUTUT4B1CZSS62" localSheetId="2" hidden="1">#REF!</definedName>
    <definedName name="BExQ4DGKF54SRKQUTUT4B1CZSS62" hidden="1">#REF!</definedName>
    <definedName name="BExQ4T74LQ5PYTV1MUQUW75A4BDY" localSheetId="2" hidden="1">#REF!</definedName>
    <definedName name="BExQ4T74LQ5PYTV1MUQUW75A4BDY" hidden="1">#REF!</definedName>
    <definedName name="BExQ4XJHD7EJCNH7S1MJDZJ2MNWG" localSheetId="2" hidden="1">#REF!</definedName>
    <definedName name="BExQ4XJHD7EJCNH7S1MJDZJ2MNWG" hidden="1">#REF!</definedName>
    <definedName name="BExQ5039ZCEWBUJHU682G4S89J03" localSheetId="2" hidden="1">#REF!</definedName>
    <definedName name="BExQ5039ZCEWBUJHU682G4S89J03" hidden="1">#REF!</definedName>
    <definedName name="BExQ56Z9W6YHZHRXOFFI8EFA7CDI" localSheetId="2" hidden="1">#REF!</definedName>
    <definedName name="BExQ56Z9W6YHZHRXOFFI8EFA7CDI" hidden="1">#REF!</definedName>
    <definedName name="BExQ58MP5FO5Q5CIXVMMYWWPEFW3" localSheetId="2" hidden="1">#REF!</definedName>
    <definedName name="BExQ58MP5FO5Q5CIXVMMYWWPEFW3" hidden="1">#REF!</definedName>
    <definedName name="BExQ5KX3Z668H1KUCKZ9J24HUQ1F" localSheetId="2" hidden="1">#REF!</definedName>
    <definedName name="BExQ5KX3Z668H1KUCKZ9J24HUQ1F" hidden="1">#REF!</definedName>
    <definedName name="BExQ5SPMSOCJYLAY20NB5A6O32RE" localSheetId="2" hidden="1">#REF!</definedName>
    <definedName name="BExQ5SPMSOCJYLAY20NB5A6O32RE" hidden="1">#REF!</definedName>
    <definedName name="BExQ5UICMGTMK790KTLK49MAGXRC" localSheetId="2" hidden="1">#REF!</definedName>
    <definedName name="BExQ5UICMGTMK790KTLK49MAGXRC" hidden="1">#REF!</definedName>
    <definedName name="BExQ5YUUK9FD0QGTY4WD0W90O7OL" localSheetId="2" hidden="1">#REF!</definedName>
    <definedName name="BExQ5YUUK9FD0QGTY4WD0W90O7OL" hidden="1">#REF!</definedName>
    <definedName name="BExQ62WGBSDPG7ZU34W0N8X45R3X" localSheetId="2" hidden="1">#REF!</definedName>
    <definedName name="BExQ62WGBSDPG7ZU34W0N8X45R3X" hidden="1">#REF!</definedName>
    <definedName name="BExQ63793YQ9BH7JLCNRIATIGTRG" localSheetId="2" hidden="1">#REF!</definedName>
    <definedName name="BExQ63793YQ9BH7JLCNRIATIGTRG" hidden="1">#REF!</definedName>
    <definedName name="BExQ6CN1EF2UPZ57ZYMGK8TUJQSS" localSheetId="2" hidden="1">#REF!</definedName>
    <definedName name="BExQ6CN1EF2UPZ57ZYMGK8TUJQSS" hidden="1">#REF!</definedName>
    <definedName name="BExQ6FSF8BMWVLJI7Y7MKPG9SU5O" localSheetId="2" hidden="1">#REF!</definedName>
    <definedName name="BExQ6FSF8BMWVLJI7Y7MKPG9SU5O" hidden="1">#REF!</definedName>
    <definedName name="BExQ6M2YXJ8AMRJF3QGHC40ADAHZ" localSheetId="2" hidden="1">#REF!</definedName>
    <definedName name="BExQ6M2YXJ8AMRJF3QGHC40ADAHZ" hidden="1">#REF!</definedName>
    <definedName name="BExQ6M8B0X44N9TV56ATUVHGDI00" localSheetId="2" hidden="1">#REF!</definedName>
    <definedName name="BExQ6M8B0X44N9TV56ATUVHGDI00" hidden="1">#REF!</definedName>
    <definedName name="BExQ6POH065GV0I74XXVD0VUPBJW" localSheetId="2" hidden="1">#REF!</definedName>
    <definedName name="BExQ6POH065GV0I74XXVD0VUPBJW" hidden="1">#REF!</definedName>
    <definedName name="BExQ6WV9KPSMXPPLGZ3KK4WNYTHU" localSheetId="2" hidden="1">#REF!</definedName>
    <definedName name="BExQ6WV9KPSMXPPLGZ3KK4WNYTHU" hidden="1">#REF!</definedName>
    <definedName name="BExQ7541G92R52ECOIYO6UXIWJJ4" localSheetId="2" hidden="1">#REF!</definedName>
    <definedName name="BExQ7541G92R52ECOIYO6UXIWJJ4" hidden="1">#REF!</definedName>
    <definedName name="BExQ783XTMM2A9I3UKCFWJH1PP2N" localSheetId="2" hidden="1">#REF!</definedName>
    <definedName name="BExQ783XTMM2A9I3UKCFWJH1PP2N" hidden="1">#REF!</definedName>
    <definedName name="BExQ79LX01ZPQB8EGD1ZHR2VK2H3" localSheetId="2" hidden="1">#REF!</definedName>
    <definedName name="BExQ79LX01ZPQB8EGD1ZHR2VK2H3" hidden="1">#REF!</definedName>
    <definedName name="BExQ7B3V9MGDK2OIJ61XXFBFLJFZ" localSheetId="2" hidden="1">#REF!</definedName>
    <definedName name="BExQ7B3V9MGDK2OIJ61XXFBFLJFZ" hidden="1">#REF!</definedName>
    <definedName name="BExQ7CB046NVPF9ZXDGA7OXOLSLX" localSheetId="2" hidden="1">#REF!</definedName>
    <definedName name="BExQ7CB046NVPF9ZXDGA7OXOLSLX" hidden="1">#REF!</definedName>
    <definedName name="BExQ7IWDCGGOO1HTJ97YGO1CK3R9" localSheetId="2" hidden="1">#REF!</definedName>
    <definedName name="BExQ7IWDCGGOO1HTJ97YGO1CK3R9" hidden="1">#REF!</definedName>
    <definedName name="BExQ7JNFIEGS2HKNBALH3Q2N5G7Z" localSheetId="2" hidden="1">#REF!</definedName>
    <definedName name="BExQ7JNFIEGS2HKNBALH3Q2N5G7Z" hidden="1">#REF!</definedName>
    <definedName name="BExQ7MY3U2Z1IZ71U5LJUD00VVB4" localSheetId="2" hidden="1">#REF!</definedName>
    <definedName name="BExQ7MY3U2Z1IZ71U5LJUD00VVB4" hidden="1">#REF!</definedName>
    <definedName name="BExQ7XL2Q1GVUFL1F9KK0K0EXMWG" localSheetId="2" hidden="1">#REF!</definedName>
    <definedName name="BExQ7XL2Q1GVUFL1F9KK0K0EXMWG" hidden="1">#REF!</definedName>
    <definedName name="BExQ8469L3ZRZ3KYZPYMSJIDL7Y5" localSheetId="2" hidden="1">#REF!</definedName>
    <definedName name="BExQ8469L3ZRZ3KYZPYMSJIDL7Y5" hidden="1">#REF!</definedName>
    <definedName name="BExQ84MJB94HL3BWRN50M4NCB6Z0" localSheetId="2" hidden="1">#REF!</definedName>
    <definedName name="BExQ84MJB94HL3BWRN50M4NCB6Z0" hidden="1">#REF!</definedName>
    <definedName name="BExQ8583ZE00NW7T9OF11OT9IA14" localSheetId="2" hidden="1">#REF!</definedName>
    <definedName name="BExQ8583ZE00NW7T9OF11OT9IA14" hidden="1">#REF!</definedName>
    <definedName name="BExQ8A0RPE3IMIFIZLUE7KD2N21W" localSheetId="2" hidden="1">#REF!</definedName>
    <definedName name="BExQ8A0RPE3IMIFIZLUE7KD2N21W" hidden="1">#REF!</definedName>
    <definedName name="BExQ8ABK6H1ADV2R2OYT8NFFYG2N" localSheetId="2" hidden="1">#REF!</definedName>
    <definedName name="BExQ8ABK6H1ADV2R2OYT8NFFYG2N" hidden="1">#REF!</definedName>
    <definedName name="BExQ8DM90XJ6GCJIK9LC5O82I2TJ" localSheetId="2" hidden="1">#REF!</definedName>
    <definedName name="BExQ8DM90XJ6GCJIK9LC5O82I2TJ" hidden="1">#REF!</definedName>
    <definedName name="BExQ8G0K46ZORA0QVQTDI7Z8LXGF" localSheetId="2" hidden="1">#REF!</definedName>
    <definedName name="BExQ8G0K46ZORA0QVQTDI7Z8LXGF" hidden="1">#REF!</definedName>
    <definedName name="BExQ8O3WEU8HNTTGKTW5T0QSKCLP" localSheetId="2" hidden="1">#REF!</definedName>
    <definedName name="BExQ8O3WEU8HNTTGKTW5T0QSKCLP" hidden="1">#REF!</definedName>
    <definedName name="BExQ8ZCEDBOBJA3D9LDP5TU2WYGR" localSheetId="2" hidden="1">#REF!</definedName>
    <definedName name="BExQ8ZCEDBOBJA3D9LDP5TU2WYGR" hidden="1">#REF!</definedName>
    <definedName name="BExQ94LAW6MAQBWY25WTBFV5PPZJ" localSheetId="2" hidden="1">#REF!</definedName>
    <definedName name="BExQ94LAW6MAQBWY25WTBFV5PPZJ" hidden="1">#REF!</definedName>
    <definedName name="BExQ968K8V66L55PCVI3B4VR4FW6" localSheetId="2" hidden="1">#REF!</definedName>
    <definedName name="BExQ968K8V66L55PCVI3B4VR4FW6" hidden="1">#REF!</definedName>
    <definedName name="BExQ97QIPOSSRK978N8P234Y1XA4" localSheetId="2" hidden="1">#REF!</definedName>
    <definedName name="BExQ97QIPOSSRK978N8P234Y1XA4" hidden="1">#REF!</definedName>
    <definedName name="BExQ9DFHXLBKBS9DWH05G83SL12Z" localSheetId="2" hidden="1">#REF!</definedName>
    <definedName name="BExQ9DFHXLBKBS9DWH05G83SL12Z" hidden="1">#REF!</definedName>
    <definedName name="BExQ9E6FBAXTHGF3RXANFIA77GXP" localSheetId="2" hidden="1">#REF!</definedName>
    <definedName name="BExQ9E6FBAXTHGF3RXANFIA77GXP" hidden="1">#REF!</definedName>
    <definedName name="BExQ9J4ID0TGFFFJSQ9PFAMXOYZ1" localSheetId="2" hidden="1">#REF!</definedName>
    <definedName name="BExQ9J4ID0TGFFFJSQ9PFAMXOYZ1" hidden="1">#REF!</definedName>
    <definedName name="BExQ9KX9734KIAK7IMRLHCPYDHO2" localSheetId="2" hidden="1">#REF!</definedName>
    <definedName name="BExQ9KX9734KIAK7IMRLHCPYDHO2" hidden="1">#REF!</definedName>
    <definedName name="BExQ9L81FF4I7816VTPFBDWVU4CW" localSheetId="2" hidden="1">#REF!</definedName>
    <definedName name="BExQ9L81FF4I7816VTPFBDWVU4CW" hidden="1">#REF!</definedName>
    <definedName name="BExQ9M4E2ACZOWWWP1JJIQO8AHUM" localSheetId="2" hidden="1">#REF!</definedName>
    <definedName name="BExQ9M4E2ACZOWWWP1JJIQO8AHUM" hidden="1">#REF!</definedName>
    <definedName name="BExQ9TBCP5IJKSQLYEBE6FQLF16I" localSheetId="2" hidden="1">#REF!</definedName>
    <definedName name="BExQ9TBCP5IJKSQLYEBE6FQLF16I" hidden="1">#REF!</definedName>
    <definedName name="BExQ9UTANMJCK7LJ4OQMD6F2Q01L" localSheetId="2" hidden="1">#REF!</definedName>
    <definedName name="BExQ9UTANMJCK7LJ4OQMD6F2Q01L" hidden="1">#REF!</definedName>
    <definedName name="BExQ9ZLYHWABXAA9NJDW8ZS0UQ9P" hidden="1">[7]ZZCOOM_M03_Q004!#REF!</definedName>
    <definedName name="BExQ9ZWQ19KSRZNZNPY6ZNWEST1J" localSheetId="2" hidden="1">#REF!</definedName>
    <definedName name="BExQ9ZWQ19KSRZNZNPY6ZNWEST1J" hidden="1">#REF!</definedName>
    <definedName name="BExQA324HSCK40ENJUT9CS9EC71B" localSheetId="2" hidden="1">#REF!</definedName>
    <definedName name="BExQA324HSCK40ENJUT9CS9EC71B" hidden="1">#REF!</definedName>
    <definedName name="BExQA55GY0STSNBWQCWN8E31ZXCS" localSheetId="2" hidden="1">#REF!</definedName>
    <definedName name="BExQA55GY0STSNBWQCWN8E31ZXCS" hidden="1">#REF!</definedName>
    <definedName name="BExQA7URC7M82I0T9RUF90GCS15S" localSheetId="2" hidden="1">#REF!</definedName>
    <definedName name="BExQA7URC7M82I0T9RUF90GCS15S" hidden="1">#REF!</definedName>
    <definedName name="BExQA9HZIN9XEMHEEVHT99UU9Z82" localSheetId="2" hidden="1">#REF!</definedName>
    <definedName name="BExQA9HZIN9XEMHEEVHT99UU9Z82" hidden="1">#REF!</definedName>
    <definedName name="BExQAELFYH92K8CJL155181UDORO" localSheetId="2" hidden="1">#REF!</definedName>
    <definedName name="BExQAELFYH92K8CJL155181UDORO" hidden="1">#REF!</definedName>
    <definedName name="BExQAG8PP8R5NJKNQD1U4QOSD6X5" localSheetId="2" hidden="1">#REF!</definedName>
    <definedName name="BExQAG8PP8R5NJKNQD1U4QOSD6X5" hidden="1">#REF!</definedName>
    <definedName name="BExQAVTR32SDHZQ69KNYF6UXXKS2" localSheetId="2" hidden="1">#REF!</definedName>
    <definedName name="BExQAVTR32SDHZQ69KNYF6UXXKS2" hidden="1">#REF!</definedName>
    <definedName name="BExQBBETZJ7LHJ9CLAL3GEKQFEGR" localSheetId="2" hidden="1">#REF!</definedName>
    <definedName name="BExQBBETZJ7LHJ9CLAL3GEKQFEGR" hidden="1">#REF!</definedName>
    <definedName name="BExQBDICMZTSA1X73TMHNO4JSFLN" localSheetId="2" hidden="1">#REF!</definedName>
    <definedName name="BExQBDICMZTSA1X73TMHNO4JSFLN" hidden="1">#REF!</definedName>
    <definedName name="BExQBEER6CRCRPSSL61S0OMH57ZA" localSheetId="2" hidden="1">#REF!</definedName>
    <definedName name="BExQBEER6CRCRPSSL61S0OMH57ZA" hidden="1">#REF!</definedName>
    <definedName name="BExQBFR753FNBMC27WEQJT8UKANJ" localSheetId="2" hidden="1">#REF!</definedName>
    <definedName name="BExQBFR753FNBMC27WEQJT8UKANJ" hidden="1">#REF!</definedName>
    <definedName name="BExQBIGGY5TXI2FJVVZSLZ0LTZYH" localSheetId="2" hidden="1">#REF!</definedName>
    <definedName name="BExQBIGGY5TXI2FJVVZSLZ0LTZYH" hidden="1">#REF!</definedName>
    <definedName name="BExQBM1RUSIQ85LLMM2159BYDPIP" localSheetId="2" hidden="1">#REF!</definedName>
    <definedName name="BExQBM1RUSIQ85LLMM2159BYDPIP" hidden="1">#REF!</definedName>
    <definedName name="BExQBOWE543K7PGA5S7SVU2QKPM3" localSheetId="2" hidden="1">#REF!</definedName>
    <definedName name="BExQBOWE543K7PGA5S7SVU2QKPM3" hidden="1">#REF!</definedName>
    <definedName name="BExQBPSOZ47V81YAEURP0NQJNTJH" localSheetId="2" hidden="1">#REF!</definedName>
    <definedName name="BExQBPSOZ47V81YAEURP0NQJNTJH" hidden="1">#REF!</definedName>
    <definedName name="BExQC5TWT21CGBKD0IHAXTIN2QB8" localSheetId="2" hidden="1">#REF!</definedName>
    <definedName name="BExQC5TWT21CGBKD0IHAXTIN2QB8" hidden="1">#REF!</definedName>
    <definedName name="BExQC94JL9F5GW4S8DQCAF4WB2DA" localSheetId="2" hidden="1">#REF!</definedName>
    <definedName name="BExQC94JL9F5GW4S8DQCAF4WB2DA" hidden="1">#REF!</definedName>
    <definedName name="BExQCKTD8AT0824LGWREXM1B5D1X" localSheetId="2" hidden="1">#REF!</definedName>
    <definedName name="BExQCKTD8AT0824LGWREXM1B5D1X" hidden="1">#REF!</definedName>
    <definedName name="BExQCQ7KF4HVXSD72FF3DJGNNO3M" localSheetId="2" hidden="1">#REF!</definedName>
    <definedName name="BExQCQ7KF4HVXSD72FF3DJGNNO3M" hidden="1">#REF!</definedName>
    <definedName name="BExQCRPJXI0WNJUFFAC39C0PFUFK" localSheetId="2" hidden="1">#REF!</definedName>
    <definedName name="BExQCRPJXI0WNJUFFAC39C0PFUFK" hidden="1">#REF!</definedName>
    <definedName name="BExQD571YWOXKR2SX85K5MKQ0AO2" localSheetId="2" hidden="1">#REF!</definedName>
    <definedName name="BExQD571YWOXKR2SX85K5MKQ0AO2" hidden="1">#REF!</definedName>
    <definedName name="BExQDB6VCHN8PNX8EA6JNIEQ2JC2" localSheetId="2" hidden="1">#REF!</definedName>
    <definedName name="BExQDB6VCHN8PNX8EA6JNIEQ2JC2" hidden="1">#REF!</definedName>
    <definedName name="BExQDE1B6U2Q9B73KBENABP71YM1" localSheetId="2" hidden="1">#REF!</definedName>
    <definedName name="BExQDE1B6U2Q9B73KBENABP71YM1" hidden="1">#REF!</definedName>
    <definedName name="BExQDGQCN7ZW41QDUHOBJUGQAX40" localSheetId="2" hidden="1">#REF!</definedName>
    <definedName name="BExQDGQCN7ZW41QDUHOBJUGQAX40" hidden="1">#REF!</definedName>
    <definedName name="BExQED8ZZUEH0WRNOHXI7V9TVC8K" localSheetId="2" hidden="1">#REF!</definedName>
    <definedName name="BExQED8ZZUEH0WRNOHXI7V9TVC8K" hidden="1">#REF!</definedName>
    <definedName name="BExQEF1PIJIB9J24OB0M4X1WLBB0" localSheetId="2" hidden="1">#REF!</definedName>
    <definedName name="BExQEF1PIJIB9J24OB0M4X1WLBB0" hidden="1">#REF!</definedName>
    <definedName name="BExQEMUA4HEFM4OVO8M8MA8PIAW1" localSheetId="2" hidden="1">#REF!</definedName>
    <definedName name="BExQEMUA4HEFM4OVO8M8MA8PIAW1" hidden="1">#REF!</definedName>
    <definedName name="BExQEP38QPDKB85WG2WOL17IMB5S" localSheetId="2" hidden="1">#REF!</definedName>
    <definedName name="BExQEP38QPDKB85WG2WOL17IMB5S" hidden="1">#REF!</definedName>
    <definedName name="BExQEQ4XZQFIKUXNU9H7WE7AMZ1U" localSheetId="2" hidden="1">#REF!</definedName>
    <definedName name="BExQEQ4XZQFIKUXNU9H7WE7AMZ1U" hidden="1">#REF!</definedName>
    <definedName name="BExQF1OEB07CRAP6ALNNMJNJ3P2D" localSheetId="2" hidden="1">#REF!</definedName>
    <definedName name="BExQF1OEB07CRAP6ALNNMJNJ3P2D" hidden="1">#REF!</definedName>
    <definedName name="BExQF8KKL224NYD20XYLLM2RE7EW" localSheetId="2" hidden="1">#REF!</definedName>
    <definedName name="BExQF8KKL224NYD20XYLLM2RE7EW" hidden="1">#REF!</definedName>
    <definedName name="BExQF9X2AQPFJZTCHTU5PTTR0JAH" localSheetId="2" hidden="1">#REF!</definedName>
    <definedName name="BExQF9X2AQPFJZTCHTU5PTTR0JAH" hidden="1">#REF!</definedName>
    <definedName name="BExQFAINO9ODQZX6NSM8EBTRD04E" localSheetId="2" hidden="1">#REF!</definedName>
    <definedName name="BExQFAINO9ODQZX6NSM8EBTRD04E" hidden="1">#REF!</definedName>
    <definedName name="BExQFC0M9KKFMQKPLPEO2RQDB7MM" localSheetId="2" hidden="1">#REF!</definedName>
    <definedName name="BExQFC0M9KKFMQKPLPEO2RQDB7MM" hidden="1">#REF!</definedName>
    <definedName name="BExQFEEV7627R8TYZCM28C6V6WHE" localSheetId="2" hidden="1">#REF!</definedName>
    <definedName name="BExQFEEV7627R8TYZCM28C6V6WHE" hidden="1">#REF!</definedName>
    <definedName name="BExQFEK8NUD04X2OBRA275ADPSDL" localSheetId="2" hidden="1">#REF!</definedName>
    <definedName name="BExQFEK8NUD04X2OBRA275ADPSDL" hidden="1">#REF!</definedName>
    <definedName name="BExQFGYIWDR4W0YF7XR6E4EWWJ02" localSheetId="2" hidden="1">#REF!</definedName>
    <definedName name="BExQFGYIWDR4W0YF7XR6E4EWWJ02" hidden="1">#REF!</definedName>
    <definedName name="BExQFPNFKA36IAPS22LAUMBDI4KE" localSheetId="2" hidden="1">#REF!</definedName>
    <definedName name="BExQFPNFKA36IAPS22LAUMBDI4KE" hidden="1">#REF!</definedName>
    <definedName name="BExQFPSWEMA8WBUZ4WK20LR13VSU" localSheetId="2" hidden="1">#REF!</definedName>
    <definedName name="BExQFPSWEMA8WBUZ4WK20LR13VSU" hidden="1">#REF!</definedName>
    <definedName name="BExQFVSPOSCCPF1TLJPIWYWYB8A9" localSheetId="2" hidden="1">#REF!</definedName>
    <definedName name="BExQFVSPOSCCPF1TLJPIWYWYB8A9" hidden="1">#REF!</definedName>
    <definedName name="BExQFWJQXNQAW6LUMOEDS6KMJMYL" localSheetId="2" hidden="1">#REF!</definedName>
    <definedName name="BExQFWJQXNQAW6LUMOEDS6KMJMYL" hidden="1">#REF!</definedName>
    <definedName name="BExQG8TYRD2G42UA5ZPCRLNKUDMX" localSheetId="2" hidden="1">#REF!</definedName>
    <definedName name="BExQG8TYRD2G42UA5ZPCRLNKUDMX" hidden="1">#REF!</definedName>
    <definedName name="BExQG9A8OZ31BDN5QEGQGWG59A43" localSheetId="2" hidden="1">#REF!</definedName>
    <definedName name="BExQG9A8OZ31BDN5QEGQGWG59A43" hidden="1">#REF!</definedName>
    <definedName name="BExQGGBQ2CMSPV4NV4RA7NMBQER6" localSheetId="2" hidden="1">#REF!</definedName>
    <definedName name="BExQGGBQ2CMSPV4NV4RA7NMBQER6" hidden="1">#REF!</definedName>
    <definedName name="BExQGO48J9MPCDQ96RBB9UN9AIGT" localSheetId="2" hidden="1">#REF!</definedName>
    <definedName name="BExQGO48J9MPCDQ96RBB9UN9AIGT" hidden="1">#REF!</definedName>
    <definedName name="BExQGSBB6MJWDW7AYWA0MSFTXKRR" localSheetId="2" hidden="1">#REF!</definedName>
    <definedName name="BExQGSBB6MJWDW7AYWA0MSFTXKRR" hidden="1">#REF!</definedName>
    <definedName name="BExQH0UURAJ13AVO5UI04HSRGVYW" localSheetId="2" hidden="1">#REF!</definedName>
    <definedName name="BExQH0UURAJ13AVO5UI04HSRGVYW" hidden="1">#REF!</definedName>
    <definedName name="BExQH5I0FUT0822E2ITR6M5724UF" localSheetId="2" hidden="1">#REF!</definedName>
    <definedName name="BExQH5I0FUT0822E2ITR6M5724UF" hidden="1">#REF!</definedName>
    <definedName name="BExQH6ZZY0NR8SE48PSI9D0CU1TC" localSheetId="2" hidden="1">#REF!</definedName>
    <definedName name="BExQH6ZZY0NR8SE48PSI9D0CU1TC" hidden="1">#REF!</definedName>
    <definedName name="BExQH9P2MCXAJOVEO4GFQT6MNW22" localSheetId="2" hidden="1">#REF!</definedName>
    <definedName name="BExQH9P2MCXAJOVEO4GFQT6MNW22" hidden="1">#REF!</definedName>
    <definedName name="BExQHCZSBYUY8OKKJXFYWKBBM6AH" localSheetId="2" hidden="1">#REF!</definedName>
    <definedName name="BExQHCZSBYUY8OKKJXFYWKBBM6AH" hidden="1">#REF!</definedName>
    <definedName name="BExQHML1J3V7M9VZ3S2S198637RP" localSheetId="2" hidden="1">#REF!</definedName>
    <definedName name="BExQHML1J3V7M9VZ3S2S198637RP" hidden="1">#REF!</definedName>
    <definedName name="BExQHPKXZ1K33V2F90NZIQRZYIAW" localSheetId="2" hidden="1">#REF!</definedName>
    <definedName name="BExQHPKXZ1K33V2F90NZIQRZYIAW" hidden="1">#REF!</definedName>
    <definedName name="BExQHRDNW8YFGT2B35K9CYSS1VAI" localSheetId="2" hidden="1">#REF!</definedName>
    <definedName name="BExQHRDNW8YFGT2B35K9CYSS1VAI" hidden="1">#REF!</definedName>
    <definedName name="BExQHRZ9FBLUG6G6CC88UZA6V39L" localSheetId="2" hidden="1">#REF!</definedName>
    <definedName name="BExQHRZ9FBLUG6G6CC88UZA6V39L" hidden="1">#REF!</definedName>
    <definedName name="BExQHVF9KD06AG2RXUQJ9X4PVGX4" localSheetId="2" hidden="1">#REF!</definedName>
    <definedName name="BExQHVF9KD06AG2RXUQJ9X4PVGX4" hidden="1">#REF!</definedName>
    <definedName name="BExQHZBHVN2L4HC7ACTR73T5OCV0" localSheetId="2" hidden="1">#REF!</definedName>
    <definedName name="BExQHZBHVN2L4HC7ACTR73T5OCV0" hidden="1">#REF!</definedName>
    <definedName name="BExQI3O3BBL6MXZNJD1S3UD8WBUU" localSheetId="2" hidden="1">#REF!</definedName>
    <definedName name="BExQI3O3BBL6MXZNJD1S3UD8WBUU" hidden="1">#REF!</definedName>
    <definedName name="BExQI7431UOEBYKYPVVMNXBZ2ZP2" localSheetId="2" hidden="1">#REF!</definedName>
    <definedName name="BExQI7431UOEBYKYPVVMNXBZ2ZP2" hidden="1">#REF!</definedName>
    <definedName name="BExQI85V9TNLDJT5LTRZS10Y26SG" localSheetId="2" hidden="1">#REF!</definedName>
    <definedName name="BExQI85V9TNLDJT5LTRZS10Y26SG" hidden="1">#REF!</definedName>
    <definedName name="BExQI9ICYVAAXE7L1BQSE1VWSQA9" localSheetId="2" hidden="1">#REF!</definedName>
    <definedName name="BExQI9ICYVAAXE7L1BQSE1VWSQA9" hidden="1">#REF!</definedName>
    <definedName name="BExQIAPKHVEV8CU1L3TTHJW67FJ5" localSheetId="2" hidden="1">#REF!</definedName>
    <definedName name="BExQIAPKHVEV8CU1L3TTHJW67FJ5" hidden="1">#REF!</definedName>
    <definedName name="BExQIAV02RGEQG6AF0CWXU3MS9BZ" localSheetId="2" hidden="1">#REF!</definedName>
    <definedName name="BExQIAV02RGEQG6AF0CWXU3MS9BZ" hidden="1">#REF!</definedName>
    <definedName name="BExQIBB4I3Z6AUU0HYV1DHRS13M4" localSheetId="2" hidden="1">#REF!</definedName>
    <definedName name="BExQIBB4I3Z6AUU0HYV1DHRS13M4" hidden="1">#REF!</definedName>
    <definedName name="BExQIBWPAXU7HJZLKGJZY3EB7MIS" localSheetId="2" hidden="1">#REF!</definedName>
    <definedName name="BExQIBWPAXU7HJZLKGJZY3EB7MIS" hidden="1">#REF!</definedName>
    <definedName name="BExQIHLP9AT969BKBF22IGW76GLI" localSheetId="2" hidden="1">#REF!</definedName>
    <definedName name="BExQIHLP9AT969BKBF22IGW76GLI" hidden="1">#REF!</definedName>
    <definedName name="BExQIS8O6R36CI01XRY9ISM99TW9" localSheetId="2" hidden="1">#REF!</definedName>
    <definedName name="BExQIS8O6R36CI01XRY9ISM99TW9" hidden="1">#REF!</definedName>
    <definedName name="BExQIVJB9MJ25NDUHTCVMSODJY2C" localSheetId="2" hidden="1">#REF!</definedName>
    <definedName name="BExQIVJB9MJ25NDUHTCVMSODJY2C" hidden="1">#REF!</definedName>
    <definedName name="BExQIWAEMVTWAU39DWIXT17K2A9Z" localSheetId="2" hidden="1">#REF!</definedName>
    <definedName name="BExQIWAEMVTWAU39DWIXT17K2A9Z" hidden="1">#REF!</definedName>
    <definedName name="BExQJ72T8UR0U461ZLEGOOEPCDIG" localSheetId="2" hidden="1">#REF!</definedName>
    <definedName name="BExQJ72T8UR0U461ZLEGOOEPCDIG" hidden="1">#REF!</definedName>
    <definedName name="BExQJAZ2QDORCR0K8PR9VHQZ4Y3P" localSheetId="2" hidden="1">#REF!</definedName>
    <definedName name="BExQJAZ2QDORCR0K8PR9VHQZ4Y3P" hidden="1">#REF!</definedName>
    <definedName name="BExQJBF7LAX128WR7VTMJC88ZLPG" localSheetId="2" hidden="1">#REF!</definedName>
    <definedName name="BExQJBF7LAX128WR7VTMJC88ZLPG" hidden="1">#REF!</definedName>
    <definedName name="BExQJEVCKX6KZHNCLYXY7D0MX5KN" localSheetId="2" hidden="1">#REF!</definedName>
    <definedName name="BExQJEVCKX6KZHNCLYXY7D0MX5KN" hidden="1">#REF!</definedName>
    <definedName name="BExQJJYSDX8B0J1QGF2HL071KKA3" localSheetId="2" hidden="1">#REF!</definedName>
    <definedName name="BExQJJYSDX8B0J1QGF2HL071KKA3" hidden="1">#REF!</definedName>
    <definedName name="BExQK1HV6SQQ7CP8H8IUKI9TYXTD" localSheetId="2" hidden="1">#REF!</definedName>
    <definedName name="BExQK1HV6SQQ7CP8H8IUKI9TYXTD" hidden="1">#REF!</definedName>
    <definedName name="BExQK3LE5CSBW1E4H4KHW548FL2R" localSheetId="2" hidden="1">#REF!</definedName>
    <definedName name="BExQK3LE5CSBW1E4H4KHW548FL2R" hidden="1">#REF!</definedName>
    <definedName name="BExQKG6LD6PLNDGNGO9DJXY865BR" localSheetId="2" hidden="1">#REF!</definedName>
    <definedName name="BExQKG6LD6PLNDGNGO9DJXY865BR" hidden="1">#REF!</definedName>
    <definedName name="BExQKUKG8I4CGS9QYSD0H7NHP4JN" localSheetId="2" hidden="1">#REF!</definedName>
    <definedName name="BExQKUKG8I4CGS9QYSD0H7NHP4JN" hidden="1">#REF!</definedName>
    <definedName name="BExQL2NSE8OYZFXQH8A23RMVMFW7" localSheetId="2" hidden="1">#REF!</definedName>
    <definedName name="BExQL2NSE8OYZFXQH8A23RMVMFW7" hidden="1">#REF!</definedName>
    <definedName name="BExQL4GJ3LZJL6JDEHT7UDXW90TV" localSheetId="2" hidden="1">#REF!</definedName>
    <definedName name="BExQL4GJ3LZJL6JDEHT7UDXW90TV" hidden="1">#REF!</definedName>
    <definedName name="BExQLE1TOW3A287TQB0AVWENT8O1" localSheetId="2" hidden="1">#REF!</definedName>
    <definedName name="BExQLE1TOW3A287TQB0AVWENT8O1" hidden="1">#REF!</definedName>
    <definedName name="BExRYOYB4A3E5F6MTROY69LR0PMG" localSheetId="2" hidden="1">#REF!</definedName>
    <definedName name="BExRYOYB4A3E5F6MTROY69LR0PMG" hidden="1">#REF!</definedName>
    <definedName name="BExRYZLA9EW71H4SXQR525S72LLP" localSheetId="2" hidden="1">#REF!</definedName>
    <definedName name="BExRYZLA9EW71H4SXQR525S72LLP" hidden="1">#REF!</definedName>
    <definedName name="BExRZ66M8G9FQ0VFP077QSZBSOA5" localSheetId="2" hidden="1">#REF!</definedName>
    <definedName name="BExRZ66M8G9FQ0VFP077QSZBSOA5" hidden="1">#REF!</definedName>
    <definedName name="BExRZ8FMQQL46I8AQWU17LRNZD5T" localSheetId="2" hidden="1">#REF!</definedName>
    <definedName name="BExRZ8FMQQL46I8AQWU17LRNZD5T" hidden="1">#REF!</definedName>
    <definedName name="BExRZIRRIXRUMZ5GOO95S7460BMP" localSheetId="2" hidden="1">#REF!</definedName>
    <definedName name="BExRZIRRIXRUMZ5GOO95S7460BMP" hidden="1">#REF!</definedName>
    <definedName name="BExRZJTNBKKPK7SB4LA31O3OH6PO" localSheetId="2" hidden="1">#REF!</definedName>
    <definedName name="BExRZJTNBKKPK7SB4LA31O3OH6PO" hidden="1">#REF!</definedName>
    <definedName name="BExRZK9RAHMM0ZLTNSK7A4LDC42D" localSheetId="2" hidden="1">#REF!</definedName>
    <definedName name="BExRZK9RAHMM0ZLTNSK7A4LDC42D" hidden="1">#REF!</definedName>
    <definedName name="BExRZNF461H0WDF36L3U0UQSJGZB" localSheetId="2" hidden="1">#REF!</definedName>
    <definedName name="BExRZNF461H0WDF36L3U0UQSJGZB" hidden="1">#REF!</definedName>
    <definedName name="BExRZOGSR69INI6GAEPHDWSNK5Q4" localSheetId="2" hidden="1">#REF!</definedName>
    <definedName name="BExRZOGSR69INI6GAEPHDWSNK5Q4" hidden="1">#REF!</definedName>
    <definedName name="BExS0ASQBKRTPDWFK0KUDFOS9LE5" localSheetId="2" hidden="1">#REF!</definedName>
    <definedName name="BExS0ASQBKRTPDWFK0KUDFOS9LE5" hidden="1">#REF!</definedName>
    <definedName name="BExS0GHQUF6YT0RU3TKDEO8CSJYB" localSheetId="2" hidden="1">#REF!</definedName>
    <definedName name="BExS0GHQUF6YT0RU3TKDEO8CSJYB" hidden="1">#REF!</definedName>
    <definedName name="BExS0K8IHC45I78DMZBOJ1P13KQA" localSheetId="2" hidden="1">#REF!</definedName>
    <definedName name="BExS0K8IHC45I78DMZBOJ1P13KQA" hidden="1">#REF!</definedName>
    <definedName name="BExS0L4WP69XXUFHED98XIEPB593" localSheetId="2" hidden="1">#REF!</definedName>
    <definedName name="BExS0L4WP69XXUFHED98XIEPB593" hidden="1">#REF!</definedName>
    <definedName name="BExS0Z2O2N4AJXFEPN87NU9ZGAHG" localSheetId="2" hidden="1">#REF!</definedName>
    <definedName name="BExS0Z2O2N4AJXFEPN87NU9ZGAHG" hidden="1">#REF!</definedName>
    <definedName name="BExS15IJV0WW662NXQUVT3FGP4ST" localSheetId="2" hidden="1">#REF!</definedName>
    <definedName name="BExS15IJV0WW662NXQUVT3FGP4ST" hidden="1">#REF!</definedName>
    <definedName name="BExS18T8TBNEPF4AU1VJ268XLF3L" localSheetId="2" hidden="1">#REF!</definedName>
    <definedName name="BExS18T8TBNEPF4AU1VJ268XLF3L" hidden="1">#REF!</definedName>
    <definedName name="BExS194110MR25BYJI3CJ2EGZ8XT" localSheetId="2" hidden="1">#REF!</definedName>
    <definedName name="BExS194110MR25BYJI3CJ2EGZ8XT" hidden="1">#REF!</definedName>
    <definedName name="BExS1BNVGNSGD4EP90QL8WXYWZ66" localSheetId="2" hidden="1">#REF!</definedName>
    <definedName name="BExS1BNVGNSGD4EP90QL8WXYWZ66" hidden="1">#REF!</definedName>
    <definedName name="BExS1UE39N6NCND7MAARSBWXS6HU" localSheetId="2" hidden="1">#REF!</definedName>
    <definedName name="BExS1UE39N6NCND7MAARSBWXS6HU" hidden="1">#REF!</definedName>
    <definedName name="BExS226HTWL5WVC76MP5A1IBI8WD" localSheetId="2" hidden="1">#REF!</definedName>
    <definedName name="BExS226HTWL5WVC76MP5A1IBI8WD" hidden="1">#REF!</definedName>
    <definedName name="BExS26OI2QNNAH2WMDD95Z400048" localSheetId="2" hidden="1">#REF!</definedName>
    <definedName name="BExS26OI2QNNAH2WMDD95Z400048" hidden="1">#REF!</definedName>
    <definedName name="BExS2D4EI622QRKZKVDPRE66M4XA" localSheetId="2" hidden="1">#REF!</definedName>
    <definedName name="BExS2D4EI622QRKZKVDPRE66M4XA" hidden="1">#REF!</definedName>
    <definedName name="BExS2DF6B4ZUF3VZLI4G6LJ3BF38" localSheetId="2" hidden="1">#REF!</definedName>
    <definedName name="BExS2DF6B4ZUF3VZLI4G6LJ3BF38" hidden="1">#REF!</definedName>
    <definedName name="BExS2GKEA6VM3PDWKD7XI0KRUHTW" localSheetId="2" hidden="1">#REF!</definedName>
    <definedName name="BExS2GKEA6VM3PDWKD7XI0KRUHTW" hidden="1">#REF!</definedName>
    <definedName name="BExS2I2HVU314TXI2DYFRY8XV913" localSheetId="2" hidden="1">#REF!</definedName>
    <definedName name="BExS2I2HVU314TXI2DYFRY8XV913" hidden="1">#REF!</definedName>
    <definedName name="BExS2QB5FS5LYTFYO4BROTWG3OV5" localSheetId="2" hidden="1">#REF!</definedName>
    <definedName name="BExS2QB5FS5LYTFYO4BROTWG3OV5" hidden="1">#REF!</definedName>
    <definedName name="BExS2TLU1HONYV6S3ZD9T12D7CIG" localSheetId="2" hidden="1">#REF!</definedName>
    <definedName name="BExS2TLU1HONYV6S3ZD9T12D7CIG" hidden="1">#REF!</definedName>
    <definedName name="BExS2WLQUVBRZJWQTWUU4CYDY4IN" localSheetId="2" hidden="1">#REF!</definedName>
    <definedName name="BExS2WLQUVBRZJWQTWUU4CYDY4IN" hidden="1">#REF!</definedName>
    <definedName name="BExS2YJQV4NUX6135T90Z1Y5R26Q" localSheetId="2" hidden="1">#REF!</definedName>
    <definedName name="BExS2YJQV4NUX6135T90Z1Y5R26Q" hidden="1">#REF!</definedName>
    <definedName name="BExS318UV9I2FXPQQWUKKX00QLPJ" localSheetId="2" hidden="1">#REF!</definedName>
    <definedName name="BExS318UV9I2FXPQQWUKKX00QLPJ" hidden="1">#REF!</definedName>
    <definedName name="BExS3LBS0SMTHALVM4NRI1BAV1NP" localSheetId="2" hidden="1">#REF!</definedName>
    <definedName name="BExS3LBS0SMTHALVM4NRI1BAV1NP" hidden="1">#REF!</definedName>
    <definedName name="BExS3MTQ75VBXDGEBURP6YT8RROE" localSheetId="2" hidden="1">#REF!</definedName>
    <definedName name="BExS3MTQ75VBXDGEBURP6YT8RROE" hidden="1">#REF!</definedName>
    <definedName name="BExS3OMGYO0DFN5186UFKEXZ2RX3" localSheetId="2" hidden="1">#REF!</definedName>
    <definedName name="BExS3OMGYO0DFN5186UFKEXZ2RX3" hidden="1">#REF!</definedName>
    <definedName name="BExS3SDERJ27OER67TIGOVZU13A2" localSheetId="2" hidden="1">#REF!</definedName>
    <definedName name="BExS3SDERJ27OER67TIGOVZU13A2" hidden="1">#REF!</definedName>
    <definedName name="BExS3STIH9SFG0R6H30P191QZE98" localSheetId="2" hidden="1">#REF!</definedName>
    <definedName name="BExS3STIH9SFG0R6H30P191QZE98" hidden="1">#REF!</definedName>
    <definedName name="BExS46R5WDNU5KL04FKY5LHJUCB8" localSheetId="2" hidden="1">#REF!</definedName>
    <definedName name="BExS46R5WDNU5KL04FKY5LHJUCB8" hidden="1">#REF!</definedName>
    <definedName name="BExS4ASWKM93XA275AXHYP8AG6SU" localSheetId="2" hidden="1">#REF!</definedName>
    <definedName name="BExS4ASWKM93XA275AXHYP8AG6SU" hidden="1">#REF!</definedName>
    <definedName name="BExS4IANBC4RO7HIK0MZZ2RPQU78" localSheetId="2" hidden="1">#REF!</definedName>
    <definedName name="BExS4IANBC4RO7HIK0MZZ2RPQU78" hidden="1">#REF!</definedName>
    <definedName name="BExS4JN3Y6SVBKILQK0R9HS45Y52" localSheetId="2" hidden="1">#REF!</definedName>
    <definedName name="BExS4JN3Y6SVBKILQK0R9HS45Y52" hidden="1">#REF!</definedName>
    <definedName name="BExS4P6S41O6Z6BED77U3GD9PNH1" localSheetId="2" hidden="1">#REF!</definedName>
    <definedName name="BExS4P6S41O6Z6BED77U3GD9PNH1" hidden="1">#REF!</definedName>
    <definedName name="BExS4PXPURUHFBOKYFJD5J1J2RXC" localSheetId="2" hidden="1">#REF!</definedName>
    <definedName name="BExS4PXPURUHFBOKYFJD5J1J2RXC" hidden="1">#REF!</definedName>
    <definedName name="BExS4T32HD3YGJ91HTJ2IGVX6V4O" localSheetId="2" hidden="1">#REF!</definedName>
    <definedName name="BExS4T32HD3YGJ91HTJ2IGVX6V4O" hidden="1">#REF!</definedName>
    <definedName name="BExS51H0N51UT0FZOPZRCF1GU063" localSheetId="2" hidden="1">#REF!</definedName>
    <definedName name="BExS51H0N51UT0FZOPZRCF1GU063" hidden="1">#REF!</definedName>
    <definedName name="BExS54X72TJFC41FJK72MLRR2OO7" localSheetId="2" hidden="1">#REF!</definedName>
    <definedName name="BExS54X72TJFC41FJK72MLRR2OO7" hidden="1">#REF!</definedName>
    <definedName name="BExS59F0PA1V2ZC7S5TN6IT41SXP" localSheetId="2" hidden="1">#REF!</definedName>
    <definedName name="BExS59F0PA1V2ZC7S5TN6IT41SXP" hidden="1">#REF!</definedName>
    <definedName name="BExS5L3TGB8JVW9ROYWTKYTUPW27" localSheetId="2" hidden="1">#REF!</definedName>
    <definedName name="BExS5L3TGB8JVW9ROYWTKYTUPW27" hidden="1">#REF!</definedName>
    <definedName name="BExS6GKQ96EHVLYWNJDWXZXUZW90" localSheetId="2" hidden="1">#REF!</definedName>
    <definedName name="BExS6GKQ96EHVLYWNJDWXZXUZW90" hidden="1">#REF!</definedName>
    <definedName name="BExS6ITKSZFRR01YD5B0F676SYN7" localSheetId="2" hidden="1">#REF!</definedName>
    <definedName name="BExS6ITKSZFRR01YD5B0F676SYN7" hidden="1">#REF!</definedName>
    <definedName name="BExS6N0LI574IAC89EFW6CLTCQ33" localSheetId="2" hidden="1">#REF!</definedName>
    <definedName name="BExS6N0LI574IAC89EFW6CLTCQ33" hidden="1">#REF!</definedName>
    <definedName name="BExS6N0NEF7XCTT5R600QZ71A44O" localSheetId="2" hidden="1">#REF!</definedName>
    <definedName name="BExS6N0NEF7XCTT5R600QZ71A44O" hidden="1">#REF!</definedName>
    <definedName name="BExS6WRDBF3ST86ZOBBUL3GTCR11" localSheetId="2" hidden="1">#REF!</definedName>
    <definedName name="BExS6WRDBF3ST86ZOBBUL3GTCR11" hidden="1">#REF!</definedName>
    <definedName name="BExS6XNRKR0C3MTA0LV5B60UB908" localSheetId="2" hidden="1">#REF!</definedName>
    <definedName name="BExS6XNRKR0C3MTA0LV5B60UB908" hidden="1">#REF!</definedName>
    <definedName name="BExS73NELZEK2MDOLXO2Q7H3EG71" localSheetId="2" hidden="1">#REF!</definedName>
    <definedName name="BExS73NELZEK2MDOLXO2Q7H3EG71" hidden="1">#REF!</definedName>
    <definedName name="BExS7DJF6AXTWAJD7K4ZCD7L6BHV" localSheetId="2" hidden="1">#REF!</definedName>
    <definedName name="BExS7DJF6AXTWAJD7K4ZCD7L6BHV" hidden="1">#REF!</definedName>
    <definedName name="BExS7GOTHHOK287MX2RC853NWQAL" localSheetId="2" hidden="1">#REF!</definedName>
    <definedName name="BExS7GOTHHOK287MX2RC853NWQAL" hidden="1">#REF!</definedName>
    <definedName name="BExS7TKQYLRZGM93UY3ZJZJBQNFJ" localSheetId="2" hidden="1">#REF!</definedName>
    <definedName name="BExS7TKQYLRZGM93UY3ZJZJBQNFJ" hidden="1">#REF!</definedName>
    <definedName name="BExS7Y2LNGVHSIBKC7C3R6X4LDR6" localSheetId="2" hidden="1">#REF!</definedName>
    <definedName name="BExS7Y2LNGVHSIBKC7C3R6X4LDR6" hidden="1">#REF!</definedName>
    <definedName name="BExS81TE0EY44Y3W2M4Z4MGNP5OM" localSheetId="2" hidden="1">#REF!</definedName>
    <definedName name="BExS81TE0EY44Y3W2M4Z4MGNP5OM" hidden="1">#REF!</definedName>
    <definedName name="BExS81YPDZDVJJVS15HV2HDXAC3Y" localSheetId="2" hidden="1">#REF!</definedName>
    <definedName name="BExS81YPDZDVJJVS15HV2HDXAC3Y" hidden="1">#REF!</definedName>
    <definedName name="BExS82PRVNUTEKQZS56YT2DVF6C2" localSheetId="2" hidden="1">#REF!</definedName>
    <definedName name="BExS82PRVNUTEKQZS56YT2DVF6C2" hidden="1">#REF!</definedName>
    <definedName name="BExS83BCNFAV6DRCB1VTUF96491J" localSheetId="2" hidden="1">#REF!</definedName>
    <definedName name="BExS83BCNFAV6DRCB1VTUF96491J" hidden="1">#REF!</definedName>
    <definedName name="BExS86GKM9ISCSNZD15BQ5E5L6A5" localSheetId="2" hidden="1">#REF!</definedName>
    <definedName name="BExS86GKM9ISCSNZD15BQ5E5L6A5" hidden="1">#REF!</definedName>
    <definedName name="BExS89GGRJ55EK546SM31UGE2K8T" localSheetId="2" hidden="1">#REF!</definedName>
    <definedName name="BExS89GGRJ55EK546SM31UGE2K8T" hidden="1">#REF!</definedName>
    <definedName name="BExS8BPG5A0GR5AO1U951NDGGR0L" localSheetId="2" hidden="1">#REF!</definedName>
    <definedName name="BExS8BPG5A0GR5AO1U951NDGGR0L" hidden="1">#REF!</definedName>
    <definedName name="BExS8CGI0JXFUBD41VFLI0SZSV8F" localSheetId="2" hidden="1">#REF!</definedName>
    <definedName name="BExS8CGI0JXFUBD41VFLI0SZSV8F" hidden="1">#REF!</definedName>
    <definedName name="BExS8D22FXVQKOEJP01LT0CDI3PS" localSheetId="2" hidden="1">#REF!</definedName>
    <definedName name="BExS8D22FXVQKOEJP01LT0CDI3PS" hidden="1">#REF!</definedName>
    <definedName name="BExS8EEJOZFBUWZDOM3O25AJRUVU" localSheetId="2" hidden="1">#REF!</definedName>
    <definedName name="BExS8EEJOZFBUWZDOM3O25AJRUVU" hidden="1">#REF!</definedName>
    <definedName name="BExS8GSUS17UY50TEM2AWF36BR9Z" localSheetId="2" hidden="1">#REF!</definedName>
    <definedName name="BExS8GSUS17UY50TEM2AWF36BR9Z" hidden="1">#REF!</definedName>
    <definedName name="BExS8HJRBVG0XI6PWA9KTMJZMQXK" localSheetId="2" hidden="1">#REF!</definedName>
    <definedName name="BExS8HJRBVG0XI6PWA9KTMJZMQXK" hidden="1">#REF!</definedName>
    <definedName name="BExS8NE9HUZJH13OXLREOV1BX0OZ" localSheetId="2" hidden="1">#REF!</definedName>
    <definedName name="BExS8NE9HUZJH13OXLREOV1BX0OZ" hidden="1">#REF!</definedName>
    <definedName name="BExS8R51C8RM2FS6V6IRTYO9GA4A" localSheetId="2" hidden="1">#REF!</definedName>
    <definedName name="BExS8R51C8RM2FS6V6IRTYO9GA4A" hidden="1">#REF!</definedName>
    <definedName name="BExS8WDX408F60MH1X9B9UZ2H4R7" localSheetId="2" hidden="1">#REF!</definedName>
    <definedName name="BExS8WDX408F60MH1X9B9UZ2H4R7" hidden="1">#REF!</definedName>
    <definedName name="BExS8X4UTVOFE2YEVLO8LTKMSI3A" localSheetId="2" hidden="1">#REF!</definedName>
    <definedName name="BExS8X4UTVOFE2YEVLO8LTKMSI3A" hidden="1">#REF!</definedName>
    <definedName name="BExS8Z2W2QEC3MH0BZIYLDFQNUIP" localSheetId="2" hidden="1">#REF!</definedName>
    <definedName name="BExS8Z2W2QEC3MH0BZIYLDFQNUIP" hidden="1">#REF!</definedName>
    <definedName name="BExS92DKGRFFCIA9C0IXDOLO57EP" localSheetId="2" hidden="1">#REF!</definedName>
    <definedName name="BExS92DKGRFFCIA9C0IXDOLO57EP" hidden="1">#REF!</definedName>
    <definedName name="BExS98OB4321YCHLCQ022PXKTT2W" localSheetId="2" hidden="1">#REF!</definedName>
    <definedName name="BExS98OB4321YCHLCQ022PXKTT2W" hidden="1">#REF!</definedName>
    <definedName name="BExS9C9N8GFISC6HUERJ0EI06GB2" localSheetId="2" hidden="1">#REF!</definedName>
    <definedName name="BExS9C9N8GFISC6HUERJ0EI06GB2" hidden="1">#REF!</definedName>
    <definedName name="BExS9D6619QNINF06KHZHYUAH0S9" localSheetId="2" hidden="1">#REF!</definedName>
    <definedName name="BExS9D6619QNINF06KHZHYUAH0S9" hidden="1">#REF!</definedName>
    <definedName name="BExS9DX13CACP3J8JDREK30JB1SQ" localSheetId="2" hidden="1">#REF!</definedName>
    <definedName name="BExS9DX13CACP3J8JDREK30JB1SQ" hidden="1">#REF!</definedName>
    <definedName name="BExS9FPRS2KRRCS33SE6WFNF5GYL" localSheetId="2" hidden="1">#REF!</definedName>
    <definedName name="BExS9FPRS2KRRCS33SE6WFNF5GYL" hidden="1">#REF!</definedName>
    <definedName name="BExS9M5VN3VE822UH6TLACVY24CJ" localSheetId="2" hidden="1">#REF!</definedName>
    <definedName name="BExS9M5VN3VE822UH6TLACVY24CJ" hidden="1">#REF!</definedName>
    <definedName name="BExS9WI0A6PSEB8N9GPXF2Z7MWHM" localSheetId="2" hidden="1">#REF!</definedName>
    <definedName name="BExS9WI0A6PSEB8N9GPXF2Z7MWHM" hidden="1">#REF!</definedName>
    <definedName name="BExS9XJPZ07ND34OHX60QD382FV6" localSheetId="2" hidden="1">#REF!</definedName>
    <definedName name="BExS9XJPZ07ND34OHX60QD382FV6" hidden="1">#REF!</definedName>
    <definedName name="BExSA4AJLEEN4R7HU4FRSMYR17TR" localSheetId="2" hidden="1">#REF!</definedName>
    <definedName name="BExSA4AJLEEN4R7HU4FRSMYR17TR" hidden="1">#REF!</definedName>
    <definedName name="BExSA5HP306TN9XJS0TU619DLRR7" localSheetId="2" hidden="1">#REF!</definedName>
    <definedName name="BExSA5HP306TN9XJS0TU619DLRR7" hidden="1">#REF!</definedName>
    <definedName name="BExSAAVWQOOIA6B3JHQVGP08HFEM" localSheetId="2" hidden="1">#REF!</definedName>
    <definedName name="BExSAAVWQOOIA6B3JHQVGP08HFEM" hidden="1">#REF!</definedName>
    <definedName name="BExSAFJ3IICU2M7QPVE4ARYMXZKX" localSheetId="2" hidden="1">#REF!</definedName>
    <definedName name="BExSAFJ3IICU2M7QPVE4ARYMXZKX" hidden="1">#REF!</definedName>
    <definedName name="BExSAH6ID8OHX379UXVNGFO8J6KQ" localSheetId="2" hidden="1">#REF!</definedName>
    <definedName name="BExSAH6ID8OHX379UXVNGFO8J6KQ" hidden="1">#REF!</definedName>
    <definedName name="BExSAQBHIXGQRNIRGCJMBXUPCZQA" localSheetId="2" hidden="1">#REF!</definedName>
    <definedName name="BExSAQBHIXGQRNIRGCJMBXUPCZQA" hidden="1">#REF!</definedName>
    <definedName name="BExSAUTCT4P7JP57NOR9MTX33QJZ" localSheetId="2" hidden="1">#REF!</definedName>
    <definedName name="BExSAUTCT4P7JP57NOR9MTX33QJZ" hidden="1">#REF!</definedName>
    <definedName name="BExSAY9CA9TFXQ9M9FBJRGJO9T9E" localSheetId="2" hidden="1">#REF!</definedName>
    <definedName name="BExSAY9CA9TFXQ9M9FBJRGJO9T9E" hidden="1">#REF!</definedName>
    <definedName name="BExSB4JYKQ3MINI7RAYK5M8BLJDC" localSheetId="2" hidden="1">#REF!</definedName>
    <definedName name="BExSB4JYKQ3MINI7RAYK5M8BLJDC" hidden="1">#REF!</definedName>
    <definedName name="BExSBCY73CG3Q15P5BDLDT994XRL" localSheetId="2" hidden="1">#REF!</definedName>
    <definedName name="BExSBCY73CG3Q15P5BDLDT994XRL" hidden="1">#REF!</definedName>
    <definedName name="BExSBMOS41ZRLWYLOU29V6Y7YORR" localSheetId="2" hidden="1">#REF!</definedName>
    <definedName name="BExSBMOS41ZRLWYLOU29V6Y7YORR" hidden="1">#REF!</definedName>
    <definedName name="BExSBPZG22WAMZYIF7CZ686E8X80" localSheetId="2" hidden="1">#REF!</definedName>
    <definedName name="BExSBPZG22WAMZYIF7CZ686E8X80" hidden="1">#REF!</definedName>
    <definedName name="BExSBRBXXQMBU1TYDW1BXTEVEPRU" localSheetId="2" hidden="1">#REF!</definedName>
    <definedName name="BExSBRBXXQMBU1TYDW1BXTEVEPRU" hidden="1">#REF!</definedName>
    <definedName name="BExSC54998WTZ21DSL0R8UN0Y9JH" localSheetId="2" hidden="1">#REF!</definedName>
    <definedName name="BExSC54998WTZ21DSL0R8UN0Y9JH" hidden="1">#REF!</definedName>
    <definedName name="BExSC60N7WR9PJSNC9B7ORCX9NGY" localSheetId="2" hidden="1">#REF!</definedName>
    <definedName name="BExSC60N7WR9PJSNC9B7ORCX9NGY" hidden="1">#REF!</definedName>
    <definedName name="BExSCE99EZTILTTCE4NJJF96OYYM" localSheetId="2" hidden="1">#REF!</definedName>
    <definedName name="BExSCE99EZTILTTCE4NJJF96OYYM" hidden="1">#REF!</definedName>
    <definedName name="BExSCFWOMYELUEPWVJIRGIQZH5BV" localSheetId="2" hidden="1">#REF!</definedName>
    <definedName name="BExSCFWOMYELUEPWVJIRGIQZH5BV" hidden="1">#REF!</definedName>
    <definedName name="BExSCHUQZ2HFEWS54X67DIS8OSXZ" localSheetId="2" hidden="1">#REF!</definedName>
    <definedName name="BExSCHUQZ2HFEWS54X67DIS8OSXZ" hidden="1">#REF!</definedName>
    <definedName name="BExSCOG41SKKG4GYU76WRWW1CTE6" localSheetId="2" hidden="1">#REF!</definedName>
    <definedName name="BExSCOG41SKKG4GYU76WRWW1CTE6" hidden="1">#REF!</definedName>
    <definedName name="BExSCVC9P86YVFMRKKUVRV29MZXZ" localSheetId="2" hidden="1">#REF!</definedName>
    <definedName name="BExSCVC9P86YVFMRKKUVRV29MZXZ" hidden="1">#REF!</definedName>
    <definedName name="BExSD233CH4MU9ZMGNRF97ZV7KWU" localSheetId="2" hidden="1">#REF!</definedName>
    <definedName name="BExSD233CH4MU9ZMGNRF97ZV7KWU" hidden="1">#REF!</definedName>
    <definedName name="BExSD2U0F3BN6IN9N4R2DTTJG15H" localSheetId="2" hidden="1">#REF!</definedName>
    <definedName name="BExSD2U0F3BN6IN9N4R2DTTJG15H" hidden="1">#REF!</definedName>
    <definedName name="BExSD6A6NY15YSMFH51ST6XJY429" localSheetId="2" hidden="1">#REF!</definedName>
    <definedName name="BExSD6A6NY15YSMFH51ST6XJY429" hidden="1">#REF!</definedName>
    <definedName name="BExSD9VH6PF6RQ135VOEE08YXPAW" localSheetId="2" hidden="1">#REF!</definedName>
    <definedName name="BExSD9VH6PF6RQ135VOEE08YXPAW" hidden="1">#REF!</definedName>
    <definedName name="BExSDI9QWFD49GEZWZ3KOGM27XRB" localSheetId="2" hidden="1">#REF!</definedName>
    <definedName name="BExSDI9QWFD49GEZWZ3KOGM27XRB" hidden="1">#REF!</definedName>
    <definedName name="BExSDP5Y04WWMX2WWRITWOX8R5I9" localSheetId="2" hidden="1">#REF!</definedName>
    <definedName name="BExSDP5Y04WWMX2WWRITWOX8R5I9" hidden="1">#REF!</definedName>
    <definedName name="BExSDSGM203BJTNS9MKCBX453HMD" localSheetId="2" hidden="1">#REF!</definedName>
    <definedName name="BExSDSGM203BJTNS9MKCBX453HMD" hidden="1">#REF!</definedName>
    <definedName name="BExSDT20XUFXTDM37M148AXAP7HN" localSheetId="2" hidden="1">#REF!</definedName>
    <definedName name="BExSDT20XUFXTDM37M148AXAP7HN" hidden="1">#REF!</definedName>
    <definedName name="BExSDYLOWNTKCY92LFEDAV8LO7D3" localSheetId="2" hidden="1">#REF!</definedName>
    <definedName name="BExSDYLOWNTKCY92LFEDAV8LO7D3" hidden="1">#REF!</definedName>
    <definedName name="BExSE277VXZ807WBUB6A1UGQ1SF9" localSheetId="2" hidden="1">#REF!</definedName>
    <definedName name="BExSE277VXZ807WBUB6A1UGQ1SF9" hidden="1">#REF!</definedName>
    <definedName name="BExSE3EDSP4UL6G0I3DZ5SBHMUBU" localSheetId="2" hidden="1">#REF!</definedName>
    <definedName name="BExSE3EDSP4UL6G0I3DZ5SBHMUBU" hidden="1">#REF!</definedName>
    <definedName name="BExSEEHK1VLWD7JBV9SVVVIKQZ3I" localSheetId="2" hidden="1">#REF!</definedName>
    <definedName name="BExSEEHK1VLWD7JBV9SVVVIKQZ3I" hidden="1">#REF!</definedName>
    <definedName name="BExSEITYG8XAMWJ1C8VKU1MB4TEO" localSheetId="2" hidden="1">#REF!</definedName>
    <definedName name="BExSEITYG8XAMWJ1C8VKU1MB4TEO" hidden="1">#REF!</definedName>
    <definedName name="BExSEJKZLX37P3V33TRTFJ30BFRK" localSheetId="2" hidden="1">#REF!</definedName>
    <definedName name="BExSEJKZLX37P3V33TRTFJ30BFRK" hidden="1">#REF!</definedName>
    <definedName name="BExSEKXG1AW54E28IG5EODEM0JJV" localSheetId="2" hidden="1">#REF!</definedName>
    <definedName name="BExSEKXG1AW54E28IG5EODEM0JJV" hidden="1">#REF!</definedName>
    <definedName name="BExSEO84KVM8R2IV5MFH0XI3IZSN" localSheetId="2" hidden="1">#REF!</definedName>
    <definedName name="BExSEO84KVM8R2IV5MFH0XI3IZSN" hidden="1">#REF!</definedName>
    <definedName name="BExSEP9UVOAI6TMXKNK587PQ3328" localSheetId="2" hidden="1">#REF!</definedName>
    <definedName name="BExSEP9UVOAI6TMXKNK587PQ3328" hidden="1">#REF!</definedName>
    <definedName name="BExSERIU9MUGR4NPZAUJCVXUZ74I" localSheetId="2" hidden="1">#REF!</definedName>
    <definedName name="BExSERIU9MUGR4NPZAUJCVXUZ74I" hidden="1">#REF!</definedName>
    <definedName name="BExSF07QFLZCO4P6K6QF05XG7PH1" localSheetId="2" hidden="1">#REF!</definedName>
    <definedName name="BExSF07QFLZCO4P6K6QF05XG7PH1" hidden="1">#REF!</definedName>
    <definedName name="BExSFJ8ZAGQ63A4MVMZRQWLVRGQ5" localSheetId="2" hidden="1">#REF!</definedName>
    <definedName name="BExSFJ8ZAGQ63A4MVMZRQWLVRGQ5" hidden="1">#REF!</definedName>
    <definedName name="BExSFKQRST2S9KXWWLCXYLKSF4G1" localSheetId="2" hidden="1">#REF!</definedName>
    <definedName name="BExSFKQRST2S9KXWWLCXYLKSF4G1" hidden="1">#REF!</definedName>
    <definedName name="BExSFOHO6VZ5Y463KL3XYTZBVE3P" localSheetId="2" hidden="1">#REF!</definedName>
    <definedName name="BExSFOHO6VZ5Y463KL3XYTZBVE3P" hidden="1">#REF!</definedName>
    <definedName name="BExSFY2ZJOYUEYBX21QZ7AMN2WK1" localSheetId="2" hidden="1">#REF!</definedName>
    <definedName name="BExSFY2ZJOYUEYBX21QZ7AMN2WK1" hidden="1">#REF!</definedName>
    <definedName name="BExSFYDRRTAZVPXRWUF5PDQ97WFF" localSheetId="2" hidden="1">#REF!</definedName>
    <definedName name="BExSFYDRRTAZVPXRWUF5PDQ97WFF" hidden="1">#REF!</definedName>
    <definedName name="BExSFZVPFTXA3F0IJ2NGH1GXX9R7" localSheetId="2" hidden="1">#REF!</definedName>
    <definedName name="BExSFZVPFTXA3F0IJ2NGH1GXX9R7" hidden="1">#REF!</definedName>
    <definedName name="BExSG2Q34XRC1K28H4XG6PQM3FTW" localSheetId="2" hidden="1">#REF!</definedName>
    <definedName name="BExSG2Q34XRC1K28H4XG6PQM3FTW" hidden="1">#REF!</definedName>
    <definedName name="BExSG90Q4ZUU2IPGDYOM169NJV9S" localSheetId="2" hidden="1">#REF!</definedName>
    <definedName name="BExSG90Q4ZUU2IPGDYOM169NJV9S" hidden="1">#REF!</definedName>
    <definedName name="BExSG9X3DU845PNXYJGGLBQY2UHG" localSheetId="2" hidden="1">#REF!</definedName>
    <definedName name="BExSG9X3DU845PNXYJGGLBQY2UHG" hidden="1">#REF!</definedName>
    <definedName name="BExSGE45J27MDUUNXW7Z8Q33UAON" localSheetId="2" hidden="1">#REF!</definedName>
    <definedName name="BExSGE45J27MDUUNXW7Z8Q33UAON" hidden="1">#REF!</definedName>
    <definedName name="BExSGE9LY91Q0URHB4YAMX0UAMYI" localSheetId="2" hidden="1">#REF!</definedName>
    <definedName name="BExSGE9LY91Q0URHB4YAMX0UAMYI" hidden="1">#REF!</definedName>
    <definedName name="BExSGLB2URTLBCKBB4Y885W925F2" localSheetId="2" hidden="1">#REF!</definedName>
    <definedName name="BExSGLB2URTLBCKBB4Y885W925F2" hidden="1">#REF!</definedName>
    <definedName name="BExSGNEL2G0PC04ATVS20W5179EK" localSheetId="2" hidden="1">#REF!</definedName>
    <definedName name="BExSGNEL2G0PC04ATVS20W5179EK" hidden="1">#REF!</definedName>
    <definedName name="BExSGOAYG73SFWOPAQV80P710GID" localSheetId="2" hidden="1">#REF!</definedName>
    <definedName name="BExSGOAYG73SFWOPAQV80P710GID" hidden="1">#REF!</definedName>
    <definedName name="BExSGOWJHRW7FWKLO2EHUOOGHNAF" localSheetId="2" hidden="1">#REF!</definedName>
    <definedName name="BExSGOWJHRW7FWKLO2EHUOOGHNAF" hidden="1">#REF!</definedName>
    <definedName name="BExSGOWJTAP41ZV5Q23H7MI9C76W" localSheetId="2" hidden="1">#REF!</definedName>
    <definedName name="BExSGOWJTAP41ZV5Q23H7MI9C76W" hidden="1">#REF!</definedName>
    <definedName name="BExSGR5JQVX2HQ0PKCGZNSSUM1RV" localSheetId="2" hidden="1">#REF!</definedName>
    <definedName name="BExSGR5JQVX2HQ0PKCGZNSSUM1RV" hidden="1">#REF!</definedName>
    <definedName name="BExSGT3MKX7YVLVP6YLL6KVO8UGV" localSheetId="2" hidden="1">#REF!</definedName>
    <definedName name="BExSGT3MKX7YVLVP6YLL6KVO8UGV" hidden="1">#REF!</definedName>
    <definedName name="BExSGVHX69GJZHD99DKE4RZ042B1" localSheetId="2" hidden="1">#REF!</definedName>
    <definedName name="BExSGVHX69GJZHD99DKE4RZ042B1" hidden="1">#REF!</definedName>
    <definedName name="BExSGZJO4J4ZO04E2N2ECVYS9DEZ" localSheetId="2" hidden="1">#REF!</definedName>
    <definedName name="BExSGZJO4J4ZO04E2N2ECVYS9DEZ" hidden="1">#REF!</definedName>
    <definedName name="BExSHAHFHS7MMNJR8JPVABRGBVIT" localSheetId="2" hidden="1">#REF!</definedName>
    <definedName name="BExSHAHFHS7MMNJR8JPVABRGBVIT" hidden="1">#REF!</definedName>
    <definedName name="BExSHGH88QZWW4RNAX4YKAZ5JEBL" localSheetId="2" hidden="1">#REF!</definedName>
    <definedName name="BExSHGH88QZWW4RNAX4YKAZ5JEBL" hidden="1">#REF!</definedName>
    <definedName name="BExSHOKK1OO3CX9Z28C58E5J1D9W" localSheetId="2" hidden="1">#REF!</definedName>
    <definedName name="BExSHOKK1OO3CX9Z28C58E5J1D9W" hidden="1">#REF!</definedName>
    <definedName name="BExSHQD8KYLTQGDXIRKCHQQ7MKIH" localSheetId="2" hidden="1">#REF!</definedName>
    <definedName name="BExSHQD8KYLTQGDXIRKCHQQ7MKIH" hidden="1">#REF!</definedName>
    <definedName name="BExSHVGPIAHXI97UBLI9G4I4M29F" localSheetId="2" hidden="1">#REF!</definedName>
    <definedName name="BExSHVGPIAHXI97UBLI9G4I4M29F" hidden="1">#REF!</definedName>
    <definedName name="BExSI0K2YL3HTCQAD8A7TR4QCUR6" localSheetId="2" hidden="1">#REF!</definedName>
    <definedName name="BExSI0K2YL3HTCQAD8A7TR4QCUR6" hidden="1">#REF!</definedName>
    <definedName name="BExSIFUDNRWXWIWNGCCFOOD8WIAZ" localSheetId="2" hidden="1">#REF!</definedName>
    <definedName name="BExSIFUDNRWXWIWNGCCFOOD8WIAZ" hidden="1">#REF!</definedName>
    <definedName name="BExTTZNS2PBCR93C9IUW49UZ4I6T" localSheetId="2" hidden="1">#REF!</definedName>
    <definedName name="BExTTZNS2PBCR93C9IUW49UZ4I6T" hidden="1">#REF!</definedName>
    <definedName name="BExTU2YFQ25JQ6MEMRHHN66VLTPJ" localSheetId="2" hidden="1">#REF!</definedName>
    <definedName name="BExTU2YFQ25JQ6MEMRHHN66VLTPJ" hidden="1">#REF!</definedName>
    <definedName name="BExTU75IOII1V5O0C9X2VAYYVJUG" localSheetId="2" hidden="1">#REF!</definedName>
    <definedName name="BExTU75IOII1V5O0C9X2VAYYVJUG" hidden="1">#REF!</definedName>
    <definedName name="BExTUA5F7V4LUIIAM17J3A8XF3JE" localSheetId="2" hidden="1">#REF!</definedName>
    <definedName name="BExTUA5F7V4LUIIAM17J3A8XF3JE" hidden="1">#REF!</definedName>
    <definedName name="BExTUBY3AA9B91YRRWFOT21LUL8Q" localSheetId="2" hidden="1">#REF!</definedName>
    <definedName name="BExTUBY3AA9B91YRRWFOT21LUL8Q" hidden="1">#REF!</definedName>
    <definedName name="BExTUJ53ANGZ3H1KDK4CR4Q0OD6P" localSheetId="2" hidden="1">#REF!</definedName>
    <definedName name="BExTUJ53ANGZ3H1KDK4CR4Q0OD6P" hidden="1">#REF!</definedName>
    <definedName name="BExTUKXSZBM7C57G6NGLWGU4WOHY" localSheetId="2" hidden="1">#REF!</definedName>
    <definedName name="BExTUKXSZBM7C57G6NGLWGU4WOHY" hidden="1">#REF!</definedName>
    <definedName name="BExTUNC5INBE8Y5OA5GQUTXX6QJW" localSheetId="2" hidden="1">#REF!</definedName>
    <definedName name="BExTUNC5INBE8Y5OA5GQUTXX6QJW" hidden="1">#REF!</definedName>
    <definedName name="BExTUSQCFFYZCDNHWHADBC2E1ZP1" localSheetId="2" hidden="1">#REF!</definedName>
    <definedName name="BExTUSQCFFYZCDNHWHADBC2E1ZP1" hidden="1">#REF!</definedName>
    <definedName name="BExTUV4NQDZVAENZPSZGF7A3DDFN" localSheetId="2" hidden="1">#REF!</definedName>
    <definedName name="BExTUV4NQDZVAENZPSZGF7A3DDFN" hidden="1">#REF!</definedName>
    <definedName name="BExTUVFGOJEYS28JURA5KHQFDU5J" localSheetId="2" hidden="1">#REF!</definedName>
    <definedName name="BExTUVFGOJEYS28JURA5KHQFDU5J" hidden="1">#REF!</definedName>
    <definedName name="BExTUW10U40QCYGHM5NJ3YR1O5SP" localSheetId="2" hidden="1">#REF!</definedName>
    <definedName name="BExTUW10U40QCYGHM5NJ3YR1O5SP" hidden="1">#REF!</definedName>
    <definedName name="BExTUWXFQHINU66YG82BI20ATMB5" localSheetId="2" hidden="1">#REF!</definedName>
    <definedName name="BExTUWXFQHINU66YG82BI20ATMB5" hidden="1">#REF!</definedName>
    <definedName name="BExTUY9WNSJ91GV8CP0SKJTEIV82" hidden="1">[7]ZZCOOM_M03_Q004!#REF!</definedName>
    <definedName name="BExTV67VIM8PV6KO253M4DUBJQLC" localSheetId="2" hidden="1">#REF!</definedName>
    <definedName name="BExTV67VIM8PV6KO253M4DUBJQLC" hidden="1">#REF!</definedName>
    <definedName name="BExTVELZCF2YA5L6F23BYZZR6WHF" localSheetId="2" hidden="1">#REF!</definedName>
    <definedName name="BExTVELZCF2YA5L6F23BYZZR6WHF" hidden="1">#REF!</definedName>
    <definedName name="BExTVGPIQZ99YFXUC8OONUX5BD42" localSheetId="2" hidden="1">#REF!</definedName>
    <definedName name="BExTVGPIQZ99YFXUC8OONUX5BD42" hidden="1">#REF!</definedName>
    <definedName name="BExTVQG4F5RF0LZXG06AZ6EU1GQ3" localSheetId="2" hidden="1">#REF!</definedName>
    <definedName name="BExTVQG4F5RF0LZXG06AZ6EU1GQ3" hidden="1">#REF!</definedName>
    <definedName name="BExTVZQLP9VFLEYQ9280W13X7E8K" localSheetId="2" hidden="1">#REF!</definedName>
    <definedName name="BExTVZQLP9VFLEYQ9280W13X7E8K" hidden="1">#REF!</definedName>
    <definedName name="BExTWB4LA1PODQOH4LDTHQKBN16K" localSheetId="2" hidden="1">#REF!</definedName>
    <definedName name="BExTWB4LA1PODQOH4LDTHQKBN16K" hidden="1">#REF!</definedName>
    <definedName name="BExTWI0Q8AWXUA3ZN7I5V3QK2KM1" localSheetId="2" hidden="1">#REF!</definedName>
    <definedName name="BExTWI0Q8AWXUA3ZN7I5V3QK2KM1" hidden="1">#REF!</definedName>
    <definedName name="BExTWJTIA3WUW1PUWXAOP9O8NKLZ" localSheetId="2" hidden="1">#REF!</definedName>
    <definedName name="BExTWJTIA3WUW1PUWXAOP9O8NKLZ" hidden="1">#REF!</definedName>
    <definedName name="BExTWW95OX07FNA01WF5MSSSFQLX" localSheetId="2" hidden="1">#REF!</definedName>
    <definedName name="BExTWW95OX07FNA01WF5MSSSFQLX" hidden="1">#REF!</definedName>
    <definedName name="BExTX005F4GLW03J0PLPRPMI1SEG" localSheetId="2" hidden="1">#REF!</definedName>
    <definedName name="BExTX005F4GLW03J0PLPRPMI1SEG" hidden="1">#REF!</definedName>
    <definedName name="BExTX476KI0RNB71XI5TYMANSGBG" localSheetId="2" hidden="1">#REF!</definedName>
    <definedName name="BExTX476KI0RNB71XI5TYMANSGBG" hidden="1">#REF!</definedName>
    <definedName name="BExTXBJFKNSCUO7IOL6CSKERP06D" localSheetId="2" hidden="1">#REF!</definedName>
    <definedName name="BExTXBJFKNSCUO7IOL6CSKERP06D" hidden="1">#REF!</definedName>
    <definedName name="BExTXDMZDQ9U1FD9T7F79J29SYYN" localSheetId="2" hidden="1">#REF!</definedName>
    <definedName name="BExTXDMZDQ9U1FD9T7F79J29SYYN" hidden="1">#REF!</definedName>
    <definedName name="BExTXJ6HBAIXMMWKZTJNFDYVZCAY" localSheetId="2" hidden="1">#REF!</definedName>
    <definedName name="BExTXJ6HBAIXMMWKZTJNFDYVZCAY" hidden="1">#REF!</definedName>
    <definedName name="BExTXT812NQT8GAEGH738U29BI0D" localSheetId="2" hidden="1">#REF!</definedName>
    <definedName name="BExTXT812NQT8GAEGH738U29BI0D" hidden="1">#REF!</definedName>
    <definedName name="BExTXWIP2TFPTQ76NHFOB72NICRZ" localSheetId="2" hidden="1">#REF!</definedName>
    <definedName name="BExTXWIP2TFPTQ76NHFOB72NICRZ" hidden="1">#REF!</definedName>
    <definedName name="BExTY5T62H651VC86QM4X7E28JVA" localSheetId="2" hidden="1">#REF!</definedName>
    <definedName name="BExTY5T62H651VC86QM4X7E28JVA" hidden="1">#REF!</definedName>
    <definedName name="BExTYB7EHGVTJ4RSYOXWSG87U5WI" localSheetId="2" hidden="1">#REF!</definedName>
    <definedName name="BExTYB7EHGVTJ4RSYOXWSG87U5WI" hidden="1">#REF!</definedName>
    <definedName name="BExTYC93RS0KNKFOD35WG37LS9LY" localSheetId="2" hidden="1">#REF!</definedName>
    <definedName name="BExTYC93RS0KNKFOD35WG37LS9LY" hidden="1">#REF!</definedName>
    <definedName name="BExTYKCEFJ83LZM95M1V7CSFQVEA" localSheetId="2" hidden="1">#REF!</definedName>
    <definedName name="BExTYKCEFJ83LZM95M1V7CSFQVEA" hidden="1">#REF!</definedName>
    <definedName name="BExTYPLA9N640MFRJJQPKXT7P88M" localSheetId="2" hidden="1">#REF!</definedName>
    <definedName name="BExTYPLA9N640MFRJJQPKXT7P88M" hidden="1">#REF!</definedName>
    <definedName name="BExTYW1794M1TLJ2QQQCEEUZN18F" localSheetId="2" hidden="1">#REF!</definedName>
    <definedName name="BExTYW1794M1TLJ2QQQCEEUZN18F" hidden="1">#REF!</definedName>
    <definedName name="BExTZ7F71SNTOX4LLZCK5R9VUMIJ" localSheetId="2" hidden="1">#REF!</definedName>
    <definedName name="BExTZ7F71SNTOX4LLZCK5R9VUMIJ" hidden="1">#REF!</definedName>
    <definedName name="BExTZ80SWE36T1QSIIPJU7NJ65JL" localSheetId="2" hidden="1">#REF!</definedName>
    <definedName name="BExTZ80SWE36T1QSIIPJU7NJ65JL" hidden="1">#REF!</definedName>
    <definedName name="BExTZ869RSO739T4Q78JLOVO7G0C" localSheetId="2" hidden="1">#REF!</definedName>
    <definedName name="BExTZ869RSO739T4Q78JLOVO7G0C" hidden="1">#REF!</definedName>
    <definedName name="BExTZ8X5G9S3PA4FPSNK7T69W7QT" localSheetId="2" hidden="1">#REF!</definedName>
    <definedName name="BExTZ8X5G9S3PA4FPSNK7T69W7QT" hidden="1">#REF!</definedName>
    <definedName name="BExTZ97Y0RMR8V5BI9F2H4MFB77O" localSheetId="2" hidden="1">#REF!</definedName>
    <definedName name="BExTZ97Y0RMR8V5BI9F2H4MFB77O" hidden="1">#REF!</definedName>
    <definedName name="BExTZK5PMCAXJL4DUIGL6H9Y8U4C" localSheetId="2" hidden="1">#REF!</definedName>
    <definedName name="BExTZK5PMCAXJL4DUIGL6H9Y8U4C" hidden="1">#REF!</definedName>
    <definedName name="BExTZKB6L5SXV5UN71YVTCBEIGWY" localSheetId="2" hidden="1">#REF!</definedName>
    <definedName name="BExTZKB6L5SXV5UN71YVTCBEIGWY" hidden="1">#REF!</definedName>
    <definedName name="BExTZLICVKK4NBJFEGL270GJ2VQO" localSheetId="2" hidden="1">#REF!</definedName>
    <definedName name="BExTZLICVKK4NBJFEGL270GJ2VQO" hidden="1">#REF!</definedName>
    <definedName name="BExTZO2596CBZKPI7YNA1QQNPAIJ" localSheetId="2" hidden="1">#REF!</definedName>
    <definedName name="BExTZO2596CBZKPI7YNA1QQNPAIJ" hidden="1">#REF!</definedName>
    <definedName name="BExTZY8TDV4U7FQL7O10G6VKWKPJ" localSheetId="2" hidden="1">#REF!</definedName>
    <definedName name="BExTZY8TDV4U7FQL7O10G6VKWKPJ" hidden="1">#REF!</definedName>
    <definedName name="BExU02QNT4LT7H9JPUC4FXTLVGZT" localSheetId="2" hidden="1">#REF!</definedName>
    <definedName name="BExU02QNT4LT7H9JPUC4FXTLVGZT" hidden="1">#REF!</definedName>
    <definedName name="BExU0BFJJQO1HJZKI14QGOQ6JROO" localSheetId="2" hidden="1">#REF!</definedName>
    <definedName name="BExU0BFJJQO1HJZKI14QGOQ6JROO" hidden="1">#REF!</definedName>
    <definedName name="BExU0FH5WTGW8MRFUFMDDSMJ6YQ5" localSheetId="2" hidden="1">#REF!</definedName>
    <definedName name="BExU0FH5WTGW8MRFUFMDDSMJ6YQ5" hidden="1">#REF!</definedName>
    <definedName name="BExU0GDOIL9U33QGU9ZU3YX3V1I4" localSheetId="2" hidden="1">#REF!</definedName>
    <definedName name="BExU0GDOIL9U33QGU9ZU3YX3V1I4" hidden="1">#REF!</definedName>
    <definedName name="BExU0HKTO8WJDQDWRTUK5TETM3HS" localSheetId="2" hidden="1">#REF!</definedName>
    <definedName name="BExU0HKTO8WJDQDWRTUK5TETM3HS" hidden="1">#REF!</definedName>
    <definedName name="BExU0MTJQPE041ZN7H8UKGV6MZT7" localSheetId="2" hidden="1">#REF!</definedName>
    <definedName name="BExU0MTJQPE041ZN7H8UKGV6MZT7" hidden="1">#REF!</definedName>
    <definedName name="BExU0ZUUFYHLUK4M4E8GLGIBBNT0" localSheetId="2" hidden="1">#REF!</definedName>
    <definedName name="BExU0ZUUFYHLUK4M4E8GLGIBBNT0" hidden="1">#REF!</definedName>
    <definedName name="BExU147D6RPG6ZVTSXRKFSVRHSBG" localSheetId="2" hidden="1">#REF!</definedName>
    <definedName name="BExU147D6RPG6ZVTSXRKFSVRHSBG" hidden="1">#REF!</definedName>
    <definedName name="BExU16R10W1SOAPNG4CDJ01T7JRE" localSheetId="2" hidden="1">#REF!</definedName>
    <definedName name="BExU16R10W1SOAPNG4CDJ01T7JRE" hidden="1">#REF!</definedName>
    <definedName name="BExU17CKOR3GNIHDNVLH9L1IOJS9" localSheetId="2" hidden="1">#REF!</definedName>
    <definedName name="BExU17CKOR3GNIHDNVLH9L1IOJS9" hidden="1">#REF!</definedName>
    <definedName name="BExU1DXYI5DAD9DSFIEAUOB5XFZ9" localSheetId="2" hidden="1">#REF!</definedName>
    <definedName name="BExU1DXYI5DAD9DSFIEAUOB5XFZ9" hidden="1">#REF!</definedName>
    <definedName name="BExU1GXUTLRPJN4MRINLAPHSZQFG" localSheetId="2" hidden="1">#REF!</definedName>
    <definedName name="BExU1GXUTLRPJN4MRINLAPHSZQFG" hidden="1">#REF!</definedName>
    <definedName name="BExU1IL9AOHFO85BZB6S60DK3N8H" localSheetId="2" hidden="1">#REF!</definedName>
    <definedName name="BExU1IL9AOHFO85BZB6S60DK3N8H" hidden="1">#REF!</definedName>
    <definedName name="BExU1LAEKWJ0U6NP9G2AC9CTBYH6" localSheetId="2" hidden="1">#REF!</definedName>
    <definedName name="BExU1LAEKWJ0U6NP9G2AC9CTBYH6" hidden="1">#REF!</definedName>
    <definedName name="BExU1NOPS09CLFZL1O31RAF9BQNQ" localSheetId="2" hidden="1">#REF!</definedName>
    <definedName name="BExU1NOPS09CLFZL1O31RAF9BQNQ" hidden="1">#REF!</definedName>
    <definedName name="BExU1PH9MOEX1JZVZ3D5M9DXB191" localSheetId="2" hidden="1">#REF!</definedName>
    <definedName name="BExU1PH9MOEX1JZVZ3D5M9DXB191" hidden="1">#REF!</definedName>
    <definedName name="BExU1QZEEKJA35IMEOLOJ3ODX0ZA" localSheetId="2" hidden="1">#REF!</definedName>
    <definedName name="BExU1QZEEKJA35IMEOLOJ3ODX0ZA" hidden="1">#REF!</definedName>
    <definedName name="BExU1VRURIWWVJ95O40WA23LMTJD" localSheetId="2" hidden="1">#REF!</definedName>
    <definedName name="BExU1VRURIWWVJ95O40WA23LMTJD" hidden="1">#REF!</definedName>
    <definedName name="BExU2A0FXVBDX9LO3VWEXB4TLFT0" localSheetId="2" hidden="1">#REF!</definedName>
    <definedName name="BExU2A0FXVBDX9LO3VWEXB4TLFT0" hidden="1">#REF!</definedName>
    <definedName name="BExU2LEH667H33V81XVEZUP2O0UQ" localSheetId="2" hidden="1">#REF!</definedName>
    <definedName name="BExU2LEH667H33V81XVEZUP2O0UQ" hidden="1">#REF!</definedName>
    <definedName name="BExU2M5CK6XK55UIHDVYRXJJJRI4" localSheetId="2" hidden="1">#REF!</definedName>
    <definedName name="BExU2M5CK6XK55UIHDVYRXJJJRI4" hidden="1">#REF!</definedName>
    <definedName name="BExU2TXVT25ZTOFQAF6CM53Z1RLF" localSheetId="2" hidden="1">#REF!</definedName>
    <definedName name="BExU2TXVT25ZTOFQAF6CM53Z1RLF" hidden="1">#REF!</definedName>
    <definedName name="BExU2XZLYIU19G7358W5T9E87AFR" localSheetId="2" hidden="1">#REF!</definedName>
    <definedName name="BExU2XZLYIU19G7358W5T9E87AFR" hidden="1">#REF!</definedName>
    <definedName name="BExU2ZXMKRBQEX0CT3ZPZ3UFZP1G" localSheetId="2" hidden="1">#REF!</definedName>
    <definedName name="BExU2ZXMKRBQEX0CT3ZPZ3UFZP1G" hidden="1">#REF!</definedName>
    <definedName name="BExU35XHF1K1XEQUSZ292S5T61YA" localSheetId="2" hidden="1">#REF!</definedName>
    <definedName name="BExU35XHF1K1XEQUSZ292S5T61YA" hidden="1">#REF!</definedName>
    <definedName name="BExU38S1U5IC1T5A3P2TZU5OV0LN" localSheetId="2" hidden="1">#REF!</definedName>
    <definedName name="BExU38S1U5IC1T5A3P2TZU5OV0LN" hidden="1">#REF!</definedName>
    <definedName name="BExU3B66MCKJFSKT3HL8B5EJGVX0" localSheetId="2" hidden="1">#REF!</definedName>
    <definedName name="BExU3B66MCKJFSKT3HL8B5EJGVX0" hidden="1">#REF!</definedName>
    <definedName name="BExU3FDFDB2NVPYUR5V7OA3HF474" localSheetId="2" hidden="1">#REF!</definedName>
    <definedName name="BExU3FDFDB2NVPYUR5V7OA3HF474" hidden="1">#REF!</definedName>
    <definedName name="BExU3R7J076KUCCEUGKAYMANTUT5" localSheetId="2" hidden="1">#REF!</definedName>
    <definedName name="BExU3R7J076KUCCEUGKAYMANTUT5" hidden="1">#REF!</definedName>
    <definedName name="BExU3UNI9NR1RNZR07NSLSZMDOQQ" localSheetId="2" hidden="1">#REF!</definedName>
    <definedName name="BExU3UNI9NR1RNZR07NSLSZMDOQQ" hidden="1">#REF!</definedName>
    <definedName name="BExU401R18N6XKZKL7CNFOZQCM14" localSheetId="2" hidden="1">#REF!</definedName>
    <definedName name="BExU401R18N6XKZKL7CNFOZQCM14" hidden="1">#REF!</definedName>
    <definedName name="BExU42QVGY7TK39W1BIN6CDRG2OE" localSheetId="2" hidden="1">#REF!</definedName>
    <definedName name="BExU42QVGY7TK39W1BIN6CDRG2OE" hidden="1">#REF!</definedName>
    <definedName name="BExU431LXP7LIUNGJB9OSXEANFGX" localSheetId="2" hidden="1">#REF!</definedName>
    <definedName name="BExU431LXP7LIUNGJB9OSXEANFGX" hidden="1">#REF!</definedName>
    <definedName name="BExU47OZMS6TCWMEHHF0UCSFLLPI" localSheetId="2" hidden="1">#REF!</definedName>
    <definedName name="BExU47OZMS6TCWMEHHF0UCSFLLPI" hidden="1">#REF!</definedName>
    <definedName name="BExU4D36E8TXN0M8KSNGEAFYP4DQ" localSheetId="2" hidden="1">#REF!</definedName>
    <definedName name="BExU4D36E8TXN0M8KSNGEAFYP4DQ" hidden="1">#REF!</definedName>
    <definedName name="BExU4G31RRVLJ3AC6E1FNEFMXM3O" localSheetId="2" hidden="1">#REF!</definedName>
    <definedName name="BExU4G31RRVLJ3AC6E1FNEFMXM3O" hidden="1">#REF!</definedName>
    <definedName name="BExU4GDVLPUEWBA4MRYRTQAUNO7B" localSheetId="2" hidden="1">#REF!</definedName>
    <definedName name="BExU4GDVLPUEWBA4MRYRTQAUNO7B" hidden="1">#REF!</definedName>
    <definedName name="BExU4H4RAMAX0XVAWT5WFYQNPAL3" localSheetId="2" hidden="1">#REF!</definedName>
    <definedName name="BExU4H4RAMAX0XVAWT5WFYQNPAL3" hidden="1">#REF!</definedName>
    <definedName name="BExU4I148DA7PRCCISLWQ6ABXFK6" localSheetId="2" hidden="1">#REF!</definedName>
    <definedName name="BExU4I148DA7PRCCISLWQ6ABXFK6" hidden="1">#REF!</definedName>
    <definedName name="BExU4L101H2KQHVKCKQ4PBAWZV6K" localSheetId="2" hidden="1">#REF!</definedName>
    <definedName name="BExU4L101H2KQHVKCKQ4PBAWZV6K" hidden="1">#REF!</definedName>
    <definedName name="BExU4LML14Q7KDTYIKJWXF68W7X1" localSheetId="2" hidden="1">#REF!</definedName>
    <definedName name="BExU4LML14Q7KDTYIKJWXF68W7X1" hidden="1">#REF!</definedName>
    <definedName name="BExU4NA00RRRBGRT6TOB0MXZRCRZ" localSheetId="2" hidden="1">#REF!</definedName>
    <definedName name="BExU4NA00RRRBGRT6TOB0MXZRCRZ" hidden="1">#REF!</definedName>
    <definedName name="BExU529I6YHVOG83TJHWSILIQU1S" localSheetId="2" hidden="1">#REF!</definedName>
    <definedName name="BExU529I6YHVOG83TJHWSILIQU1S" hidden="1">#REF!</definedName>
    <definedName name="BExU57YCIKPRD8QWL6EU0YR3NG3J" localSheetId="2" hidden="1">#REF!</definedName>
    <definedName name="BExU57YCIKPRD8QWL6EU0YR3NG3J" hidden="1">#REF!</definedName>
    <definedName name="BExU5DSTBWXLN6E59B757KRWRI6E" localSheetId="2" hidden="1">#REF!</definedName>
    <definedName name="BExU5DSTBWXLN6E59B757KRWRI6E" hidden="1">#REF!</definedName>
    <definedName name="BExU5JSMO03X9M4WIRPP8JPSMQKJ" localSheetId="2" hidden="1">#REF!</definedName>
    <definedName name="BExU5JSMO03X9M4WIRPP8JPSMQKJ" hidden="1">#REF!</definedName>
    <definedName name="BExU5TDWM8NNDHYPQ7OQODTQ368A" localSheetId="2" hidden="1">#REF!</definedName>
    <definedName name="BExU5TDWM8NNDHYPQ7OQODTQ368A" hidden="1">#REF!</definedName>
    <definedName name="BExU5X4OX1V1XHS6WSSORVQPP6Z3" localSheetId="2" hidden="1">#REF!</definedName>
    <definedName name="BExU5X4OX1V1XHS6WSSORVQPP6Z3" hidden="1">#REF!</definedName>
    <definedName name="BExU5XVPARTFMRYHNUTBKDIL4UJN" localSheetId="2" hidden="1">#REF!</definedName>
    <definedName name="BExU5XVPARTFMRYHNUTBKDIL4UJN" hidden="1">#REF!</definedName>
    <definedName name="BExU66KMFBAP8JCVG9VM1RD1TNFF" localSheetId="2" hidden="1">#REF!</definedName>
    <definedName name="BExU66KMFBAP8JCVG9VM1RD1TNFF" hidden="1">#REF!</definedName>
    <definedName name="BExU68IOM3CB3TACNAE9565TW7SH" localSheetId="2" hidden="1">#REF!</definedName>
    <definedName name="BExU68IOM3CB3TACNAE9565TW7SH" hidden="1">#REF!</definedName>
    <definedName name="BExU6AM82KN21E82HMWVP3LWP9IL" localSheetId="2" hidden="1">#REF!</definedName>
    <definedName name="BExU6AM82KN21E82HMWVP3LWP9IL" hidden="1">#REF!</definedName>
    <definedName name="BExU6FEU1MRHU98R9YOJC5OKUJ6L" localSheetId="2" hidden="1">#REF!</definedName>
    <definedName name="BExU6FEU1MRHU98R9YOJC5OKUJ6L" hidden="1">#REF!</definedName>
    <definedName name="BExU6KIAJ663Y8W8QMU4HCF183DF" localSheetId="2" hidden="1">#REF!</definedName>
    <definedName name="BExU6KIAJ663Y8W8QMU4HCF183DF" hidden="1">#REF!</definedName>
    <definedName name="BExU6KT19B4PG6SHXFBGBPLM66KT" localSheetId="2" hidden="1">#REF!</definedName>
    <definedName name="BExU6KT19B4PG6SHXFBGBPLM66KT" hidden="1">#REF!</definedName>
    <definedName name="BExU6PAVKIOAIMQ9XQIHHF1SUAGO" localSheetId="2" hidden="1">#REF!</definedName>
    <definedName name="BExU6PAVKIOAIMQ9XQIHHF1SUAGO" hidden="1">#REF!</definedName>
    <definedName name="BExU6SLKTWV0YINVLTI6BCG9ANZM" localSheetId="2" hidden="1">#REF!</definedName>
    <definedName name="BExU6SLKTWV0YINVLTI6BCG9ANZM" hidden="1">#REF!</definedName>
    <definedName name="BExU6WXXC7SSQDMHSLUN5C2V4IYX" localSheetId="2" hidden="1">#REF!</definedName>
    <definedName name="BExU6WXXC7SSQDMHSLUN5C2V4IYX" hidden="1">#REF!</definedName>
    <definedName name="BExU73387E74XE8A9UKZLZNJYY65" localSheetId="2" hidden="1">#REF!</definedName>
    <definedName name="BExU73387E74XE8A9UKZLZNJYY65" hidden="1">#REF!</definedName>
    <definedName name="BExU76ZHCJM8I7VSICCMSTC33O6U" localSheetId="2" hidden="1">#REF!</definedName>
    <definedName name="BExU76ZHCJM8I7VSICCMSTC33O6U" hidden="1">#REF!</definedName>
    <definedName name="BExU7BBTUF8BQ42DSGM94X5TG5GF" localSheetId="2" hidden="1">#REF!</definedName>
    <definedName name="BExU7BBTUF8BQ42DSGM94X5TG5GF" hidden="1">#REF!</definedName>
    <definedName name="BExU7HH4EAHFQHT4AXKGWAWZP3I0" localSheetId="2" hidden="1">#REF!</definedName>
    <definedName name="BExU7HH4EAHFQHT4AXKGWAWZP3I0" hidden="1">#REF!</definedName>
    <definedName name="BExU7L7WPQSA0ELXZ0I86V33QCCJ" localSheetId="2" hidden="1">#REF!</definedName>
    <definedName name="BExU7L7WPQSA0ELXZ0I86V33QCCJ" hidden="1">#REF!</definedName>
    <definedName name="BExU7MF1ZVPDHOSMCAXOSYICHZ4I" localSheetId="2" hidden="1">#REF!</definedName>
    <definedName name="BExU7MF1ZVPDHOSMCAXOSYICHZ4I" hidden="1">#REF!</definedName>
    <definedName name="BExU7O2BJ6D5YCKEL6FD2EFCWYRX" localSheetId="2" hidden="1">#REF!</definedName>
    <definedName name="BExU7O2BJ6D5YCKEL6FD2EFCWYRX" hidden="1">#REF!</definedName>
    <definedName name="BExU7Q0JS9YIUKUPNSSAIDK2KJAV" localSheetId="2" hidden="1">#REF!</definedName>
    <definedName name="BExU7Q0JS9YIUKUPNSSAIDK2KJAV" hidden="1">#REF!</definedName>
    <definedName name="BExU80I6AE5OU7P7F5V7HWIZBJ4P" localSheetId="2" hidden="1">#REF!</definedName>
    <definedName name="BExU80I6AE5OU7P7F5V7HWIZBJ4P" hidden="1">#REF!</definedName>
    <definedName name="BExU86NB26MCPYIISZ36HADONGT2" localSheetId="2" hidden="1">#REF!</definedName>
    <definedName name="BExU86NB26MCPYIISZ36HADONGT2" hidden="1">#REF!</definedName>
    <definedName name="BExU885EZZNSZV3GP298UJ8LB7OL" localSheetId="2" hidden="1">#REF!</definedName>
    <definedName name="BExU885EZZNSZV3GP298UJ8LB7OL" hidden="1">#REF!</definedName>
    <definedName name="BExU8FSAUP9TUZ1NO9WXK80QPHWV" localSheetId="2" hidden="1">#REF!</definedName>
    <definedName name="BExU8FSAUP9TUZ1NO9WXK80QPHWV" hidden="1">#REF!</definedName>
    <definedName name="BExU8KFLAN778MBN93NYZB0FV30G" localSheetId="2" hidden="1">#REF!</definedName>
    <definedName name="BExU8KFLAN778MBN93NYZB0FV30G" hidden="1">#REF!</definedName>
    <definedName name="BExU8PZC6845UUDFG9M8FTC3P3DK" localSheetId="2" hidden="1">#REF!</definedName>
    <definedName name="BExU8PZC6845UUDFG9M8FTC3P3DK" hidden="1">#REF!</definedName>
    <definedName name="BExU8UX9JX3XLB47YZ8GFXE0V7R2" localSheetId="2" hidden="1">#REF!</definedName>
    <definedName name="BExU8UX9JX3XLB47YZ8GFXE0V7R2" hidden="1">#REF!</definedName>
    <definedName name="BExU8WVGMRSFNWCNHODQ9JQCMZB0" localSheetId="2" hidden="1">#REF!</definedName>
    <definedName name="BExU8WVGMRSFNWCNHODQ9JQCMZB0" hidden="1">#REF!</definedName>
    <definedName name="BExU96M1J7P9DZQ3S9H0C12KGYTW" localSheetId="2" hidden="1">#REF!</definedName>
    <definedName name="BExU96M1J7P9DZQ3S9H0C12KGYTW" hidden="1">#REF!</definedName>
    <definedName name="BExU9F05OR1GZ3057R6UL3WPEIYI" localSheetId="2" hidden="1">#REF!</definedName>
    <definedName name="BExU9F05OR1GZ3057R6UL3WPEIYI" hidden="1">#REF!</definedName>
    <definedName name="BExU9GCSO5YILIKG6VAHN13DL75K" localSheetId="2" hidden="1">#REF!</definedName>
    <definedName name="BExU9GCSO5YILIKG6VAHN13DL75K" hidden="1">#REF!</definedName>
    <definedName name="BExU9KJOZLO15N11MJVN782NFGJ0" localSheetId="2" hidden="1">#REF!</definedName>
    <definedName name="BExU9KJOZLO15N11MJVN782NFGJ0" hidden="1">#REF!</definedName>
    <definedName name="BExU9LG29XU2K1GNKRO4438JYQZE" localSheetId="2" hidden="1">#REF!</definedName>
    <definedName name="BExU9LG29XU2K1GNKRO4438JYQZE" hidden="1">#REF!</definedName>
    <definedName name="BExU9RW36I5Z6JIXUIUB3PJH86LT" localSheetId="2" hidden="1">#REF!</definedName>
    <definedName name="BExU9RW36I5Z6JIXUIUB3PJH86LT" hidden="1">#REF!</definedName>
    <definedName name="BExU9WU19DJ2VAGISPFEGDWWOO4V" localSheetId="2" hidden="1">#REF!</definedName>
    <definedName name="BExU9WU19DJ2VAGISPFEGDWWOO4V" hidden="1">#REF!</definedName>
    <definedName name="BExUA28AO7OWDG3H23Q0CL4B7BHW" localSheetId="2" hidden="1">#REF!</definedName>
    <definedName name="BExUA28AO7OWDG3H23Q0CL4B7BHW" hidden="1">#REF!</definedName>
    <definedName name="BExUA34N2C083NSTAHQGZZ3BCYGK" localSheetId="2" hidden="1">#REF!</definedName>
    <definedName name="BExUA34N2C083NSTAHQGZZ3BCYGK" hidden="1">#REF!</definedName>
    <definedName name="BExUA5O923FFNEBY8BPO1TU3QGBM" localSheetId="2" hidden="1">#REF!</definedName>
    <definedName name="BExUA5O923FFNEBY8BPO1TU3QGBM" hidden="1">#REF!</definedName>
    <definedName name="BExUA6Q4K25VH452AQ3ZIRBCMS61" localSheetId="2" hidden="1">#REF!</definedName>
    <definedName name="BExUA6Q4K25VH452AQ3ZIRBCMS61" hidden="1">#REF!</definedName>
    <definedName name="BExUAFV4JMBSM2SKBQL9NHL0NIBS" localSheetId="2" hidden="1">#REF!</definedName>
    <definedName name="BExUAFV4JMBSM2SKBQL9NHL0NIBS" hidden="1">#REF!</definedName>
    <definedName name="BExUAMWQODKBXMRH1QCMJLJBF8M7" localSheetId="2" hidden="1">#REF!</definedName>
    <definedName name="BExUAMWQODKBXMRH1QCMJLJBF8M7" hidden="1">#REF!</definedName>
    <definedName name="BExUAPR6Y32097JKJCTGC4C6EGE9" localSheetId="2" hidden="1">#REF!</definedName>
    <definedName name="BExUAPR6Y32097JKJCTGC4C6EGE9" hidden="1">#REF!</definedName>
    <definedName name="BExUARUP0MX710TNZSAA01HUEAVC" localSheetId="2" hidden="1">#REF!</definedName>
    <definedName name="BExUARUP0MX710TNZSAA01HUEAVC" hidden="1">#REF!</definedName>
    <definedName name="BExUAX8WS5OPVLCDXRGKTU2QMTFO" localSheetId="2" hidden="1">#REF!</definedName>
    <definedName name="BExUAX8WS5OPVLCDXRGKTU2QMTFO" hidden="1">#REF!</definedName>
    <definedName name="BExUB1FYAZ433NX9GD7WGACX5IZD" localSheetId="2" hidden="1">#REF!</definedName>
    <definedName name="BExUB1FYAZ433NX9GD7WGACX5IZD" hidden="1">#REF!</definedName>
    <definedName name="BExUB8HLEXSBVPZ5AXNQEK96F1N4" localSheetId="2" hidden="1">#REF!</definedName>
    <definedName name="BExUB8HLEXSBVPZ5AXNQEK96F1N4" hidden="1">#REF!</definedName>
    <definedName name="BExUBCDVZIEA7YT0LPSMHL5ZSERQ" localSheetId="2" hidden="1">#REF!</definedName>
    <definedName name="BExUBCDVZIEA7YT0LPSMHL5ZSERQ" hidden="1">#REF!</definedName>
    <definedName name="BExUBDA8WU087BUIMXC1U1CKA2RA" localSheetId="2" hidden="1">#REF!</definedName>
    <definedName name="BExUBDA8WU087BUIMXC1U1CKA2RA" hidden="1">#REF!</definedName>
    <definedName name="BExUBKXBUCN760QYU7Q8GESBWOQH" localSheetId="2" hidden="1">#REF!</definedName>
    <definedName name="BExUBKXBUCN760QYU7Q8GESBWOQH" hidden="1">#REF!</definedName>
    <definedName name="BExUBL83ED0P076RN9RJ8P1MZ299" localSheetId="2" hidden="1">#REF!</definedName>
    <definedName name="BExUBL83ED0P076RN9RJ8P1MZ299" hidden="1">#REF!</definedName>
    <definedName name="BExUC1EPS2CZ5CKFA0AQRIVRSHS8" localSheetId="2" hidden="1">#REF!</definedName>
    <definedName name="BExUC1EPS2CZ5CKFA0AQRIVRSHS8" hidden="1">#REF!</definedName>
    <definedName name="BExUC623BDYEODBN0N4DO6PJQ7NU" localSheetId="2" hidden="1">#REF!</definedName>
    <definedName name="BExUC623BDYEODBN0N4DO6PJQ7NU" hidden="1">#REF!</definedName>
    <definedName name="BExUC8WH8TCKBB5313JGYYQ1WFLT" localSheetId="2" hidden="1">#REF!</definedName>
    <definedName name="BExUC8WH8TCKBB5313JGYYQ1WFLT" hidden="1">#REF!</definedName>
    <definedName name="BExUCAP7GOSYPHMQKK6719YLSDIQ" localSheetId="2" hidden="1">#REF!</definedName>
    <definedName name="BExUCAP7GOSYPHMQKK6719YLSDIQ" hidden="1">#REF!</definedName>
    <definedName name="BExUCFCDK6SPH86I6STXX8X3WMC4" localSheetId="2" hidden="1">#REF!</definedName>
    <definedName name="BExUCFCDK6SPH86I6STXX8X3WMC4" hidden="1">#REF!</definedName>
    <definedName name="BExUCKL98JB87L3I6T6IFSWJNYAB" localSheetId="2" hidden="1">#REF!</definedName>
    <definedName name="BExUCKL98JB87L3I6T6IFSWJNYAB" hidden="1">#REF!</definedName>
    <definedName name="BExUCLC6AQ5KR6LXSAXV4QQ8ASVG" localSheetId="2" hidden="1">#REF!</definedName>
    <definedName name="BExUCLC6AQ5KR6LXSAXV4QQ8ASVG" hidden="1">#REF!</definedName>
    <definedName name="BExUD4IOJ12X3PJG5WXNNGDRCKAP" localSheetId="2" hidden="1">#REF!</definedName>
    <definedName name="BExUD4IOJ12X3PJG5WXNNGDRCKAP" hidden="1">#REF!</definedName>
    <definedName name="BExUD9WX9BWK72UWVSLYZJLAY5VY" localSheetId="2" hidden="1">#REF!</definedName>
    <definedName name="BExUD9WX9BWK72UWVSLYZJLAY5VY" hidden="1">#REF!</definedName>
    <definedName name="BExUDEV0CYVO7Y5IQQBEJ6FUY9S6" localSheetId="2" hidden="1">#REF!</definedName>
    <definedName name="BExUDEV0CYVO7Y5IQQBEJ6FUY9S6" hidden="1">#REF!</definedName>
    <definedName name="BExUDWOXQGIZW0EAIIYLQUPXF8YV" localSheetId="2" hidden="1">#REF!</definedName>
    <definedName name="BExUDWOXQGIZW0EAIIYLQUPXF8YV" hidden="1">#REF!</definedName>
    <definedName name="BExUDXAIC17W1FUU8Z10XUAVB7CS" localSheetId="2" hidden="1">#REF!</definedName>
    <definedName name="BExUDXAIC17W1FUU8Z10XUAVB7CS" hidden="1">#REF!</definedName>
    <definedName name="BExUE5OMY7OAJQ9WR8C8HG311ORP" localSheetId="2" hidden="1">#REF!</definedName>
    <definedName name="BExUE5OMY7OAJQ9WR8C8HG311ORP" hidden="1">#REF!</definedName>
    <definedName name="BExUEFKOQWXXGRNLAOJV2BJ66UB8" localSheetId="2" hidden="1">#REF!</definedName>
    <definedName name="BExUEFKOQWXXGRNLAOJV2BJ66UB8" hidden="1">#REF!</definedName>
    <definedName name="BExUEJGX3OQQP5KFRJSRCZ70EI9V" localSheetId="2" hidden="1">#REF!</definedName>
    <definedName name="BExUEJGX3OQQP5KFRJSRCZ70EI9V" hidden="1">#REF!</definedName>
    <definedName name="BExUEKDB2RWXF3WMTZ6JSBCHNSDT" localSheetId="2" hidden="1">#REF!</definedName>
    <definedName name="BExUEKDB2RWXF3WMTZ6JSBCHNSDT" hidden="1">#REF!</definedName>
    <definedName name="BExUEYR71COFS2X8PDNU21IPMQEU" localSheetId="2" hidden="1">#REF!</definedName>
    <definedName name="BExUEYR71COFS2X8PDNU21IPMQEU" hidden="1">#REF!</definedName>
    <definedName name="BExVPRLJ9I6RX45EDVFSQGCPJSOK" localSheetId="2" hidden="1">#REF!</definedName>
    <definedName name="BExVPRLJ9I6RX45EDVFSQGCPJSOK" hidden="1">#REF!</definedName>
    <definedName name="BExVRFU8RWFT8A80ZVAW185SG2G6" localSheetId="2" hidden="1">#REF!</definedName>
    <definedName name="BExVRFU8RWFT8A80ZVAW185SG2G6" hidden="1">#REF!</definedName>
    <definedName name="BExVSJ3NHETBAIZTZQSM8LAVT76V" localSheetId="2" hidden="1">#REF!</definedName>
    <definedName name="BExVSJ3NHETBAIZTZQSM8LAVT76V" hidden="1">#REF!</definedName>
    <definedName name="BExVSL787C8E4HFQZ2NVLT35I2XV" localSheetId="2" hidden="1">#REF!</definedName>
    <definedName name="BExVSL787C8E4HFQZ2NVLT35I2XV" hidden="1">#REF!</definedName>
    <definedName name="BExVSTFTVV14SFGHQUOJL5SQ5TX9" localSheetId="2" hidden="1">#REF!</definedName>
    <definedName name="BExVSTFTVV14SFGHQUOJL5SQ5TX9" hidden="1">#REF!</definedName>
    <definedName name="BExVT017S14M5X928ARKQ2GNUFE0" localSheetId="2" hidden="1">#REF!</definedName>
    <definedName name="BExVT017S14M5X928ARKQ2GNUFE0" hidden="1">#REF!</definedName>
    <definedName name="BExVT3MPE8LQ5JFN3HQIFKSQ80U4" localSheetId="2" hidden="1">#REF!</definedName>
    <definedName name="BExVT3MPE8LQ5JFN3HQIFKSQ80U4" hidden="1">#REF!</definedName>
    <definedName name="BExVT7TRK3NZHPME2TFBXOF1WBR9" localSheetId="2" hidden="1">#REF!</definedName>
    <definedName name="BExVT7TRK3NZHPME2TFBXOF1WBR9" hidden="1">#REF!</definedName>
    <definedName name="BExVT9H0R0T7WGQAAC0HABMG54YM" localSheetId="2" hidden="1">#REF!</definedName>
    <definedName name="BExVT9H0R0T7WGQAAC0HABMG54YM" hidden="1">#REF!</definedName>
    <definedName name="BExVTAO57POUXSZQJQ6MABMZQA13" localSheetId="2" hidden="1">#REF!</definedName>
    <definedName name="BExVTAO57POUXSZQJQ6MABMZQA13" hidden="1">#REF!</definedName>
    <definedName name="BExVTCMDDEDGLUIMUU6BSFHEWTOP" localSheetId="2" hidden="1">#REF!</definedName>
    <definedName name="BExVTCMDDEDGLUIMUU6BSFHEWTOP" hidden="1">#REF!</definedName>
    <definedName name="BExVTCMDQMLKRA2NQR72XU6Y54IK" localSheetId="2" hidden="1">#REF!</definedName>
    <definedName name="BExVTCMDQMLKRA2NQR72XU6Y54IK" hidden="1">#REF!</definedName>
    <definedName name="BExVTCRV8FQ5U9OYWWL44N6KFNHU" localSheetId="2" hidden="1">#REF!</definedName>
    <definedName name="BExVTCRV8FQ5U9OYWWL44N6KFNHU" hidden="1">#REF!</definedName>
    <definedName name="BExVTNESHPVG0A0KZ7BRX26MS0PF" localSheetId="2" hidden="1">#REF!</definedName>
    <definedName name="BExVTNESHPVG0A0KZ7BRX26MS0PF" hidden="1">#REF!</definedName>
    <definedName name="BExVTTJVTNRSBHBTUZ78WG2JM5MK" localSheetId="2" hidden="1">#REF!</definedName>
    <definedName name="BExVTTJVTNRSBHBTUZ78WG2JM5MK" hidden="1">#REF!</definedName>
    <definedName name="BExVTXLMYR87BC04D1ERALPUFVPG" localSheetId="2" hidden="1">#REF!</definedName>
    <definedName name="BExVTXLMYR87BC04D1ERALPUFVPG" hidden="1">#REF!</definedName>
    <definedName name="BExVUL9V3H8ZF6Y72LQBBN639YAA" localSheetId="2" hidden="1">#REF!</definedName>
    <definedName name="BExVUL9V3H8ZF6Y72LQBBN639YAA" hidden="1">#REF!</definedName>
    <definedName name="BExVUZT95UAU8XG5X9XSE25CHQGA" localSheetId="2" hidden="1">#REF!</definedName>
    <definedName name="BExVUZT95UAU8XG5X9XSE25CHQGA" hidden="1">#REF!</definedName>
    <definedName name="BExVV5T14N2HZIK7HQ4P2KG09U0J" localSheetId="2" hidden="1">#REF!</definedName>
    <definedName name="BExVV5T14N2HZIK7HQ4P2KG09U0J" hidden="1">#REF!</definedName>
    <definedName name="BExVV7R410VYLADLX9LNG63ID6H1" localSheetId="2" hidden="1">#REF!</definedName>
    <definedName name="BExVV7R410VYLADLX9LNG63ID6H1" hidden="1">#REF!</definedName>
    <definedName name="BExVVAAVDXGWAVI6J2W0BCU58MBM" localSheetId="2" hidden="1">#REF!</definedName>
    <definedName name="BExVVAAVDXGWAVI6J2W0BCU58MBM" hidden="1">#REF!</definedName>
    <definedName name="BExVVCEED4JEKF59OV0G3T4XFMFO" localSheetId="2" hidden="1">#REF!</definedName>
    <definedName name="BExVVCEED4JEKF59OV0G3T4XFMFO" hidden="1">#REF!</definedName>
    <definedName name="BExVVPFO2J7FMSRPD36909HN4BZJ" localSheetId="2" hidden="1">#REF!</definedName>
    <definedName name="BExVVPFO2J7FMSRPD36909HN4BZJ" hidden="1">#REF!</definedName>
    <definedName name="BExVVQ19AQ3VCARJOC38SF7OYE9Y" localSheetId="2" hidden="1">#REF!</definedName>
    <definedName name="BExVVQ19AQ3VCARJOC38SF7OYE9Y" hidden="1">#REF!</definedName>
    <definedName name="BExVVQ19TAECID45CS4HXT1RD3AQ" localSheetId="2" hidden="1">#REF!</definedName>
    <definedName name="BExVVQ19TAECID45CS4HXT1RD3AQ" hidden="1">#REF!</definedName>
    <definedName name="BExVVYKOYB7OX8Y0B4UIUF79PVDO" localSheetId="2" hidden="1">#REF!</definedName>
    <definedName name="BExVVYKOYB7OX8Y0B4UIUF79PVDO" hidden="1">#REF!</definedName>
    <definedName name="BExVW3YV5XGIVJ97UUPDJGJ2P15B" localSheetId="2" hidden="1">#REF!</definedName>
    <definedName name="BExVW3YV5XGIVJ97UUPDJGJ2P15B" hidden="1">#REF!</definedName>
    <definedName name="BExVW5X571GEYR5SCU1Z2DHKWM79" localSheetId="2" hidden="1">#REF!</definedName>
    <definedName name="BExVW5X571GEYR5SCU1Z2DHKWM79" hidden="1">#REF!</definedName>
    <definedName name="BExVW6YTKA098AF57M4PHNQ54XMH" localSheetId="2" hidden="1">#REF!</definedName>
    <definedName name="BExVW6YTKA098AF57M4PHNQ54XMH" hidden="1">#REF!</definedName>
    <definedName name="BExVWHRDIJBRFANMKJFY05BHP7RS" localSheetId="2" hidden="1">#REF!</definedName>
    <definedName name="BExVWHRDIJBRFANMKJFY05BHP7RS" hidden="1">#REF!</definedName>
    <definedName name="BExVWINKCH0V0NUWH363SMXAZE62" localSheetId="2" hidden="1">#REF!</definedName>
    <definedName name="BExVWINKCH0V0NUWH363SMXAZE62" hidden="1">#REF!</definedName>
    <definedName name="BExVWYU8EK669NP172GEIGCTVPPA" localSheetId="2" hidden="1">#REF!</definedName>
    <definedName name="BExVWYU8EK669NP172GEIGCTVPPA" hidden="1">#REF!</definedName>
    <definedName name="BExVX3XN2DRJKL8EDBIG58RYQ36R" localSheetId="2" hidden="1">#REF!</definedName>
    <definedName name="BExVX3XN2DRJKL8EDBIG58RYQ36R" hidden="1">#REF!</definedName>
    <definedName name="BExVXBA38Z5WNQUH39HHZ2SAMC1T" localSheetId="2" hidden="1">#REF!</definedName>
    <definedName name="BExVXBA38Z5WNQUH39HHZ2SAMC1T" hidden="1">#REF!</definedName>
    <definedName name="BExVXDZ63PUART77BBR5SI63TPC6" localSheetId="2" hidden="1">#REF!</definedName>
    <definedName name="BExVXDZ63PUART77BBR5SI63TPC6" hidden="1">#REF!</definedName>
    <definedName name="BExVXHKI6LFYMGWISMPACMO247HL" localSheetId="2" hidden="1">#REF!</definedName>
    <definedName name="BExVXHKI6LFYMGWISMPACMO247HL" hidden="1">#REF!</definedName>
    <definedName name="BExVXK9SK580O7MYHVNJ3V911ALP" localSheetId="2" hidden="1">#REF!</definedName>
    <definedName name="BExVXK9SK580O7MYHVNJ3V911ALP" hidden="1">#REF!</definedName>
    <definedName name="BExVXLX2BZ5EF2X6R41BTKRJR1NM" localSheetId="2" hidden="1">#REF!</definedName>
    <definedName name="BExVXLX2BZ5EF2X6R41BTKRJR1NM" hidden="1">#REF!</definedName>
    <definedName name="BExVXYT01U5IPYA7E44FWS6KCEFC" localSheetId="2" hidden="1">#REF!</definedName>
    <definedName name="BExVXYT01U5IPYA7E44FWS6KCEFC" hidden="1">#REF!</definedName>
    <definedName name="BExVY11V7U1SAY4QKYE0PBSPD7LW" localSheetId="2" hidden="1">#REF!</definedName>
    <definedName name="BExVY11V7U1SAY4QKYE0PBSPD7LW" hidden="1">#REF!</definedName>
    <definedName name="BExVY1SV37DL5YU59HS4IG3VBCP4" localSheetId="2" hidden="1">#REF!</definedName>
    <definedName name="BExVY1SV37DL5YU59HS4IG3VBCP4" hidden="1">#REF!</definedName>
    <definedName name="BExVY3WFGJKSQA08UF9NCMST928Y" localSheetId="2" hidden="1">#REF!</definedName>
    <definedName name="BExVY3WFGJKSQA08UF9NCMST928Y" hidden="1">#REF!</definedName>
    <definedName name="BExVY954UOEVQEIC5OFO4NEWVKAQ" localSheetId="2" hidden="1">#REF!</definedName>
    <definedName name="BExVY954UOEVQEIC5OFO4NEWVKAQ" hidden="1">#REF!</definedName>
    <definedName name="BExVYHDYIV5397LC02V4FEP8VD6W" localSheetId="2" hidden="1">#REF!</definedName>
    <definedName name="BExVYHDYIV5397LC02V4FEP8VD6W" hidden="1">#REF!</definedName>
    <definedName name="BExVYO4NFDGC4ZOGHANQWX5CH4BT" localSheetId="2" hidden="1">#REF!</definedName>
    <definedName name="BExVYO4NFDGC4ZOGHANQWX5CH4BT" hidden="1">#REF!</definedName>
    <definedName name="BExVYOVIZDA18YIQ0A30Q052PCAK" localSheetId="2" hidden="1">#REF!</definedName>
    <definedName name="BExVYOVIZDA18YIQ0A30Q052PCAK" hidden="1">#REF!</definedName>
    <definedName name="BExVYPS2R6B75R1EFIUJ6G5TE4Q4" localSheetId="2" hidden="1">#REF!</definedName>
    <definedName name="BExVYPS2R6B75R1EFIUJ6G5TE4Q4" hidden="1">#REF!</definedName>
    <definedName name="BExVYQIXPEM6J4JVP78BRHIC05PV" localSheetId="2" hidden="1">#REF!</definedName>
    <definedName name="BExVYQIXPEM6J4JVP78BRHIC05PV" hidden="1">#REF!</definedName>
    <definedName name="BExVYVGWN7SONLVDH9WJ2F1JS264" localSheetId="2" hidden="1">#REF!</definedName>
    <definedName name="BExVYVGWN7SONLVDH9WJ2F1JS264" hidden="1">#REF!</definedName>
    <definedName name="BExVZ40HNAZRM8JHYYNQ7F6A4GU0" localSheetId="2" hidden="1">#REF!</definedName>
    <definedName name="BExVZ40HNAZRM8JHYYNQ7F6A4GU0" hidden="1">#REF!</definedName>
    <definedName name="BExVZ7WRO17PYILJEJGPQCO5IL66" localSheetId="2" hidden="1">#REF!</definedName>
    <definedName name="BExVZ7WRO17PYILJEJGPQCO5IL66" hidden="1">#REF!</definedName>
    <definedName name="BExVZ9EO732IK6MNMG17Y1EFTJQC" localSheetId="2" hidden="1">#REF!</definedName>
    <definedName name="BExVZ9EO732IK6MNMG17Y1EFTJQC" hidden="1">#REF!</definedName>
    <definedName name="BExVZB1Y5J4UL2LKK0363EU7GIJ1" localSheetId="2" hidden="1">#REF!</definedName>
    <definedName name="BExVZB1Y5J4UL2LKK0363EU7GIJ1" hidden="1">#REF!</definedName>
    <definedName name="BExVZGQXYK2ICC9JSNFPRHBD5KNU" localSheetId="2" hidden="1">#REF!</definedName>
    <definedName name="BExVZGQXYK2ICC9JSNFPRHBD5KNU" hidden="1">#REF!</definedName>
    <definedName name="BExVZJQVO5LQ0BJH5JEN5NOBIAF6" localSheetId="2" hidden="1">#REF!</definedName>
    <definedName name="BExVZJQVO5LQ0BJH5JEN5NOBIAF6" hidden="1">#REF!</definedName>
    <definedName name="BExVZNXWS91RD7NXV5NE2R3C8WW7" localSheetId="2" hidden="1">#REF!</definedName>
    <definedName name="BExVZNXWS91RD7NXV5NE2R3C8WW7" hidden="1">#REF!</definedName>
    <definedName name="BExW008AGT1ZRN5DFG4YOH5F7G47" localSheetId="2" hidden="1">#REF!</definedName>
    <definedName name="BExW008AGT1ZRN5DFG4YOH5F7G47" hidden="1">#REF!</definedName>
    <definedName name="BExW0386REQRCQCVT9BCX80UPTRY" localSheetId="2" hidden="1">#REF!</definedName>
    <definedName name="BExW0386REQRCQCVT9BCX80UPTRY" hidden="1">#REF!</definedName>
    <definedName name="BExW0FYP4WXY71CYUG40SUBG9UWU" localSheetId="2" hidden="1">#REF!</definedName>
    <definedName name="BExW0FYP4WXY71CYUG40SUBG9UWU" hidden="1">#REF!</definedName>
    <definedName name="BExW0MPJNQOJ7D6U780WU5XBL97X" localSheetId="2" hidden="1">#REF!</definedName>
    <definedName name="BExW0MPJNQOJ7D6U780WU5XBL97X" hidden="1">#REF!</definedName>
    <definedName name="BExW0RI61B4VV0ARXTFVBAWRA1C5" localSheetId="2" hidden="1">#REF!</definedName>
    <definedName name="BExW0RI61B4VV0ARXTFVBAWRA1C5" hidden="1">#REF!</definedName>
    <definedName name="BExW0Y8T85LBE0WS6FPX6ILTX9ON" localSheetId="2" hidden="1">#REF!</definedName>
    <definedName name="BExW0Y8T85LBE0WS6FPX6ILTX9ON" hidden="1">#REF!</definedName>
    <definedName name="BExW1BVUYQTKMOR56MW7RVRX4L1L" localSheetId="2" hidden="1">#REF!</definedName>
    <definedName name="BExW1BVUYQTKMOR56MW7RVRX4L1L" hidden="1">#REF!</definedName>
    <definedName name="BExW1F1220628FOMTW5UAATHRJHK" localSheetId="2" hidden="1">#REF!</definedName>
    <definedName name="BExW1F1220628FOMTW5UAATHRJHK" hidden="1">#REF!</definedName>
    <definedName name="BExW1PTHB0NZUF0GTD2J1UUL693E" localSheetId="2" hidden="1">#REF!</definedName>
    <definedName name="BExW1PTHB0NZUF0GTD2J1UUL693E" hidden="1">#REF!</definedName>
    <definedName name="BExW1TKA0Z9OP2DTG50GZR5EG8C7" localSheetId="2" hidden="1">#REF!</definedName>
    <definedName name="BExW1TKA0Z9OP2DTG50GZR5EG8C7" hidden="1">#REF!</definedName>
    <definedName name="BExW1U0JLKQ094DW5MMOI8UHO09V" localSheetId="2" hidden="1">#REF!</definedName>
    <definedName name="BExW1U0JLKQ094DW5MMOI8UHO09V" hidden="1">#REF!</definedName>
    <definedName name="BExW1VNZHNB5P9V6232N0DQCE0WE" localSheetId="2" hidden="1">#REF!</definedName>
    <definedName name="BExW1VNZHNB5P9V6232N0DQCE0WE" hidden="1">#REF!</definedName>
    <definedName name="BExW1WK6J1TDP29S3QDPTYZJBLIW" localSheetId="2" hidden="1">#REF!</definedName>
    <definedName name="BExW1WK6J1TDP29S3QDPTYZJBLIW" hidden="1">#REF!</definedName>
    <definedName name="BExW283NP9D366XFPXLGSCI5UB0L" localSheetId="2" hidden="1">#REF!</definedName>
    <definedName name="BExW283NP9D366XFPXLGSCI5UB0L" hidden="1">#REF!</definedName>
    <definedName name="BExW2H3C8WJSBW5FGTFKVDVJC4CL" localSheetId="2" hidden="1">#REF!</definedName>
    <definedName name="BExW2H3C8WJSBW5FGTFKVDVJC4CL" hidden="1">#REF!</definedName>
    <definedName name="BExW2MSCKPGF5K3I7TL4KF5ISUOL" localSheetId="2" hidden="1">#REF!</definedName>
    <definedName name="BExW2MSCKPGF5K3I7TL4KF5ISUOL" hidden="1">#REF!</definedName>
    <definedName name="BExW2SMO90FU9W8DVVES6Q4E6BZR" localSheetId="2" hidden="1">#REF!</definedName>
    <definedName name="BExW2SMO90FU9W8DVVES6Q4E6BZR" hidden="1">#REF!</definedName>
    <definedName name="BExW36V9N91OHCUMGWJQL3I5P4JK" localSheetId="2" hidden="1">#REF!</definedName>
    <definedName name="BExW36V9N91OHCUMGWJQL3I5P4JK" hidden="1">#REF!</definedName>
    <definedName name="BExW39V04HTFFQE7DAW9MAJT0NNF" localSheetId="2" hidden="1">#REF!</definedName>
    <definedName name="BExW39V04HTFFQE7DAW9MAJT0NNF" hidden="1">#REF!</definedName>
    <definedName name="BExW3ECU6QPMV99AITCPHAG0CGYK" localSheetId="2" hidden="1">#REF!</definedName>
    <definedName name="BExW3ECU6QPMV99AITCPHAG0CGYK" hidden="1">#REF!</definedName>
    <definedName name="BExW3EIBA1J9Q9NA9VCGZGRS8WV7" localSheetId="2" hidden="1">#REF!</definedName>
    <definedName name="BExW3EIBA1J9Q9NA9VCGZGRS8WV7" hidden="1">#REF!</definedName>
    <definedName name="BExW3FEO8FI8N6AGQKYEG4SQVJWB" localSheetId="2" hidden="1">#REF!</definedName>
    <definedName name="BExW3FEO8FI8N6AGQKYEG4SQVJWB" hidden="1">#REF!</definedName>
    <definedName name="BExW3GB28STOMJUSZEIA7YKYNS4Y" localSheetId="2" hidden="1">#REF!</definedName>
    <definedName name="BExW3GB28STOMJUSZEIA7YKYNS4Y" hidden="1">#REF!</definedName>
    <definedName name="BExW3T1K638HT5E0Y8MMK108P5JT" localSheetId="2" hidden="1">#REF!</definedName>
    <definedName name="BExW3T1K638HT5E0Y8MMK108P5JT" hidden="1">#REF!</definedName>
    <definedName name="BExW3U3D6FTAFTK3Q7DSA9FY454Q" localSheetId="2" hidden="1">#REF!</definedName>
    <definedName name="BExW3U3D6FTAFTK3Q7DSA9FY454Q" hidden="1">#REF!</definedName>
    <definedName name="BExW4217ZHL9VO39POSTJOD090WU" localSheetId="2" hidden="1">#REF!</definedName>
    <definedName name="BExW4217ZHL9VO39POSTJOD090WU" hidden="1">#REF!</definedName>
    <definedName name="BExW4GPW71EBF8XPS2QGVQHBCDX3" localSheetId="2" hidden="1">#REF!</definedName>
    <definedName name="BExW4GPW71EBF8XPS2QGVQHBCDX3" hidden="1">#REF!</definedName>
    <definedName name="BExW4JKC5837JBPCOJV337ZVYYY3" localSheetId="2" hidden="1">#REF!</definedName>
    <definedName name="BExW4JKC5837JBPCOJV337ZVYYY3" hidden="1">#REF!</definedName>
    <definedName name="BExW4O2DBZGV8KGBO9EB4BAXIH4Y" localSheetId="2" hidden="1">#REF!</definedName>
    <definedName name="BExW4O2DBZGV8KGBO9EB4BAXIH4Y" hidden="1">#REF!</definedName>
    <definedName name="BExW4QR9FV9MP5K610THBSM51RYO" localSheetId="2" hidden="1">#REF!</definedName>
    <definedName name="BExW4QR9FV9MP5K610THBSM51RYO" hidden="1">#REF!</definedName>
    <definedName name="BExW4Z029R9E19ZENN3WEA3VDAD1" localSheetId="2" hidden="1">#REF!</definedName>
    <definedName name="BExW4Z029R9E19ZENN3WEA3VDAD1" hidden="1">#REF!</definedName>
    <definedName name="BExW53SPLW3K0Y0ZVTM4NYF1B2YH" localSheetId="2" hidden="1">#REF!</definedName>
    <definedName name="BExW53SPLW3K0Y0ZVTM4NYF1B2YH" hidden="1">#REF!</definedName>
    <definedName name="BExW591F7X34FVKJ2OUT09PFUW1B" localSheetId="2" hidden="1">#REF!</definedName>
    <definedName name="BExW591F7X34FVKJ2OUT09PFUW1B" hidden="1">#REF!</definedName>
    <definedName name="BExW5AZNT6IAZGNF2C879ODHY1B8" localSheetId="2" hidden="1">#REF!</definedName>
    <definedName name="BExW5AZNT6IAZGNF2C879ODHY1B8" hidden="1">#REF!</definedName>
    <definedName name="BExW5F6OUXHEWQU5VYE7W7P8DD78" localSheetId="2" hidden="1">#REF!</definedName>
    <definedName name="BExW5F6OUXHEWQU5VYE7W7P8DD78" hidden="1">#REF!</definedName>
    <definedName name="BExW5WPU27WD4NWZOT0ZEJIDLX5J" localSheetId="2" hidden="1">#REF!</definedName>
    <definedName name="BExW5WPU27WD4NWZOT0ZEJIDLX5J" hidden="1">#REF!</definedName>
    <definedName name="BExW5YD97EMSUYC4KDEFH1FB4FY3" localSheetId="2" hidden="1">#REF!</definedName>
    <definedName name="BExW5YD97EMSUYC4KDEFH1FB4FY3" hidden="1">#REF!</definedName>
    <definedName name="BExW5Z469DSRWTA6T0KVLA7SMIPL" localSheetId="2" hidden="1">#REF!</definedName>
    <definedName name="BExW5Z469DSRWTA6T0KVLA7SMIPL" hidden="1">#REF!</definedName>
    <definedName name="BExW62ETJAPBX5X53FTGUCHZXI2K" localSheetId="2" hidden="1">#REF!</definedName>
    <definedName name="BExW62ETJAPBX5X53FTGUCHZXI2K" hidden="1">#REF!</definedName>
    <definedName name="BExW660AV1TUV2XNUPD65RZR3QOO" localSheetId="2" hidden="1">#REF!</definedName>
    <definedName name="BExW660AV1TUV2XNUPD65RZR3QOO" hidden="1">#REF!</definedName>
    <definedName name="BExW66LVVZK656PQY1257QMHP2AY" localSheetId="2" hidden="1">#REF!</definedName>
    <definedName name="BExW66LVVZK656PQY1257QMHP2AY" hidden="1">#REF!</definedName>
    <definedName name="BExW6EJPHAP1TWT380AZLXNHR22P" localSheetId="2" hidden="1">#REF!</definedName>
    <definedName name="BExW6EJPHAP1TWT380AZLXNHR22P" hidden="1">#REF!</definedName>
    <definedName name="BExW6G1PJ38H10DVLL8WPQ736OEB" localSheetId="2" hidden="1">#REF!</definedName>
    <definedName name="BExW6G1PJ38H10DVLL8WPQ736OEB" hidden="1">#REF!</definedName>
    <definedName name="BExW794A74Z5F2K8LVQLD6VSKXUE" localSheetId="2" hidden="1">#REF!</definedName>
    <definedName name="BExW794A74Z5F2K8LVQLD6VSKXUE" hidden="1">#REF!</definedName>
    <definedName name="BExW7Q1TQ8E6G4WYYNSOMV43S95R" localSheetId="2" hidden="1">#REF!</definedName>
    <definedName name="BExW7Q1TQ8E6G4WYYNSOMV43S95R" hidden="1">#REF!</definedName>
    <definedName name="BExW7XZTFZV0N9YM9S4PM74A5X2O" localSheetId="2" hidden="1">#REF!</definedName>
    <definedName name="BExW7XZTFZV0N9YM9S4PM74A5X2O" hidden="1">#REF!</definedName>
    <definedName name="BExW8K0SSIPSKBVP06IJ71600HJZ" localSheetId="2" hidden="1">#REF!</definedName>
    <definedName name="BExW8K0SSIPSKBVP06IJ71600HJZ" hidden="1">#REF!</definedName>
    <definedName name="BExW8T0GVY3ZYO4ACSBLHS8SH895" localSheetId="2" hidden="1">#REF!</definedName>
    <definedName name="BExW8T0GVY3ZYO4ACSBLHS8SH895" hidden="1">#REF!</definedName>
    <definedName name="BExW8YEP73JMMU9HZ08PM4WHJQZ4" localSheetId="2" hidden="1">#REF!</definedName>
    <definedName name="BExW8YEP73JMMU9HZ08PM4WHJQZ4" hidden="1">#REF!</definedName>
    <definedName name="BExW937AT53OZQRHNWQZ5BVH24IE" localSheetId="2" hidden="1">#REF!</definedName>
    <definedName name="BExW937AT53OZQRHNWQZ5BVH24IE" hidden="1">#REF!</definedName>
    <definedName name="BExW95LN5N0LYFFVP7GJEGDVDLF0" localSheetId="2" hidden="1">#REF!</definedName>
    <definedName name="BExW95LN5N0LYFFVP7GJEGDVDLF0" hidden="1">#REF!</definedName>
    <definedName name="BExW967733Q8RAJOHR2GJ3HO8JIW" localSheetId="2" hidden="1">#REF!</definedName>
    <definedName name="BExW967733Q8RAJOHR2GJ3HO8JIW" hidden="1">#REF!</definedName>
    <definedName name="BExW9POK1KIOI0ALS5MZIKTDIYMA" localSheetId="2" hidden="1">#REF!</definedName>
    <definedName name="BExW9POK1KIOI0ALS5MZIKTDIYMA" hidden="1">#REF!</definedName>
    <definedName name="BExXLDE6PN4ESWT3LXJNQCY94NE4" localSheetId="2" hidden="1">#REF!</definedName>
    <definedName name="BExXLDE6PN4ESWT3LXJNQCY94NE4" hidden="1">#REF!</definedName>
    <definedName name="BExXLQVPK2H3IF0NDDA5CT612EUK" localSheetId="2" hidden="1">#REF!</definedName>
    <definedName name="BExXLQVPK2H3IF0NDDA5CT612EUK" hidden="1">#REF!</definedName>
    <definedName name="BExXLR6IO70TYTACKQH9M5PGV24J" localSheetId="2" hidden="1">#REF!</definedName>
    <definedName name="BExXLR6IO70TYTACKQH9M5PGV24J" hidden="1">#REF!</definedName>
    <definedName name="BExXM065WOLYRYHGHOJE0OOFXA4M" localSheetId="2" hidden="1">#REF!</definedName>
    <definedName name="BExXM065WOLYRYHGHOJE0OOFXA4M" hidden="1">#REF!</definedName>
    <definedName name="BExXM3GUNXVDM82KUR17NNUMQCNI" localSheetId="2" hidden="1">#REF!</definedName>
    <definedName name="BExXM3GUNXVDM82KUR17NNUMQCNI" hidden="1">#REF!</definedName>
    <definedName name="BExXMA28M8SH7MKIGETSDA72WUIZ" localSheetId="2" hidden="1">#REF!</definedName>
    <definedName name="BExXMA28M8SH7MKIGETSDA72WUIZ" hidden="1">#REF!</definedName>
    <definedName name="BExXMOLHIAHDLFSA31PUB36SC3I9" localSheetId="2" hidden="1">#REF!</definedName>
    <definedName name="BExXMOLHIAHDLFSA31PUB36SC3I9" hidden="1">#REF!</definedName>
    <definedName name="BExXMT8T5Z3M2JBQN65X2LKH0YQI" localSheetId="2" hidden="1">#REF!</definedName>
    <definedName name="BExXMT8T5Z3M2JBQN65X2LKH0YQI" hidden="1">#REF!</definedName>
    <definedName name="BExXN1XNO7H60M9X1E7EVWFJDM5N" localSheetId="2" hidden="1">#REF!</definedName>
    <definedName name="BExXN1XNO7H60M9X1E7EVWFJDM5N" hidden="1">#REF!</definedName>
    <definedName name="BExXN1XOOOY51EZQ6II0LWEU2OYT" localSheetId="2" hidden="1">#REF!</definedName>
    <definedName name="BExXN1XOOOY51EZQ6II0LWEU2OYT" hidden="1">#REF!</definedName>
    <definedName name="BExXN22ZOTIW49GPLWFYKVM90FNZ" localSheetId="2" hidden="1">#REF!</definedName>
    <definedName name="BExXN22ZOTIW49GPLWFYKVM90FNZ" hidden="1">#REF!</definedName>
    <definedName name="BExXN6QAP8UJQVN4R4BQKPP4QK35" localSheetId="2" hidden="1">#REF!</definedName>
    <definedName name="BExXN6QAP8UJQVN4R4BQKPP4QK35" hidden="1">#REF!</definedName>
    <definedName name="BExXNBOA39T2X6Y5Y5GZ5DDNA1AX" localSheetId="2" hidden="1">#REF!</definedName>
    <definedName name="BExXNBOA39T2X6Y5Y5GZ5DDNA1AX" hidden="1">#REF!</definedName>
    <definedName name="BExXNBZ1BRDK73S9XPRR1645KLVB" localSheetId="2" hidden="1">#REF!</definedName>
    <definedName name="BExXNBZ1BRDK73S9XPRR1645KLVB" hidden="1">#REF!</definedName>
    <definedName name="BExXND6872VJ3M2PGT056WQMWBHD" localSheetId="2" hidden="1">#REF!</definedName>
    <definedName name="BExXND6872VJ3M2PGT056WQMWBHD" hidden="1">#REF!</definedName>
    <definedName name="BExXNPM24UN2PGVL9D1TUBFRIKR4" localSheetId="2" hidden="1">#REF!</definedName>
    <definedName name="BExXNPM24UN2PGVL9D1TUBFRIKR4" hidden="1">#REF!</definedName>
    <definedName name="BExXNWCR6WOY5G3VTC96QCIFQE0E" localSheetId="2" hidden="1">#REF!</definedName>
    <definedName name="BExXNWCR6WOY5G3VTC96QCIFQE0E" hidden="1">#REF!</definedName>
    <definedName name="BExXNWYB165VO9MHARCL5WLCHWS0" localSheetId="2" hidden="1">#REF!</definedName>
    <definedName name="BExXNWYB165VO9MHARCL5WLCHWS0" hidden="1">#REF!</definedName>
    <definedName name="BExXO278QHQN8JDK5425EJ615ECC" localSheetId="2" hidden="1">#REF!</definedName>
    <definedName name="BExXO278QHQN8JDK5425EJ615ECC" hidden="1">#REF!</definedName>
    <definedName name="BExXO4QVV7YZ6L5A7WZEMIA5AZOV" localSheetId="2" hidden="1">#REF!</definedName>
    <definedName name="BExXO4QVV7YZ6L5A7WZEMIA5AZOV" hidden="1">#REF!</definedName>
    <definedName name="BExXOBHOP0WGFHI2Y9AO4L440UVQ" localSheetId="2" hidden="1">#REF!</definedName>
    <definedName name="BExXOBHOP0WGFHI2Y9AO4L440UVQ" hidden="1">#REF!</definedName>
    <definedName name="BExXOHHHX25B8F97636QMXFUDZQK" localSheetId="2" hidden="1">#REF!</definedName>
    <definedName name="BExXOHHHX25B8F97636QMXFUDZQK" hidden="1">#REF!</definedName>
    <definedName name="BExXOHSAD2NSHOLLMZ2JWA4I3I1R" localSheetId="2" hidden="1">#REF!</definedName>
    <definedName name="BExXOHSAD2NSHOLLMZ2JWA4I3I1R" hidden="1">#REF!</definedName>
    <definedName name="BExXOJKWIJ6IFTV1RHIWHR91EZMW" localSheetId="2" hidden="1">#REF!</definedName>
    <definedName name="BExXOJKWIJ6IFTV1RHIWHR91EZMW" hidden="1">#REF!</definedName>
    <definedName name="BExXP80B5FGA00JCM7UXKPI3PB7Y" localSheetId="2" hidden="1">#REF!</definedName>
    <definedName name="BExXP80B5FGA00JCM7UXKPI3PB7Y" hidden="1">#REF!</definedName>
    <definedName name="BExXP85M4WXYVN1UVHUTOEKEG5XS" localSheetId="2" hidden="1">#REF!</definedName>
    <definedName name="BExXP85M4WXYVN1UVHUTOEKEG5XS" hidden="1">#REF!</definedName>
    <definedName name="BExXPELOTHOAG0OWILLAH94OZV5J" localSheetId="2" hidden="1">#REF!</definedName>
    <definedName name="BExXPELOTHOAG0OWILLAH94OZV5J" hidden="1">#REF!</definedName>
    <definedName name="BExXPOSJRLJNYPU01QNNQ5URXP2U" localSheetId="2" hidden="1">#REF!</definedName>
    <definedName name="BExXPOSJRLJNYPU01QNNQ5URXP2U" hidden="1">#REF!</definedName>
    <definedName name="BExXPS31W1VD2NMIE4E37LHVDF0L" localSheetId="2" hidden="1">#REF!</definedName>
    <definedName name="BExXPS31W1VD2NMIE4E37LHVDF0L" hidden="1">#REF!</definedName>
    <definedName name="BExXPZKYEMVF5JOC14HYOOYQK6JK" localSheetId="2" hidden="1">#REF!</definedName>
    <definedName name="BExXPZKYEMVF5JOC14HYOOYQK6JK" hidden="1">#REF!</definedName>
    <definedName name="BExXQ89PA10X79WBWOEP1AJX1OQM" localSheetId="2" hidden="1">#REF!</definedName>
    <definedName name="BExXQ89PA10X79WBWOEP1AJX1OQM" hidden="1">#REF!</definedName>
    <definedName name="BExXQCGQGGYSI0LTRVR73MUO50AW" localSheetId="2" hidden="1">#REF!</definedName>
    <definedName name="BExXQCGQGGYSI0LTRVR73MUO50AW" hidden="1">#REF!</definedName>
    <definedName name="BExXQEEXFHDQ8DSRAJSB5ET6J004" localSheetId="2" hidden="1">#REF!</definedName>
    <definedName name="BExXQEEXFHDQ8DSRAJSB5ET6J004" hidden="1">#REF!</definedName>
    <definedName name="BExXQH41O5HZAH8BO6HCFY8YC3TU" localSheetId="2" hidden="1">#REF!</definedName>
    <definedName name="BExXQH41O5HZAH8BO6HCFY8YC3TU" hidden="1">#REF!</definedName>
    <definedName name="BExXQJIEF5R3QQ6D8HO3NGPU0IQC" localSheetId="2" hidden="1">#REF!</definedName>
    <definedName name="BExXQJIEF5R3QQ6D8HO3NGPU0IQC" hidden="1">#REF!</definedName>
    <definedName name="BExXQRAVW0KPQXIJ59NG6UGTZB59" localSheetId="2" hidden="1">#REF!</definedName>
    <definedName name="BExXQRAVW0KPQXIJ59NG6UGTZB59" hidden="1">#REF!</definedName>
    <definedName name="BExXQU00K9ER4I1WM7T9J0W1E7ZC" localSheetId="2" hidden="1">#REF!</definedName>
    <definedName name="BExXQU00K9ER4I1WM7T9J0W1E7ZC" hidden="1">#REF!</definedName>
    <definedName name="BExXQU00KOR7XLM8B13DGJ1MIQDY" localSheetId="2" hidden="1">#REF!</definedName>
    <definedName name="BExXQU00KOR7XLM8B13DGJ1MIQDY" hidden="1">#REF!</definedName>
    <definedName name="BExXQUG48Q1ISN53FE4MRROM0HSJ" localSheetId="2" hidden="1">#REF!</definedName>
    <definedName name="BExXQUG48Q1ISN53FE4MRROM0HSJ" hidden="1">#REF!</definedName>
    <definedName name="BExXQXG18PS8HGBOS03OSTQ0KEYC" localSheetId="2" hidden="1">#REF!</definedName>
    <definedName name="BExXQXG18PS8HGBOS03OSTQ0KEYC" hidden="1">#REF!</definedName>
    <definedName name="BExXQXQT4OAFQT5B0YB3USDJOJOB" localSheetId="2" hidden="1">#REF!</definedName>
    <definedName name="BExXQXQT4OAFQT5B0YB3USDJOJOB" hidden="1">#REF!</definedName>
    <definedName name="BExXR3FSEXAHSXEQNJORWFCPX86N" localSheetId="2" hidden="1">#REF!</definedName>
    <definedName name="BExXR3FSEXAHSXEQNJORWFCPX86N" hidden="1">#REF!</definedName>
    <definedName name="BExXR3W3FKYQBLR299HO9RZ70C43" localSheetId="2" hidden="1">#REF!</definedName>
    <definedName name="BExXR3W3FKYQBLR299HO9RZ70C43" hidden="1">#REF!</definedName>
    <definedName name="BExXR46U23CRRBV6IZT982MAEQKI" localSheetId="2" hidden="1">#REF!</definedName>
    <definedName name="BExXR46U23CRRBV6IZT982MAEQKI" hidden="1">#REF!</definedName>
    <definedName name="BExXR6A8W3ND3XDZXBMQZ1VCAXHG" localSheetId="2" hidden="1">#REF!</definedName>
    <definedName name="BExXR6A8W3ND3XDZXBMQZ1VCAXHG" hidden="1">#REF!</definedName>
    <definedName name="BExXR7HKNHT37B4OOA9K9191PP22" localSheetId="2" hidden="1">#REF!</definedName>
    <definedName name="BExXR7HKNHT37B4OOA9K9191PP22" hidden="1">#REF!</definedName>
    <definedName name="BExXR8OKAVX7O70V5IYG2PRKXSTI" localSheetId="2" hidden="1">#REF!</definedName>
    <definedName name="BExXR8OKAVX7O70V5IYG2PRKXSTI" hidden="1">#REF!</definedName>
    <definedName name="BExXRA6N6XCLQM6XDV724ZIH6G93" localSheetId="2" hidden="1">#REF!</definedName>
    <definedName name="BExXRA6N6XCLQM6XDV724ZIH6G93" hidden="1">#REF!</definedName>
    <definedName name="BExXRABZ1CNKCG6K1MR6OUFHF7J9" localSheetId="2" hidden="1">#REF!</definedName>
    <definedName name="BExXRABZ1CNKCG6K1MR6OUFHF7J9" hidden="1">#REF!</definedName>
    <definedName name="BExXRBOFETC0OTJ6WY3VPMFH03VB" localSheetId="2" hidden="1">#REF!</definedName>
    <definedName name="BExXRBOFETC0OTJ6WY3VPMFH03VB" hidden="1">#REF!</definedName>
    <definedName name="BExXRD13K1S9Y3JGR7CXSONT7RJZ" localSheetId="2" hidden="1">#REF!</definedName>
    <definedName name="BExXRD13K1S9Y3JGR7CXSONT7RJZ" hidden="1">#REF!</definedName>
    <definedName name="BExXRIFB4QQ87QIGA9AG0NXP577K" localSheetId="2" hidden="1">#REF!</definedName>
    <definedName name="BExXRIFB4QQ87QIGA9AG0NXP577K" hidden="1">#REF!</definedName>
    <definedName name="BExXRIQ2JF2CVTRDQX2D9SPH7FTN" localSheetId="2" hidden="1">#REF!</definedName>
    <definedName name="BExXRIQ2JF2CVTRDQX2D9SPH7FTN" hidden="1">#REF!</definedName>
    <definedName name="BExXRO4A6VUH1F4XV8N1BRJ4896W" localSheetId="2" hidden="1">#REF!</definedName>
    <definedName name="BExXRO4A6VUH1F4XV8N1BRJ4896W" hidden="1">#REF!</definedName>
    <definedName name="BExXRO9N1SNJZGKD90P4K7FU1J0P" localSheetId="2" hidden="1">#REF!</definedName>
    <definedName name="BExXRO9N1SNJZGKD90P4K7FU1J0P" hidden="1">#REF!</definedName>
    <definedName name="BExXROF2MWDZ7IFXX27XOJ79Q86E" localSheetId="2" hidden="1">#REF!</definedName>
    <definedName name="BExXROF2MWDZ7IFXX27XOJ79Q86E" hidden="1">#REF!</definedName>
    <definedName name="BExXRV5QP3Z0KAQ1EQT9JYT2FV0L" localSheetId="2" hidden="1">#REF!</definedName>
    <definedName name="BExXRV5QP3Z0KAQ1EQT9JYT2FV0L" hidden="1">#REF!</definedName>
    <definedName name="BExXRZ20LZZCW8LVGDK0XETOTSAI" localSheetId="2" hidden="1">#REF!</definedName>
    <definedName name="BExXRZ20LZZCW8LVGDK0XETOTSAI" hidden="1">#REF!</definedName>
    <definedName name="BExXS4R1GKUJQX6MHUIUN4S3SCAS" localSheetId="2" hidden="1">#REF!</definedName>
    <definedName name="BExXS4R1GKUJQX6MHUIUN4S3SCAS" hidden="1">#REF!</definedName>
    <definedName name="BExXS63O4OMWMNXXAODZQFSDG33N" localSheetId="2" hidden="1">#REF!</definedName>
    <definedName name="BExXS63O4OMWMNXXAODZQFSDG33N" hidden="1">#REF!</definedName>
    <definedName name="BExXSBSP1TOY051HSPEPM0AEIO2M" localSheetId="2" hidden="1">#REF!</definedName>
    <definedName name="BExXSBSP1TOY051HSPEPM0AEIO2M" hidden="1">#REF!</definedName>
    <definedName name="BExXSC8RFK5D68FJD2HI4K66SA6I" localSheetId="2" hidden="1">#REF!</definedName>
    <definedName name="BExXSC8RFK5D68FJD2HI4K66SA6I" hidden="1">#REF!</definedName>
    <definedName name="BExXSCP0AZ5MYCC2UFG2GLBCV1CC" localSheetId="2" hidden="1">#REF!</definedName>
    <definedName name="BExXSCP0AZ5MYCC2UFG2GLBCV1CC" hidden="1">#REF!</definedName>
    <definedName name="BExXSNHC88W4UMXEOIOOATJAIKZO" localSheetId="2" hidden="1">#REF!</definedName>
    <definedName name="BExXSNHC88W4UMXEOIOOATJAIKZO" hidden="1">#REF!</definedName>
    <definedName name="BExXSTBS08WIA9TLALV3UQ2Z3MRG" localSheetId="2" hidden="1">#REF!</definedName>
    <definedName name="BExXSTBS08WIA9TLALV3UQ2Z3MRG" hidden="1">#REF!</definedName>
    <definedName name="BExXSVQ2WOJJ73YEO8Q2FK60V4G8" localSheetId="2" hidden="1">#REF!</definedName>
    <definedName name="BExXSVQ2WOJJ73YEO8Q2FK60V4G8" hidden="1">#REF!</definedName>
    <definedName name="BExXTER5A2EQ14KN6J0MVATIHVKN" localSheetId="2" hidden="1">#REF!</definedName>
    <definedName name="BExXTER5A2EQ14KN6J0MVATIHVKN" hidden="1">#REF!</definedName>
    <definedName name="BExXTHLRNL82GN7KZY3TOLO508N7" localSheetId="2" hidden="1">#REF!</definedName>
    <definedName name="BExXTHLRNL82GN7KZY3TOLO508N7" hidden="1">#REF!</definedName>
    <definedName name="BExXTL72MKEQSQH9L2OTFLU8DM2B" localSheetId="2" hidden="1">#REF!</definedName>
    <definedName name="BExXTL72MKEQSQH9L2OTFLU8DM2B" hidden="1">#REF!</definedName>
    <definedName name="BExXTM3M4RTCRSX7VGAXGQNPP668" localSheetId="2" hidden="1">#REF!</definedName>
    <definedName name="BExXTM3M4RTCRSX7VGAXGQNPP668" hidden="1">#REF!</definedName>
    <definedName name="BExXTOCF78J7WY6FOVBRY1N2RBBR" localSheetId="2" hidden="1">#REF!</definedName>
    <definedName name="BExXTOCF78J7WY6FOVBRY1N2RBBR" hidden="1">#REF!</definedName>
    <definedName name="BExXTP3GYO6Z9RTKKT10XA0UTV3T" localSheetId="2" hidden="1">#REF!</definedName>
    <definedName name="BExXTP3GYO6Z9RTKKT10XA0UTV3T" hidden="1">#REF!</definedName>
    <definedName name="BExXTRN4AFX9QW6YC4HNGBBD5R08" localSheetId="2" hidden="1">#REF!</definedName>
    <definedName name="BExXTRN4AFX9QW6YC4HNGBBD5R08" hidden="1">#REF!</definedName>
    <definedName name="BExXTV8M7YIG5C64O046DN613ZRO" localSheetId="2" hidden="1">#REF!</definedName>
    <definedName name="BExXTV8M7YIG5C64O046DN613ZRO" hidden="1">#REF!</definedName>
    <definedName name="BExXTVDXQ7ZX3THNLFJXFAONW0AI" localSheetId="2" hidden="1">#REF!</definedName>
    <definedName name="BExXTVDXQ7ZX3THNLFJXFAONW0AI" hidden="1">#REF!</definedName>
    <definedName name="BExXTZKZ4CG92ZQLIRKEXXH9BFIR" localSheetId="2" hidden="1">#REF!</definedName>
    <definedName name="BExXTZKZ4CG92ZQLIRKEXXH9BFIR" hidden="1">#REF!</definedName>
    <definedName name="BExXU4J2BM2964GD5UZHM752Q4NS" localSheetId="2" hidden="1">#REF!</definedName>
    <definedName name="BExXU4J2BM2964GD5UZHM752Q4NS" hidden="1">#REF!</definedName>
    <definedName name="BExXU6XDTT7RM93KILIDEYPA9XKF" localSheetId="2" hidden="1">#REF!</definedName>
    <definedName name="BExXU6XDTT7RM93KILIDEYPA9XKF" hidden="1">#REF!</definedName>
    <definedName name="BExXU8VLZA7WLPZ3RAQZGNERUD26" localSheetId="2" hidden="1">#REF!</definedName>
    <definedName name="BExXU8VLZA7WLPZ3RAQZGNERUD26" hidden="1">#REF!</definedName>
    <definedName name="BExXUB9RSLSCNN5ETLXY72DAPZZM" localSheetId="2" hidden="1">#REF!</definedName>
    <definedName name="BExXUB9RSLSCNN5ETLXY72DAPZZM" hidden="1">#REF!</definedName>
    <definedName name="BExXUFRM82XQIN2T8KGLDQL1IBQW" localSheetId="2" hidden="1">#REF!</definedName>
    <definedName name="BExXUFRM82XQIN2T8KGLDQL1IBQW" hidden="1">#REF!</definedName>
    <definedName name="BExXUQEQBF6FI240ZGIF9YXZSRAU" localSheetId="2" hidden="1">#REF!</definedName>
    <definedName name="BExXUQEQBF6FI240ZGIF9YXZSRAU" hidden="1">#REF!</definedName>
    <definedName name="BExXUX02UQ8LJPBZ4YBORILFR0W0" localSheetId="2" hidden="1">#REF!</definedName>
    <definedName name="BExXUX02UQ8LJPBZ4YBORILFR0W0" hidden="1">#REF!</definedName>
    <definedName name="BExXUYND6EJO7CJ5KRICV4O1JNWK" localSheetId="2" hidden="1">#REF!</definedName>
    <definedName name="BExXUYND6EJO7CJ5KRICV4O1JNWK" hidden="1">#REF!</definedName>
    <definedName name="BExXV6FWG4H3S2QEUJZYIXILNGJ7" localSheetId="2" hidden="1">#REF!</definedName>
    <definedName name="BExXV6FWG4H3S2QEUJZYIXILNGJ7" hidden="1">#REF!</definedName>
    <definedName name="BExXVK87BMMO6LHKV0CFDNIQVIBS" localSheetId="2" hidden="1">#REF!</definedName>
    <definedName name="BExXVK87BMMO6LHKV0CFDNIQVIBS" hidden="1">#REF!</definedName>
    <definedName name="BExXVKZ9WXPGL6IVY6T61IDD771I" localSheetId="2" hidden="1">#REF!</definedName>
    <definedName name="BExXVKZ9WXPGL6IVY6T61IDD771I" hidden="1">#REF!</definedName>
    <definedName name="BExXVLA319WCSEOVHB05KDUSU054" localSheetId="2" hidden="1">#REF!</definedName>
    <definedName name="BExXVLA319WCSEOVHB05KDUSU054" hidden="1">#REF!</definedName>
    <definedName name="BExXVTTG5YRCSTI0UL141BKR36SU" localSheetId="2" hidden="1">#REF!</definedName>
    <definedName name="BExXVTTG5YRCSTI0UL141BKR36SU" hidden="1">#REF!</definedName>
    <definedName name="BExXVYWX74VKI8BDDSX9U85460MB" localSheetId="2" hidden="1">#REF!</definedName>
    <definedName name="BExXVYWX74VKI8BDDSX9U85460MB" hidden="1">#REF!</definedName>
    <definedName name="BExXW27MMXHXUXX78SDTBE1JYTHT" localSheetId="2" hidden="1">#REF!</definedName>
    <definedName name="BExXW27MMXHXUXX78SDTBE1JYTHT" hidden="1">#REF!</definedName>
    <definedName name="BExXW2YIM2MYBSHRIX0RP9D4PRMN" localSheetId="2" hidden="1">#REF!</definedName>
    <definedName name="BExXW2YIM2MYBSHRIX0RP9D4PRMN" hidden="1">#REF!</definedName>
    <definedName name="BExXWBNE4KTFSXKVSRF6WX039WPB" localSheetId="2" hidden="1">#REF!</definedName>
    <definedName name="BExXWBNE4KTFSXKVSRF6WX039WPB" hidden="1">#REF!</definedName>
    <definedName name="BExXWFP5AYE7EHYTJWBZSQ8PQ0YX" localSheetId="2" hidden="1">#REF!</definedName>
    <definedName name="BExXWFP5AYE7EHYTJWBZSQ8PQ0YX" hidden="1">#REF!</definedName>
    <definedName name="BExXWIUCR0LXM58OVKZT2APLVTIA" localSheetId="2" hidden="1">#REF!</definedName>
    <definedName name="BExXWIUCR0LXM58OVKZT2APLVTIA" hidden="1">#REF!</definedName>
    <definedName name="BExXWTXJEA32DLC6QKN10QB955JT" localSheetId="2" hidden="1">#REF!</definedName>
    <definedName name="BExXWTXJEA32DLC6QKN10QB955JT" hidden="1">#REF!</definedName>
    <definedName name="BExXWVFIBQT8OY1O41FRFPFGXQHK" localSheetId="2" hidden="1">#REF!</definedName>
    <definedName name="BExXWVFIBQT8OY1O41FRFPFGXQHK" hidden="1">#REF!</definedName>
    <definedName name="BExXWWXHBZHA9J3N8K47F84X0M0L" localSheetId="2" hidden="1">#REF!</definedName>
    <definedName name="BExXWWXHBZHA9J3N8K47F84X0M0L" hidden="1">#REF!</definedName>
    <definedName name="BExXXBM521DL8R4ZX7NZ3DBCUOR5" localSheetId="2" hidden="1">#REF!</definedName>
    <definedName name="BExXXBM521DL8R4ZX7NZ3DBCUOR5" hidden="1">#REF!</definedName>
    <definedName name="BExXXC7OZI33XZ03NRMEP7VRLQK4" localSheetId="2" hidden="1">#REF!</definedName>
    <definedName name="BExXXC7OZI33XZ03NRMEP7VRLQK4" hidden="1">#REF!</definedName>
    <definedName name="BExXXH5N3NKBQ7BCJPJTBF8CYM2Q" localSheetId="2" hidden="1">#REF!</definedName>
    <definedName name="BExXXH5N3NKBQ7BCJPJTBF8CYM2Q" hidden="1">#REF!</definedName>
    <definedName name="BExXXI7HHXLBLUEW7EQ73TALJF48" localSheetId="2" hidden="1">#REF!</definedName>
    <definedName name="BExXXI7HHXLBLUEW7EQ73TALJF48" hidden="1">#REF!</definedName>
    <definedName name="BExXXKWLM4D541BH6O8GOJMHFHMW" localSheetId="2" hidden="1">#REF!</definedName>
    <definedName name="BExXXKWLM4D541BH6O8GOJMHFHMW" hidden="1">#REF!</definedName>
    <definedName name="BExXXNR17I6P4FQZPQF2ZXDFYB6C" localSheetId="2" hidden="1">#REF!</definedName>
    <definedName name="BExXXNR17I6P4FQZPQF2ZXDFYB6C" hidden="1">#REF!</definedName>
    <definedName name="BExXXPPA1Q87XPI97X0OXCPBPDON" localSheetId="2" hidden="1">#REF!</definedName>
    <definedName name="BExXXPPA1Q87XPI97X0OXCPBPDON" hidden="1">#REF!</definedName>
    <definedName name="BExXXVUDA98IZTQ6MANKU4MTTDVR" localSheetId="2" hidden="1">#REF!</definedName>
    <definedName name="BExXXVUDA98IZTQ6MANKU4MTTDVR" hidden="1">#REF!</definedName>
    <definedName name="BExXXZQNZY6IZI45DJXJK0MQZWA7" localSheetId="2" hidden="1">#REF!</definedName>
    <definedName name="BExXXZQNZY6IZI45DJXJK0MQZWA7" hidden="1">#REF!</definedName>
    <definedName name="BExXY5QFG6QP94SFT3935OBM8Y4K" localSheetId="2" hidden="1">#REF!</definedName>
    <definedName name="BExXY5QFG6QP94SFT3935OBM8Y4K" hidden="1">#REF!</definedName>
    <definedName name="BExXY7TYEBFXRYUYIFHTN65RJ8EW" localSheetId="2" hidden="1">#REF!</definedName>
    <definedName name="BExXY7TYEBFXRYUYIFHTN65RJ8EW" hidden="1">#REF!</definedName>
    <definedName name="BExXYLBHANUXC5FCTDDTGOVD3GQS" localSheetId="2" hidden="1">#REF!</definedName>
    <definedName name="BExXYLBHANUXC5FCTDDTGOVD3GQS" hidden="1">#REF!</definedName>
    <definedName name="BExXYMNYAYH3WA2ZCFAYKZID9ZCI" localSheetId="2" hidden="1">#REF!</definedName>
    <definedName name="BExXYMNYAYH3WA2ZCFAYKZID9ZCI" hidden="1">#REF!</definedName>
    <definedName name="BExXYYT12SVN2VDMLVNV4P3ISD8T" localSheetId="2" hidden="1">#REF!</definedName>
    <definedName name="BExXYYT12SVN2VDMLVNV4P3ISD8T" hidden="1">#REF!</definedName>
    <definedName name="BExXYZ3SPSRCWM4YHTPZDCOLZPHR" localSheetId="2" hidden="1">#REF!</definedName>
    <definedName name="BExXYZ3SPSRCWM4YHTPZDCOLZPHR" hidden="1">#REF!</definedName>
    <definedName name="BExXZFVV4YB42AZ3H1I40YG3JAPU" localSheetId="2" hidden="1">#REF!</definedName>
    <definedName name="BExXZFVV4YB42AZ3H1I40YG3JAPU" hidden="1">#REF!</definedName>
    <definedName name="BExXZG1CQE1M9TDJ99253H6JVGIH" localSheetId="2" hidden="1">#REF!</definedName>
    <definedName name="BExXZG1CQE1M9TDJ99253H6JVGIH" hidden="1">#REF!</definedName>
    <definedName name="BExXZHJ9T2JELF12CHHGD54J1B0C" localSheetId="2" hidden="1">#REF!</definedName>
    <definedName name="BExXZHJ9T2JELF12CHHGD54J1B0C" hidden="1">#REF!</definedName>
    <definedName name="BExXZNJ2X1TK2LRK5ZY3MX49H5T7" localSheetId="2" hidden="1">#REF!</definedName>
    <definedName name="BExXZNJ2X1TK2LRK5ZY3MX49H5T7" hidden="1">#REF!</definedName>
    <definedName name="BExXZOVPCEP495TQSON6PSRQ8XCY" localSheetId="2" hidden="1">#REF!</definedName>
    <definedName name="BExXZOVPCEP495TQSON6PSRQ8XCY" hidden="1">#REF!</definedName>
    <definedName name="BExXZXKH7NBARQQAZM69Z57IH1MM" localSheetId="2" hidden="1">#REF!</definedName>
    <definedName name="BExXZXKH7NBARQQAZM69Z57IH1MM" hidden="1">#REF!</definedName>
    <definedName name="BExY07WSDH5QEVM7BJXJK2ZRAI1O" localSheetId="2" hidden="1">#REF!</definedName>
    <definedName name="BExY07WSDH5QEVM7BJXJK2ZRAI1O" hidden="1">#REF!</definedName>
    <definedName name="BExY09PJJWYWGWWLX3YT8EVK0YV4" localSheetId="2" hidden="1">#REF!</definedName>
    <definedName name="BExY09PJJWYWGWWLX3YT8EVK0YV4" hidden="1">#REF!</definedName>
    <definedName name="BExY0C3UBVC4M59JIRXVQ8OWAJC1" localSheetId="2" hidden="1">#REF!</definedName>
    <definedName name="BExY0C3UBVC4M59JIRXVQ8OWAJC1" hidden="1">#REF!</definedName>
    <definedName name="BExY0ENH6ZXHW155XIGS0F46T43M" localSheetId="2" hidden="1">#REF!</definedName>
    <definedName name="BExY0ENH6ZXHW155XIGS0F46T43M" hidden="1">#REF!</definedName>
    <definedName name="BExY0IEEUB9SRGD9I14IDCPO5GV4" localSheetId="2" hidden="1">#REF!</definedName>
    <definedName name="BExY0IEEUB9SRGD9I14IDCPO5GV4" hidden="1">#REF!</definedName>
    <definedName name="BExY0LEAAM7MUGBRLXD6KXBOHZ6S" localSheetId="2" hidden="1">#REF!</definedName>
    <definedName name="BExY0LEAAM7MUGBRLXD6KXBOHZ6S" hidden="1">#REF!</definedName>
    <definedName name="BExY0OE8GFHMLLTEAFIOQTOPEVPB" localSheetId="2" hidden="1">#REF!</definedName>
    <definedName name="BExY0OE8GFHMLLTEAFIOQTOPEVPB" hidden="1">#REF!</definedName>
    <definedName name="BExY0OJHW85S0VKBA8T4HTYPYBOS" localSheetId="2" hidden="1">#REF!</definedName>
    <definedName name="BExY0OJHW85S0VKBA8T4HTYPYBOS" hidden="1">#REF!</definedName>
    <definedName name="BExY0T1E034D7XAXNC6F7540LLIE" localSheetId="2" hidden="1">#REF!</definedName>
    <definedName name="BExY0T1E034D7XAXNC6F7540LLIE" hidden="1">#REF!</definedName>
    <definedName name="BExY0XTZLHN49J2JH94BYTKBJLT3" localSheetId="2" hidden="1">#REF!</definedName>
    <definedName name="BExY0XTZLHN49J2JH94BYTKBJLT3" hidden="1">#REF!</definedName>
    <definedName name="BExY11FH9TXHERUYGG8FE50U7H7J" localSheetId="2" hidden="1">#REF!</definedName>
    <definedName name="BExY11FH9TXHERUYGG8FE50U7H7J" hidden="1">#REF!</definedName>
    <definedName name="BExY180UKNW5NIAWD6ZUYTFEH8QS" localSheetId="2" hidden="1">#REF!</definedName>
    <definedName name="BExY180UKNW5NIAWD6ZUYTFEH8QS" hidden="1">#REF!</definedName>
    <definedName name="BExY1DPTV4LSY9MEOUGXF8X052NA" localSheetId="2" hidden="1">#REF!</definedName>
    <definedName name="BExY1DPTV4LSY9MEOUGXF8X052NA" hidden="1">#REF!</definedName>
    <definedName name="BExY1GK9ELBEKDD7O6HR6DUO8YGO" localSheetId="2" hidden="1">#REF!</definedName>
    <definedName name="BExY1GK9ELBEKDD7O6HR6DUO8YGO" hidden="1">#REF!</definedName>
    <definedName name="BExY1NWOXXFV9GGZ3PX444LZ8TVX" localSheetId="2" hidden="1">#REF!</definedName>
    <definedName name="BExY1NWOXXFV9GGZ3PX444LZ8TVX" hidden="1">#REF!</definedName>
    <definedName name="BExY1UCL0RND63LLSM9X5SFRG117" localSheetId="2" hidden="1">#REF!</definedName>
    <definedName name="BExY1UCL0RND63LLSM9X5SFRG117" hidden="1">#REF!</definedName>
    <definedName name="BExY1WAT3937L08HLHIRQHMP2A3H" localSheetId="2" hidden="1">#REF!</definedName>
    <definedName name="BExY1WAT3937L08HLHIRQHMP2A3H" hidden="1">#REF!</definedName>
    <definedName name="BExY1YEBOSLMID7LURP8QB46AI91" localSheetId="2" hidden="1">#REF!</definedName>
    <definedName name="BExY1YEBOSLMID7LURP8QB46AI91" hidden="1">#REF!</definedName>
    <definedName name="BExY236UB98PA9PNCHMCSZYCHJBD" localSheetId="2" hidden="1">#REF!</definedName>
    <definedName name="BExY236UB98PA9PNCHMCSZYCHJBD" hidden="1">#REF!</definedName>
    <definedName name="BExY2FS4LFX9OHOTQT7SJ2PXAC25" localSheetId="2" hidden="1">#REF!</definedName>
    <definedName name="BExY2FS4LFX9OHOTQT7SJ2PXAC25" hidden="1">#REF!</definedName>
    <definedName name="BExY2GDPCZPVU0IQ6IJIB1YQQRQ6" localSheetId="2" hidden="1">#REF!</definedName>
    <definedName name="BExY2GDPCZPVU0IQ6IJIB1YQQRQ6" hidden="1">#REF!</definedName>
    <definedName name="BExY2GTSZ3VA9TXLY7KW1LIAKJ61" localSheetId="2" hidden="1">#REF!</definedName>
    <definedName name="BExY2GTSZ3VA9TXLY7KW1LIAKJ61" hidden="1">#REF!</definedName>
    <definedName name="BExY2IXBR1SGYZH08T7QHKEFS8HA" localSheetId="2" hidden="1">#REF!</definedName>
    <definedName name="BExY2IXBR1SGYZH08T7QHKEFS8HA" hidden="1">#REF!</definedName>
    <definedName name="BExY2Q4B5FUDA5VU4VRUHX327QN0" localSheetId="2" hidden="1">#REF!</definedName>
    <definedName name="BExY2Q4B5FUDA5VU4VRUHX327QN0" hidden="1">#REF!</definedName>
    <definedName name="BExY2S7TM2NG7A1NFYPWIFAIKUCO" localSheetId="2" hidden="1">#REF!</definedName>
    <definedName name="BExY2S7TM2NG7A1NFYPWIFAIKUCO" hidden="1">#REF!</definedName>
    <definedName name="BExY2Z3ZGRGD12RWANJZ8DFQO776" localSheetId="2" hidden="1">#REF!</definedName>
    <definedName name="BExY2Z3ZGRGD12RWANJZ8DFQO776" hidden="1">#REF!</definedName>
    <definedName name="BExY30WPXLJ01P42XKBSUF8KNOOK" localSheetId="2" hidden="1">#REF!</definedName>
    <definedName name="BExY30WPXLJ01P42XKBSUF8KNOOK" hidden="1">#REF!</definedName>
    <definedName name="BExY3297KIB0C8Z1G99OS1MCEGTO" localSheetId="2" hidden="1">#REF!</definedName>
    <definedName name="BExY3297KIB0C8Z1G99OS1MCEGTO" hidden="1">#REF!</definedName>
    <definedName name="BExY3HOSK7YI364K15OX70AVR6F1" localSheetId="2" hidden="1">#REF!</definedName>
    <definedName name="BExY3HOSK7YI364K15OX70AVR6F1" hidden="1">#REF!</definedName>
    <definedName name="BExY3I526B4VA8JBTKXWE3FGVT0D" localSheetId="2" hidden="1">#REF!</definedName>
    <definedName name="BExY3I526B4VA8JBTKXWE3FGVT0D" hidden="1">#REF!</definedName>
    <definedName name="BExY3I52TZR3GXQ9HDVDNIYLIGEH" localSheetId="2" hidden="1">#REF!</definedName>
    <definedName name="BExY3I52TZR3GXQ9HDVDNIYLIGEH" hidden="1">#REF!</definedName>
    <definedName name="BExY3T89AUR83SOAZZ3OMDEJDQ39" localSheetId="2" hidden="1">#REF!</definedName>
    <definedName name="BExY3T89AUR83SOAZZ3OMDEJDQ39" hidden="1">#REF!</definedName>
    <definedName name="BExY3WZ7VO2K6TYCHDY754FY24AA" localSheetId="2" hidden="1">#REF!</definedName>
    <definedName name="BExY3WZ7VO2K6TYCHDY754FY24AA" hidden="1">#REF!</definedName>
    <definedName name="BExY4BIG95HDDO6MY6WBUSWJIOLR" localSheetId="2" hidden="1">#REF!</definedName>
    <definedName name="BExY4BIG95HDDO6MY6WBUSWJIOLR" hidden="1">#REF!</definedName>
    <definedName name="BExY4MG771JQ84EMIVB6HQGGHZY7" localSheetId="2" hidden="1">#REF!</definedName>
    <definedName name="BExY4MG771JQ84EMIVB6HQGGHZY7" hidden="1">#REF!</definedName>
    <definedName name="BExY4PWCSFB8P3J3TBQB2MD67263" localSheetId="2" hidden="1">#REF!</definedName>
    <definedName name="BExY4PWCSFB8P3J3TBQB2MD67263" hidden="1">#REF!</definedName>
    <definedName name="BExY4RP3BE6KYZDIKQZO4U4DIT33" localSheetId="2" hidden="1">#REF!</definedName>
    <definedName name="BExY4RP3BE6KYZDIKQZO4U4DIT33" hidden="1">#REF!</definedName>
    <definedName name="BExY4RZW3KK11JLYBA4DWZ92M6LQ" localSheetId="2" hidden="1">#REF!</definedName>
    <definedName name="BExY4RZW3KK11JLYBA4DWZ92M6LQ" hidden="1">#REF!</definedName>
    <definedName name="BExY4XOVTTNVZ577RLIEC7NZQFIX" localSheetId="2" hidden="1">#REF!</definedName>
    <definedName name="BExY4XOVTTNVZ577RLIEC7NZQFIX" hidden="1">#REF!</definedName>
    <definedName name="BExY50JAF5CG01GTHAUS7I4ZLUDC" localSheetId="2" hidden="1">#REF!</definedName>
    <definedName name="BExY50JAF5CG01GTHAUS7I4ZLUDC" hidden="1">#REF!</definedName>
    <definedName name="BExY53J7EXFEOFTRNAHLK7IH3ACB" localSheetId="2" hidden="1">#REF!</definedName>
    <definedName name="BExY53J7EXFEOFTRNAHLK7IH3ACB" hidden="1">#REF!</definedName>
    <definedName name="BExY5515SJTJS3VM80M3YYR0WF37" localSheetId="2" hidden="1">#REF!</definedName>
    <definedName name="BExY5515SJTJS3VM80M3YYR0WF37" hidden="1">#REF!</definedName>
    <definedName name="BExY5515WE39FQ3EG5QHG67V9C0O" localSheetId="2" hidden="1">#REF!</definedName>
    <definedName name="BExY5515WE39FQ3EG5QHG67V9C0O" hidden="1">#REF!</definedName>
    <definedName name="BExY5986WNAD8NFCPXC9TVLBU4FG" localSheetId="2" hidden="1">#REF!</definedName>
    <definedName name="BExY5986WNAD8NFCPXC9TVLBU4FG" hidden="1">#REF!</definedName>
    <definedName name="BExY5DF9MS25IFNWGJ1YAS5MDN8R" localSheetId="2" hidden="1">#REF!</definedName>
    <definedName name="BExY5DF9MS25IFNWGJ1YAS5MDN8R" hidden="1">#REF!</definedName>
    <definedName name="BExY5ERVGL3UM2MGT8LJ0XPKTZEK" localSheetId="2" hidden="1">#REF!</definedName>
    <definedName name="BExY5ERVGL3UM2MGT8LJ0XPKTZEK" hidden="1">#REF!</definedName>
    <definedName name="BExY5EX6NJFK8W754ZVZDN5DS04K" localSheetId="2" hidden="1">#REF!</definedName>
    <definedName name="BExY5EX6NJFK8W754ZVZDN5DS04K" hidden="1">#REF!</definedName>
    <definedName name="BExY5S3XD1NJT109CV54IFOHVLQ6" localSheetId="2" hidden="1">#REF!</definedName>
    <definedName name="BExY5S3XD1NJT109CV54IFOHVLQ6" hidden="1">#REF!</definedName>
    <definedName name="BExY5W088PPAPLSMR2P7FV2CRDCT" localSheetId="2" hidden="1">#REF!</definedName>
    <definedName name="BExY5W088PPAPLSMR2P7FV2CRDCT" hidden="1">#REF!</definedName>
    <definedName name="BExY6KA6BQ6H4SH5EMJBVF8UR4ZY" localSheetId="2" hidden="1">#REF!</definedName>
    <definedName name="BExY6KA6BQ6H4SH5EMJBVF8UR4ZY" hidden="1">#REF!</definedName>
    <definedName name="BExY6KVS1MMZ2R34PGEFR2BMTU9W" localSheetId="2" hidden="1">#REF!</definedName>
    <definedName name="BExY6KVS1MMZ2R34PGEFR2BMTU9W" hidden="1">#REF!</definedName>
    <definedName name="BExY6Q9YY7LW745GP7CYOGGSPHGE" localSheetId="2" hidden="1">#REF!</definedName>
    <definedName name="BExY6Q9YY7LW745GP7CYOGGSPHGE" hidden="1">#REF!</definedName>
    <definedName name="BExY6R6BYIQZ4OR1E7YI0OVOC08W" localSheetId="2" hidden="1">#REF!</definedName>
    <definedName name="BExY6R6BYIQZ4OR1E7YI0OVOC08W" hidden="1">#REF!</definedName>
    <definedName name="BExZIA3C8LKJTEH3MKQ57KJH5TA2" localSheetId="2" hidden="1">#REF!</definedName>
    <definedName name="BExZIA3C8LKJTEH3MKQ57KJH5TA2" hidden="1">#REF!</definedName>
    <definedName name="BExZIGDWFIOPMMVCRWX45OIJ5AP3" localSheetId="2" hidden="1">#REF!</definedName>
    <definedName name="BExZIGDWFIOPMMVCRWX45OIJ5AP3" hidden="1">#REF!</definedName>
    <definedName name="BExZIIHH3QNQE3GFMHEE4UMHY6WQ" localSheetId="2" hidden="1">#REF!</definedName>
    <definedName name="BExZIIHH3QNQE3GFMHEE4UMHY6WQ" hidden="1">#REF!</definedName>
    <definedName name="BExZIYO22G5UXOB42GDLYGVRJ6U7" localSheetId="2" hidden="1">#REF!</definedName>
    <definedName name="BExZIYO22G5UXOB42GDLYGVRJ6U7" hidden="1">#REF!</definedName>
    <definedName name="BExZJ7I9T8XU4MZRKJ1VVU76V2LZ" localSheetId="2" hidden="1">#REF!</definedName>
    <definedName name="BExZJ7I9T8XU4MZRKJ1VVU76V2LZ" hidden="1">#REF!</definedName>
    <definedName name="BExZJMY170JCUU1RWASNZ1HJPRTA" localSheetId="2" hidden="1">#REF!</definedName>
    <definedName name="BExZJMY170JCUU1RWASNZ1HJPRTA" hidden="1">#REF!</definedName>
    <definedName name="BExZJOQR77H0P4SUKVYACDCFBBXO" localSheetId="2" hidden="1">#REF!</definedName>
    <definedName name="BExZJOQR77H0P4SUKVYACDCFBBXO" hidden="1">#REF!</definedName>
    <definedName name="BExZJS6RG34ODDY9HMZ0O34MEMSB" localSheetId="2" hidden="1">#REF!</definedName>
    <definedName name="BExZJS6RG34ODDY9HMZ0O34MEMSB" hidden="1">#REF!</definedName>
    <definedName name="BExZK34NR4BAD7HJAP7SQ926UQP3" localSheetId="2" hidden="1">#REF!</definedName>
    <definedName name="BExZK34NR4BAD7HJAP7SQ926UQP3" hidden="1">#REF!</definedName>
    <definedName name="BExZK3FGPHH5H771U7D5XY7XBS6E" localSheetId="2" hidden="1">#REF!</definedName>
    <definedName name="BExZK3FGPHH5H771U7D5XY7XBS6E" hidden="1">#REF!</definedName>
    <definedName name="BExZK46CVVS9X1BZ6LLL71016ENT" localSheetId="2" hidden="1">#REF!</definedName>
    <definedName name="BExZK46CVVS9X1BZ6LLL71016ENT" hidden="1">#REF!</definedName>
    <definedName name="BExZK52PZLTP1F04T09MP30BVT7H" localSheetId="2" hidden="1">#REF!</definedName>
    <definedName name="BExZK52PZLTP1F04T09MP30BVT7H" hidden="1">#REF!</definedName>
    <definedName name="BExZKHYORG3O8C772XPFHM1N8T80" localSheetId="2" hidden="1">#REF!</definedName>
    <definedName name="BExZKHYORG3O8C772XPFHM1N8T80" hidden="1">#REF!</definedName>
    <definedName name="BExZKJRF2IRR57DG9CLC7MSHWNNN" localSheetId="2" hidden="1">#REF!</definedName>
    <definedName name="BExZKJRF2IRR57DG9CLC7MSHWNNN" hidden="1">#REF!</definedName>
    <definedName name="BExZKV5GYXO0X760SBD9TWTIQHGI" localSheetId="2" hidden="1">#REF!</definedName>
    <definedName name="BExZKV5GYXO0X760SBD9TWTIQHGI" hidden="1">#REF!</definedName>
    <definedName name="BExZKZCGNEA9IPON37A91L4H4H17" localSheetId="2" hidden="1">#REF!</definedName>
    <definedName name="BExZKZCGNEA9IPON37A91L4H4H17" hidden="1">#REF!</definedName>
    <definedName name="BExZL6E4YVXRUN7ZGF2BIGIXFR8K" localSheetId="2" hidden="1">#REF!</definedName>
    <definedName name="BExZL6E4YVXRUN7ZGF2BIGIXFR8K" hidden="1">#REF!</definedName>
    <definedName name="BExZLF2ZTA4EPN0GHO7C5O8DZ1SN" localSheetId="2" hidden="1">#REF!</definedName>
    <definedName name="BExZLF2ZTA4EPN0GHO7C5O8DZ1SN" hidden="1">#REF!</definedName>
    <definedName name="BExZLGVLMKTPFXG42QYT0PO81G7F" localSheetId="2" hidden="1">#REF!</definedName>
    <definedName name="BExZLGVLMKTPFXG42QYT0PO81G7F" hidden="1">#REF!</definedName>
    <definedName name="BExZLHRYQQ7BYD3VQWHVTZGYGRCT" localSheetId="2" hidden="1">#REF!</definedName>
    <definedName name="BExZLHRYQQ7BYD3VQWHVTZGYGRCT" hidden="1">#REF!</definedName>
    <definedName name="BExZLKMK7LRK14S09WLMH7MXSQXM" localSheetId="2" hidden="1">#REF!</definedName>
    <definedName name="BExZLKMK7LRK14S09WLMH7MXSQXM" hidden="1">#REF!</definedName>
    <definedName name="BExZM503X0NZBS0FF22LK2RGG6GP" localSheetId="2" hidden="1">#REF!</definedName>
    <definedName name="BExZM503X0NZBS0FF22LK2RGG6GP" hidden="1">#REF!</definedName>
    <definedName name="BExZM7JVLG0W8EG5RBU915U3SKBY" localSheetId="2" hidden="1">#REF!</definedName>
    <definedName name="BExZM7JVLG0W8EG5RBU915U3SKBY" hidden="1">#REF!</definedName>
    <definedName name="BExZM85FOVUFF110XMQ9O2ODSJUK" localSheetId="2" hidden="1">#REF!</definedName>
    <definedName name="BExZM85FOVUFF110XMQ9O2ODSJUK" hidden="1">#REF!</definedName>
    <definedName name="BExZMF1MMTZ1TA14PZ8ASSU2CBSP" localSheetId="2" hidden="1">#REF!</definedName>
    <definedName name="BExZMF1MMTZ1TA14PZ8ASSU2CBSP" hidden="1">#REF!</definedName>
    <definedName name="BExZMH54ZU6X4KM0375X9K5VJDZN" localSheetId="2" hidden="1">#REF!</definedName>
    <definedName name="BExZMH54ZU6X4KM0375X9K5VJDZN" hidden="1">#REF!</definedName>
    <definedName name="BExZMKL5YQZD7F0FUCSVFGLPFK52" localSheetId="2" hidden="1">#REF!</definedName>
    <definedName name="BExZMKL5YQZD7F0FUCSVFGLPFK52" hidden="1">#REF!</definedName>
    <definedName name="BExZMOC3VNZALJM71X2T6FV91GTB" localSheetId="2" hidden="1">#REF!</definedName>
    <definedName name="BExZMOC3VNZALJM71X2T6FV91GTB" hidden="1">#REF!</definedName>
    <definedName name="BExZMRHA7TTR9QKJOMONHRVY3YOF" localSheetId="2" hidden="1">#REF!</definedName>
    <definedName name="BExZMRHA7TTR9QKJOMONHRVY3YOF" hidden="1">#REF!</definedName>
    <definedName name="BExZMXH39OB0I43XEL3K11U3G9PM" localSheetId="2" hidden="1">#REF!</definedName>
    <definedName name="BExZMXH39OB0I43XEL3K11U3G9PM" hidden="1">#REF!</definedName>
    <definedName name="BExZMZQ3RBKDHT5GLFNLS52OSJA0" localSheetId="2" hidden="1">#REF!</definedName>
    <definedName name="BExZMZQ3RBKDHT5GLFNLS52OSJA0" hidden="1">#REF!</definedName>
    <definedName name="BExZN2F7Y2J2L2LN5WZRG949MS4A" localSheetId="2" hidden="1">#REF!</definedName>
    <definedName name="BExZN2F7Y2J2L2LN5WZRG949MS4A" hidden="1">#REF!</definedName>
    <definedName name="BExZN847WUWKRYTZWG9TCQZJS3OL" localSheetId="2" hidden="1">#REF!</definedName>
    <definedName name="BExZN847WUWKRYTZWG9TCQZJS3OL" hidden="1">#REF!</definedName>
    <definedName name="BExZNA2ALK6RDWFAXZQCL9TWRDCF" localSheetId="2" hidden="1">#REF!</definedName>
    <definedName name="BExZNA2ALK6RDWFAXZQCL9TWRDCF" hidden="1">#REF!</definedName>
    <definedName name="BExZNH3VISFF4NQI11BZDP5IQ7VG" localSheetId="2" hidden="1">#REF!</definedName>
    <definedName name="BExZNH3VISFF4NQI11BZDP5IQ7VG" hidden="1">#REF!</definedName>
    <definedName name="BExZNJYCFYVMAOI62GB2BABK1ELE" localSheetId="2" hidden="1">#REF!</definedName>
    <definedName name="BExZNJYCFYVMAOI62GB2BABK1ELE" hidden="1">#REF!</definedName>
    <definedName name="BExZNLGAA6ATMJW0Y28J4OI5W27I" localSheetId="2" hidden="1">#REF!</definedName>
    <definedName name="BExZNLGAA6ATMJW0Y28J4OI5W27I" hidden="1">#REF!</definedName>
    <definedName name="BExZNP7916CH3QP4VCZEULUIKKS5" localSheetId="2" hidden="1">#REF!</definedName>
    <definedName name="BExZNP7916CH3QP4VCZEULUIKKS5" hidden="1">#REF!</definedName>
    <definedName name="BExZNV707LIU6Z5H6QI6H67LHTI1" localSheetId="2" hidden="1">#REF!</definedName>
    <definedName name="BExZNV707LIU6Z5H6QI6H67LHTI1" hidden="1">#REF!</definedName>
    <definedName name="BExZNVCBKB930QQ9QW7KSGOZ0V1M" localSheetId="2" hidden="1">#REF!</definedName>
    <definedName name="BExZNVCBKB930QQ9QW7KSGOZ0V1M" hidden="1">#REF!</definedName>
    <definedName name="BExZNW8QJ18X0RSGFDWAE9ZSDX39" localSheetId="2" hidden="1">#REF!</definedName>
    <definedName name="BExZNW8QJ18X0RSGFDWAE9ZSDX39" hidden="1">#REF!</definedName>
    <definedName name="BExZNZDWRS6Q40L8OCWFEIVI0A1O" localSheetId="2" hidden="1">#REF!</definedName>
    <definedName name="BExZNZDWRS6Q40L8OCWFEIVI0A1O" hidden="1">#REF!</definedName>
    <definedName name="BExZOBO9NYLGVJQ31LVQ9XS2ZT4N" localSheetId="2" hidden="1">#REF!</definedName>
    <definedName name="BExZOBO9NYLGVJQ31LVQ9XS2ZT4N" hidden="1">#REF!</definedName>
    <definedName name="BExZOETNB1CJ3Y2RKLI1ZK0S8Z6H" localSheetId="2" hidden="1">#REF!</definedName>
    <definedName name="BExZOETNB1CJ3Y2RKLI1ZK0S8Z6H" hidden="1">#REF!</definedName>
    <definedName name="BExZOREMVSK4E5VSWM838KHUB8AI" localSheetId="2" hidden="1">#REF!</definedName>
    <definedName name="BExZOREMVSK4E5VSWM838KHUB8AI" hidden="1">#REF!</definedName>
    <definedName name="BExZOVR745T5P1KS9NV2PXZPZVRG" localSheetId="2" hidden="1">#REF!</definedName>
    <definedName name="BExZOVR745T5P1KS9NV2PXZPZVRG" hidden="1">#REF!</definedName>
    <definedName name="BExZOZSWGLSY2XYVRIS6VSNJDSGD" localSheetId="2" hidden="1">#REF!</definedName>
    <definedName name="BExZOZSWGLSY2XYVRIS6VSNJDSGD" hidden="1">#REF!</definedName>
    <definedName name="BExZP7AIJKLM6C6CSUIIFAHFBNX2" localSheetId="2" hidden="1">#REF!</definedName>
    <definedName name="BExZP7AIJKLM6C6CSUIIFAHFBNX2" hidden="1">#REF!</definedName>
    <definedName name="BExZPALCPOH27L4MUPX2RFT3F8OM" localSheetId="2" hidden="1">#REF!</definedName>
    <definedName name="BExZPALCPOH27L4MUPX2RFT3F8OM" hidden="1">#REF!</definedName>
    <definedName name="BExZPQ0XY507N8FJMVPKCTK8HC9H" localSheetId="2" hidden="1">#REF!</definedName>
    <definedName name="BExZPQ0XY507N8FJMVPKCTK8HC9H" hidden="1">#REF!</definedName>
    <definedName name="BExZPXTHEWEN48J9E5ARSA8IGRBI" localSheetId="2" hidden="1">#REF!</definedName>
    <definedName name="BExZPXTHEWEN48J9E5ARSA8IGRBI" hidden="1">#REF!</definedName>
    <definedName name="BExZQ37OVBR25U32CO2YYVPZOMR5" localSheetId="2" hidden="1">#REF!</definedName>
    <definedName name="BExZQ37OVBR25U32CO2YYVPZOMR5" hidden="1">#REF!</definedName>
    <definedName name="BExZQ3NT7H06VO0AR48WHZULZB93" localSheetId="2" hidden="1">#REF!</definedName>
    <definedName name="BExZQ3NT7H06VO0AR48WHZULZB93" hidden="1">#REF!</definedName>
    <definedName name="BExZQ5RCYU1R0DUT1MFN99S1C408" localSheetId="2" hidden="1">#REF!</definedName>
    <definedName name="BExZQ5RCYU1R0DUT1MFN99S1C408" hidden="1">#REF!</definedName>
    <definedName name="BExZQ7PJU07SEJMDX18U9YVDC2GU" localSheetId="2" hidden="1">#REF!</definedName>
    <definedName name="BExZQ7PJU07SEJMDX18U9YVDC2GU" hidden="1">#REF!</definedName>
    <definedName name="BExZQAJXQ5IJ5RB71EDSPGTRO5HC" localSheetId="2" hidden="1">#REF!</definedName>
    <definedName name="BExZQAJXQ5IJ5RB71EDSPGTRO5HC" hidden="1">#REF!</definedName>
    <definedName name="BExZQBLTKPF3O4MCH6L4LE544FQB" localSheetId="2" hidden="1">#REF!</definedName>
    <definedName name="BExZQBLTKPF3O4MCH6L4LE544FQB" hidden="1">#REF!</definedName>
    <definedName name="BExZQIHTGHK7OOI2Y2PN3JYBY82I" localSheetId="2" hidden="1">#REF!</definedName>
    <definedName name="BExZQIHTGHK7OOI2Y2PN3JYBY82I" hidden="1">#REF!</definedName>
    <definedName name="BExZQJJMGU5MHQOILGXGJPAQI5XI" localSheetId="2" hidden="1">#REF!</definedName>
    <definedName name="BExZQJJMGU5MHQOILGXGJPAQI5XI" hidden="1">#REF!</definedName>
    <definedName name="BExZQL1M2EX5YEQBMNQKVD747N3I" localSheetId="2" hidden="1">#REF!</definedName>
    <definedName name="BExZQL1M2EX5YEQBMNQKVD747N3I" hidden="1">#REF!</definedName>
    <definedName name="BExZQPDYUBJL0C1OME996KHU23N5" localSheetId="2" hidden="1">#REF!</definedName>
    <definedName name="BExZQPDYUBJL0C1OME996KHU23N5" hidden="1">#REF!</definedName>
    <definedName name="BExZQXBYEBN28QUH1KOVW6KKA5UM" localSheetId="2" hidden="1">#REF!</definedName>
    <definedName name="BExZQXBYEBN28QUH1KOVW6KKA5UM" hidden="1">#REF!</definedName>
    <definedName name="BExZQZKT146WEN8FTVZ7Y5TSB8L5" localSheetId="2" hidden="1">#REF!</definedName>
    <definedName name="BExZQZKT146WEN8FTVZ7Y5TSB8L5" hidden="1">#REF!</definedName>
    <definedName name="BExZR485AKBH93YZ08CMUC3WROED" localSheetId="2" hidden="1">#REF!</definedName>
    <definedName name="BExZR485AKBH93YZ08CMUC3WROED" hidden="1">#REF!</definedName>
    <definedName name="BExZR7TL98P2PPUVGIZYR5873DWW" localSheetId="2" hidden="1">#REF!</definedName>
    <definedName name="BExZR7TL98P2PPUVGIZYR5873DWW" hidden="1">#REF!</definedName>
    <definedName name="BExZRAYSYOXAM1PBW1EF6YAZ9RU3" localSheetId="2" hidden="1">#REF!</definedName>
    <definedName name="BExZRAYSYOXAM1PBW1EF6YAZ9RU3" hidden="1">#REF!</definedName>
    <definedName name="BExZRGD1603X5ACFALUUDKCD7X48" localSheetId="2" hidden="1">#REF!</definedName>
    <definedName name="BExZRGD1603X5ACFALUUDKCD7X48" hidden="1">#REF!</definedName>
    <definedName name="BExZRMSYHFOP8FFWKKUSBHU85J81" localSheetId="2" hidden="1">#REF!</definedName>
    <definedName name="BExZRMSYHFOP8FFWKKUSBHU85J81" hidden="1">#REF!</definedName>
    <definedName name="BExZRP1X6UVLN1UOLHH5VF4STP1O" localSheetId="2" hidden="1">#REF!</definedName>
    <definedName name="BExZRP1X6UVLN1UOLHH5VF4STP1O" hidden="1">#REF!</definedName>
    <definedName name="BExZRQ930U6OCYNV00CH5I0Q4LPE" localSheetId="2" hidden="1">#REF!</definedName>
    <definedName name="BExZRQ930U6OCYNV00CH5I0Q4LPE" hidden="1">#REF!</definedName>
    <definedName name="BExZRQP7JLKS45QOGATXS7MK5GUZ" localSheetId="2" hidden="1">#REF!</definedName>
    <definedName name="BExZRQP7JLKS45QOGATXS7MK5GUZ" hidden="1">#REF!</definedName>
    <definedName name="BExZRW8W514W8OZ72YBONYJ64GXF" localSheetId="2" hidden="1">#REF!</definedName>
    <definedName name="BExZRW8W514W8OZ72YBONYJ64GXF" hidden="1">#REF!</definedName>
    <definedName name="BExZRWJP2BUVFJPO8U8ATQEP0LZU" localSheetId="2" hidden="1">#REF!</definedName>
    <definedName name="BExZRWJP2BUVFJPO8U8ATQEP0LZU" hidden="1">#REF!</definedName>
    <definedName name="BExZSI9USDLZAN8LI8M4YYQL24GZ" localSheetId="2" hidden="1">#REF!</definedName>
    <definedName name="BExZSI9USDLZAN8LI8M4YYQL24GZ" hidden="1">#REF!</definedName>
    <definedName name="BExZSLKO175YAM0RMMZH1FPXL4V2" localSheetId="2" hidden="1">#REF!</definedName>
    <definedName name="BExZSLKO175YAM0RMMZH1FPXL4V2" hidden="1">#REF!</definedName>
    <definedName name="BExZSS0LA2JY4ZLJ1Z5YCMLJJZCH" localSheetId="2" hidden="1">#REF!</definedName>
    <definedName name="BExZSS0LA2JY4ZLJ1Z5YCMLJJZCH" hidden="1">#REF!</definedName>
    <definedName name="BExZSTNUWCRNCL22SMKXKFSLCJ0O" localSheetId="2" hidden="1">#REF!</definedName>
    <definedName name="BExZSTNUWCRNCL22SMKXKFSLCJ0O" hidden="1">#REF!</definedName>
    <definedName name="BExZSYRA4NR7K6RLC3I81QSG5SQR" localSheetId="2" hidden="1">#REF!</definedName>
    <definedName name="BExZSYRA4NR7K6RLC3I81QSG5SQR" hidden="1">#REF!</definedName>
    <definedName name="BExZT6JSZ8CBS0SB3T07N3LMAX7M" localSheetId="2" hidden="1">#REF!</definedName>
    <definedName name="BExZT6JSZ8CBS0SB3T07N3LMAX7M" hidden="1">#REF!</definedName>
    <definedName name="BExZTAQV2QVSZY5Y3VCCWUBSBW9P" localSheetId="2" hidden="1">#REF!</definedName>
    <definedName name="BExZTAQV2QVSZY5Y3VCCWUBSBW9P" hidden="1">#REF!</definedName>
    <definedName name="BExZTHSI2FX56PWRSNX9H5EWTZFO" localSheetId="2" hidden="1">#REF!</definedName>
    <definedName name="BExZTHSI2FX56PWRSNX9H5EWTZFO" hidden="1">#REF!</definedName>
    <definedName name="BExZTJL3HVBFY139H6CJHEQCT1EL" localSheetId="2" hidden="1">#REF!</definedName>
    <definedName name="BExZTJL3HVBFY139H6CJHEQCT1EL" hidden="1">#REF!</definedName>
    <definedName name="BExZTLOL8OPABZI453E0KVNA1GJS" localSheetId="2" hidden="1">#REF!</definedName>
    <definedName name="BExZTLOL8OPABZI453E0KVNA1GJS" hidden="1">#REF!</definedName>
    <definedName name="BExZTOTZ9F2ZI18DZM8GW39VDF1N" localSheetId="2" hidden="1">#REF!</definedName>
    <definedName name="BExZTOTZ9F2ZI18DZM8GW39VDF1N" hidden="1">#REF!</definedName>
    <definedName name="BExZTT6J3X0TOX0ZY6YPLUVMCW9X" localSheetId="2" hidden="1">#REF!</definedName>
    <definedName name="BExZTT6J3X0TOX0ZY6YPLUVMCW9X" hidden="1">#REF!</definedName>
    <definedName name="BExZTW6ECBRA0BBITWBQ8R93RMCL" localSheetId="2" hidden="1">#REF!</definedName>
    <definedName name="BExZTW6ECBRA0BBITWBQ8R93RMCL" hidden="1">#REF!</definedName>
    <definedName name="BExZU2BHYAOKSCBM3C5014ZF6IXS" localSheetId="2" hidden="1">#REF!</definedName>
    <definedName name="BExZU2BHYAOKSCBM3C5014ZF6IXS" hidden="1">#REF!</definedName>
    <definedName name="BExZU2RMJTXOCS0ROPMYPE6WTD87" localSheetId="2" hidden="1">#REF!</definedName>
    <definedName name="BExZU2RMJTXOCS0ROPMYPE6WTD87" hidden="1">#REF!</definedName>
    <definedName name="BExZUBRAHA9DNEGONEZEB2TDVFC2" localSheetId="2" hidden="1">#REF!</definedName>
    <definedName name="BExZUBRAHA9DNEGONEZEB2TDVFC2" hidden="1">#REF!</definedName>
    <definedName name="BExZUF7G8FENTJKH9R1XUWXM6CWD" localSheetId="2" hidden="1">#REF!</definedName>
    <definedName name="BExZUF7G8FENTJKH9R1XUWXM6CWD" hidden="1">#REF!</definedName>
    <definedName name="BExZUNARUJBIZ08VCAV3GEVBIR3D" localSheetId="2" hidden="1">#REF!</definedName>
    <definedName name="BExZUNARUJBIZ08VCAV3GEVBIR3D" hidden="1">#REF!</definedName>
    <definedName name="BExZUSZT5496UMBP4LFSLTR1GVEW" localSheetId="2" hidden="1">#REF!</definedName>
    <definedName name="BExZUSZT5496UMBP4LFSLTR1GVEW" hidden="1">#REF!</definedName>
    <definedName name="BExZUT54340I38GVCV79EL116WR0" localSheetId="2" hidden="1">#REF!</definedName>
    <definedName name="BExZUT54340I38GVCV79EL116WR0" hidden="1">#REF!</definedName>
    <definedName name="BExZUXC66MK2SXPXCLD8ZSU0BMTY" localSheetId="2" hidden="1">#REF!</definedName>
    <definedName name="BExZUXC66MK2SXPXCLD8ZSU0BMTY" hidden="1">#REF!</definedName>
    <definedName name="BExZUYDULCX65H9OZ9JHPBNKF3MI" localSheetId="2" hidden="1">#REF!</definedName>
    <definedName name="BExZUYDULCX65H9OZ9JHPBNKF3MI" hidden="1">#REF!</definedName>
    <definedName name="BExZV2QD5ZDK3AGDRULLA7JB46C3" localSheetId="2" hidden="1">#REF!</definedName>
    <definedName name="BExZV2QD5ZDK3AGDRULLA7JB46C3" hidden="1">#REF!</definedName>
    <definedName name="BExZVBQ29OM0V8XAL3HL0JIM0MMU" localSheetId="2" hidden="1">#REF!</definedName>
    <definedName name="BExZVBQ29OM0V8XAL3HL0JIM0MMU" hidden="1">#REF!</definedName>
    <definedName name="BExZVKV2XCPCINW1KP8Q1FI6KDNG" localSheetId="2" hidden="1">#REF!</definedName>
    <definedName name="BExZVKV2XCPCINW1KP8Q1FI6KDNG" hidden="1">#REF!</definedName>
    <definedName name="BExZVLM4T9ORS4ZWHME46U4Q103C" localSheetId="2" hidden="1">#REF!</definedName>
    <definedName name="BExZVLM4T9ORS4ZWHME46U4Q103C" hidden="1">#REF!</definedName>
    <definedName name="BExZVM7OZWPPRH5YQW50EYMMIW1A" localSheetId="2" hidden="1">#REF!</definedName>
    <definedName name="BExZVM7OZWPPRH5YQW50EYMMIW1A" hidden="1">#REF!</definedName>
    <definedName name="BExZVMYK7BAH6AGIAEXBE1NXDZ5Z" localSheetId="2" hidden="1">#REF!</definedName>
    <definedName name="BExZVMYK7BAH6AGIAEXBE1NXDZ5Z" hidden="1">#REF!</definedName>
    <definedName name="BExZVPYGX2C5OSHMZ6F0KBKZ6B1S" localSheetId="2" hidden="1">#REF!</definedName>
    <definedName name="BExZVPYGX2C5OSHMZ6F0KBKZ6B1S" hidden="1">#REF!</definedName>
    <definedName name="BExZW3LHTS7PFBNTYM95N8J5AFYQ" localSheetId="2" hidden="1">#REF!</definedName>
    <definedName name="BExZW3LHTS7PFBNTYM95N8J5AFYQ" hidden="1">#REF!</definedName>
    <definedName name="BExZW472V5ADKCFHIKAJ6D4R8MU4" localSheetId="2" hidden="1">#REF!</definedName>
    <definedName name="BExZW472V5ADKCFHIKAJ6D4R8MU4" hidden="1">#REF!</definedName>
    <definedName name="BExZW5UARC8W9AQNLJX2I5WQWS5F" localSheetId="2" hidden="1">#REF!</definedName>
    <definedName name="BExZW5UARC8W9AQNLJX2I5WQWS5F" hidden="1">#REF!</definedName>
    <definedName name="BExZW7HRGN6A9YS41KI2B2UUMJ7X" localSheetId="2" hidden="1">#REF!</definedName>
    <definedName name="BExZW7HRGN6A9YS41KI2B2UUMJ7X" hidden="1">#REF!</definedName>
    <definedName name="BExZW8ZPNV43UXGOT98FDNIBQHZY" localSheetId="2" hidden="1">#REF!</definedName>
    <definedName name="BExZW8ZPNV43UXGOT98FDNIBQHZY" hidden="1">#REF!</definedName>
    <definedName name="BExZWKZ5N3RDXU8MZ8HQVYYD8O0F" localSheetId="2" hidden="1">#REF!</definedName>
    <definedName name="BExZWKZ5N3RDXU8MZ8HQVYYD8O0F" hidden="1">#REF!</definedName>
    <definedName name="BExZWMBRUCPO6F4QT5FNX8JRFL7V" localSheetId="2" hidden="1">#REF!</definedName>
    <definedName name="BExZWMBRUCPO6F4QT5FNX8JRFL7V" hidden="1">#REF!</definedName>
    <definedName name="BExZWQO5171HT1OZ6D6JZBHEW4JG" localSheetId="2" hidden="1">#REF!</definedName>
    <definedName name="BExZWQO5171HT1OZ6D6JZBHEW4JG" hidden="1">#REF!</definedName>
    <definedName name="BExZWSMC9T48W74GFGQCIUJ8ZPP3" localSheetId="2" hidden="1">#REF!</definedName>
    <definedName name="BExZWSMC9T48W74GFGQCIUJ8ZPP3" hidden="1">#REF!</definedName>
    <definedName name="BExZWUF2V4HY3HI8JN9ZVPRWK1H3" localSheetId="2" hidden="1">#REF!</definedName>
    <definedName name="BExZWUF2V4HY3HI8JN9ZVPRWK1H3" hidden="1">#REF!</definedName>
    <definedName name="BExZWX45URTK9KYDJHEXL1OTZ833" localSheetId="2" hidden="1">#REF!</definedName>
    <definedName name="BExZWX45URTK9KYDJHEXL1OTZ833" hidden="1">#REF!</definedName>
    <definedName name="BExZX0EWQEZO86WDAD9A4EAEZ012" localSheetId="2" hidden="1">#REF!</definedName>
    <definedName name="BExZX0EWQEZO86WDAD9A4EAEZ012" hidden="1">#REF!</definedName>
    <definedName name="BExZX2T6ZT2DZLYSDJJBPVIT5OK2" localSheetId="2" hidden="1">#REF!</definedName>
    <definedName name="BExZX2T6ZT2DZLYSDJJBPVIT5OK2" hidden="1">#REF!</definedName>
    <definedName name="BExZXOJDELULNLEH7WG0OYJT0NJ4" localSheetId="2" hidden="1">#REF!</definedName>
    <definedName name="BExZXOJDELULNLEH7WG0OYJT0NJ4" hidden="1">#REF!</definedName>
    <definedName name="BExZXOOTRNUK8LGEAZ8ZCFW9KXQ1" localSheetId="2" hidden="1">#REF!</definedName>
    <definedName name="BExZXOOTRNUK8LGEAZ8ZCFW9KXQ1" hidden="1">#REF!</definedName>
    <definedName name="BExZXT6JOXNKEDU23DKL8XZAJZIH" localSheetId="2" hidden="1">#REF!</definedName>
    <definedName name="BExZXT6JOXNKEDU23DKL8XZAJZIH" hidden="1">#REF!</definedName>
    <definedName name="BExZXUTYW1HWEEZ1LIX4OQWC7HL1" localSheetId="2" hidden="1">#REF!</definedName>
    <definedName name="BExZXUTYW1HWEEZ1LIX4OQWC7HL1" hidden="1">#REF!</definedName>
    <definedName name="BExZXY4NKQL9QD76YMQJ15U1C2G8" localSheetId="2" hidden="1">#REF!</definedName>
    <definedName name="BExZXY4NKQL9QD76YMQJ15U1C2G8" hidden="1">#REF!</definedName>
    <definedName name="BExZXYQ7U5G08FQGUIGYT14QCBOF" localSheetId="2" hidden="1">#REF!</definedName>
    <definedName name="BExZXYQ7U5G08FQGUIGYT14QCBOF" hidden="1">#REF!</definedName>
    <definedName name="BExZY02V77YJBMODJSWZOYCMPS5X" localSheetId="2" hidden="1">#REF!</definedName>
    <definedName name="BExZY02V77YJBMODJSWZOYCMPS5X" hidden="1">#REF!</definedName>
    <definedName name="BExZY3DEOYNIHRV56IY5LJXZK8RU" localSheetId="2" hidden="1">#REF!</definedName>
    <definedName name="BExZY3DEOYNIHRV56IY5LJXZK8RU" hidden="1">#REF!</definedName>
    <definedName name="BExZY49QRZIR6CA41LFA9LM6EULU" localSheetId="2" hidden="1">#REF!</definedName>
    <definedName name="BExZY49QRZIR6CA41LFA9LM6EULU" hidden="1">#REF!</definedName>
    <definedName name="BExZYTG2G7W27YATTETFDDCZ0C4U" localSheetId="2" hidden="1">#REF!</definedName>
    <definedName name="BExZYTG2G7W27YATTETFDDCZ0C4U" hidden="1">#REF!</definedName>
    <definedName name="BExZYYOZMC36ROQDWLR5Z17WKHCR" localSheetId="2" hidden="1">#REF!</definedName>
    <definedName name="BExZYYOZMC36ROQDWLR5Z17WKHCR" hidden="1">#REF!</definedName>
    <definedName name="BExZZ2FQA9A8C7CJKMEFQ9VPSLCE" localSheetId="2" hidden="1">#REF!</definedName>
    <definedName name="BExZZ2FQA9A8C7CJKMEFQ9VPSLCE" hidden="1">#REF!</definedName>
    <definedName name="BExZZ7ZGXIMA3OVYAWY3YQSK64LF" localSheetId="2" hidden="1">#REF!</definedName>
    <definedName name="BExZZ7ZGXIMA3OVYAWY3YQSK64LF" hidden="1">#REF!</definedName>
    <definedName name="BExZZ8FKEIFG203MU6SEJ69MINCD" localSheetId="2" hidden="1">#REF!</definedName>
    <definedName name="BExZZ8FKEIFG203MU6SEJ69MINCD" hidden="1">#REF!</definedName>
    <definedName name="BExZZCHAVHW8C2H649KRGVQ0WVRT" localSheetId="2" hidden="1">#REF!</definedName>
    <definedName name="BExZZCHAVHW8C2H649KRGVQ0WVRT" hidden="1">#REF!</definedName>
    <definedName name="BExZZTK54OTLF2YB68BHGOS27GEN" localSheetId="2" hidden="1">#REF!</definedName>
    <definedName name="BExZZTK54OTLF2YB68BHGOS27GEN" hidden="1">#REF!</definedName>
    <definedName name="BExZZXB3JQQG4SIZS4MRU6NNW7HI" localSheetId="2" hidden="1">#REF!</definedName>
    <definedName name="BExZZXB3JQQG4SIZS4MRU6NNW7HI" hidden="1">#REF!</definedName>
    <definedName name="BExZZZEMIIFKMLLV4DJKX5TB9R5V" localSheetId="2" hidden="1">#REF!</definedName>
    <definedName name="BExZZZEMIIFKMLLV4DJKX5TB9R5V" hidden="1">#REF!</definedName>
    <definedName name="BL" localSheetId="2" hidden="1">{#N/A,#N/A,FALSE,"Cover Sheet";"Use of Equipment",#N/A,FALSE,"Area C";"Equipment Hours",#N/A,FALSE,"All";"Summary",#N/A,FALSE,"All"}</definedName>
    <definedName name="BL" hidden="1">{#N/A,#N/A,FALSE,"Cover Sheet";"Use of Equipment",#N/A,FALSE,"Area C";"Equipment Hours",#N/A,FALSE,"All";"Summary",#N/A,FALSE,"All"}</definedName>
    <definedName name="blet" localSheetId="2" hidden="1">{#N/A,#N/A,FALSE,"Cover Sheet";"Use of Equipment",#N/A,FALSE,"Area C";"Equipment Hours",#N/A,FALSE,"All";"Summary",#N/A,FALSE,"All"}</definedName>
    <definedName name="blet" hidden="1">{#N/A,#N/A,FALSE,"Cover Sheet";"Use of Equipment",#N/A,FALSE,"Area C";"Equipment Hours",#N/A,FALSE,"All";"Summary",#N/A,FALSE,"All"}</definedName>
    <definedName name="bleth" localSheetId="2" hidden="1">{#N/A,#N/A,FALSE,"Cover Sheet";"Use of Equipment",#N/A,FALSE,"Area C";"Equipment Hours",#N/A,FALSE,"All";"Summary",#N/A,FALSE,"All"}</definedName>
    <definedName name="bleth" hidden="1">{#N/A,#N/A,FALSE,"Cover Sheet";"Use of Equipment",#N/A,FALSE,"Area C";"Equipment Hours",#N/A,FALSE,"All";"Summary",#N/A,FALSE,"All"}</definedName>
    <definedName name="Bum" localSheetId="2" hidden="1">#REF!</definedName>
    <definedName name="Bum" hidden="1">#REF!</definedName>
    <definedName name="CBWorkbookPriority" hidden="1">-2060790043</definedName>
    <definedName name="DELETE01" localSheetId="2" hidden="1">{#N/A,#N/A,FALSE,"Coversheet";#N/A,#N/A,FALSE,"QA"}</definedName>
    <definedName name="DELETE01" hidden="1">{#N/A,#N/A,FALSE,"Coversheet";#N/A,#N/A,FALSE,"QA"}</definedName>
    <definedName name="DELETE02" localSheetId="2" hidden="1">{#N/A,#N/A,FALSE,"Schedule F";#N/A,#N/A,FALSE,"Schedule G"}</definedName>
    <definedName name="DELETE02" hidden="1">{#N/A,#N/A,FALSE,"Schedule F";#N/A,#N/A,FALSE,"Schedule G"}</definedName>
    <definedName name="Delete06" localSheetId="2" hidden="1">{#N/A,#N/A,FALSE,"Coversheet";#N/A,#N/A,FALSE,"QA"}</definedName>
    <definedName name="Delete06" hidden="1">{#N/A,#N/A,FALSE,"Coversheet";#N/A,#N/A,FALSE,"QA"}</definedName>
    <definedName name="Delete09" localSheetId="2" hidden="1">{#N/A,#N/A,FALSE,"Coversheet";#N/A,#N/A,FALSE,"QA"}</definedName>
    <definedName name="Delete09" hidden="1">{#N/A,#N/A,FALSE,"Coversheet";#N/A,#N/A,FALSE,"QA"}</definedName>
    <definedName name="Delete1" localSheetId="2" hidden="1">{#N/A,#N/A,FALSE,"Coversheet";#N/A,#N/A,FALSE,"QA"}</definedName>
    <definedName name="Delete1" hidden="1">{#N/A,#N/A,FALSE,"Coversheet";#N/A,#N/A,FALSE,"QA"}</definedName>
    <definedName name="Delete10" localSheetId="2" hidden="1">{#N/A,#N/A,FALSE,"Schedule F";#N/A,#N/A,FALSE,"Schedule G"}</definedName>
    <definedName name="Delete10" hidden="1">{#N/A,#N/A,FALSE,"Schedule F";#N/A,#N/A,FALSE,"Schedule G"}</definedName>
    <definedName name="Delete21" localSheetId="2" hidden="1">{#N/A,#N/A,FALSE,"Coversheet";#N/A,#N/A,FALSE,"QA"}</definedName>
    <definedName name="Delete21" hidden="1">{#N/A,#N/A,FALSE,"Coversheet";#N/A,#N/A,FALSE,"QA"}</definedName>
    <definedName name="df" localSheetId="2" hidden="1">{#N/A,#N/A,FALSE,"CESTSUM";#N/A,#N/A,FALSE,"est sum A";#N/A,#N/A,FALSE,"est detail A"}</definedName>
    <definedName name="df" hidden="1">{#N/A,#N/A,FALSE,"CESTSUM";#N/A,#N/A,FALSE,"est sum A";#N/A,#N/A,FALSE,"est detail A"}</definedName>
    <definedName name="DFIT" localSheetId="2" hidden="1">{#N/A,#N/A,FALSE,"Coversheet";#N/A,#N/A,FALSE,"QA"}</definedName>
    <definedName name="DFIT" hidden="1">{#N/A,#N/A,FALSE,"Coversheet";#N/A,#N/A,FALSE,"QA"}</definedName>
    <definedName name="DUDE" localSheetId="2" hidden="1">#REF!</definedName>
    <definedName name="DUDE" hidden="1">#REF!</definedName>
    <definedName name="ee" localSheetId="2" hidden="1">{#N/A,#N/A,FALSE,"Month ";#N/A,#N/A,FALSE,"YTD";#N/A,#N/A,FALSE,"12 mo ended"}</definedName>
    <definedName name="ee" hidden="1">{#N/A,#N/A,FALSE,"Month ";#N/A,#N/A,FALSE,"YTD";#N/A,#N/A,FALSE,"12 mo ended"}</definedName>
    <definedName name="error" localSheetId="2" hidden="1">{#N/A,#N/A,FALSE,"Coversheet";#N/A,#N/A,FALSE,"QA"}</definedName>
    <definedName name="error" hidden="1">{#N/A,#N/A,FALSE,"Coversheet";#N/A,#N/A,FALSE,"QA"}</definedName>
    <definedName name="Estimate" localSheetId="2" hidden="1">{#N/A,#N/A,FALSE,"Summ";#N/A,#N/A,FALSE,"General"}</definedName>
    <definedName name="Estimate" hidden="1">{#N/A,#N/A,FALSE,"Summ";#N/A,#N/A,FALSE,"General"}</definedName>
    <definedName name="ex" localSheetId="2" hidden="1">{#N/A,#N/A,FALSE,"Summ";#N/A,#N/A,FALSE,"General"}</definedName>
    <definedName name="ex" hidden="1">{#N/A,#N/A,FALSE,"Summ";#N/A,#N/A,FALSE,"General"}</definedName>
    <definedName name="F" localSheetId="2" hidden="1">#REF!</definedName>
    <definedName name="F" hidden="1">#REF!</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2" hidden="1">{#N/A,#N/A,FALSE,"Month ";#N/A,#N/A,FALSE,"YTD";#N/A,#N/A,FALSE,"12 mo ended"}</definedName>
    <definedName name="fdsafdasfdsa" hidden="1">{#N/A,#N/A,FALSE,"Month ";#N/A,#N/A,FALSE,"YTD";#N/A,#N/A,FALSE,"12 mo ended"}</definedName>
    <definedName name="ffff" localSheetId="2" hidden="1">{#N/A,#N/A,FALSE,"Coversheet";#N/A,#N/A,FALSE,"QA"}</definedName>
    <definedName name="ffff" hidden="1">{#N/A,#N/A,FALSE,"Coversheet";#N/A,#N/A,FALSE,"QA"}</definedName>
    <definedName name="fffgf" localSheetId="2" hidden="1">{#N/A,#N/A,FALSE,"Coversheet";#N/A,#N/A,FALSE,"QA"}</definedName>
    <definedName name="fffgf" hidden="1">{#N/A,#N/A,FALSE,"Coversheet";#N/A,#N/A,FALSE,"QA"}</definedName>
    <definedName name="gary" localSheetId="2" hidden="1">{#N/A,#N/A,FALSE,"Cover Sheet";"Use of Equipment",#N/A,FALSE,"Area C";"Equipment Hours",#N/A,FALSE,"All";"Summary",#N/A,FALSE,"All"}</definedName>
    <definedName name="gary" hidden="1">{#N/A,#N/A,FALSE,"Cover Sheet";"Use of Equipment",#N/A,FALSE,"Area C";"Equipment Hours",#N/A,FALSE,"All";"Summary",#N/A,FALSE,"All"}</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2" hidden="1">{#N/A,#N/A,FALSE,"Coversheet";#N/A,#N/A,FALSE,"QA"}</definedName>
    <definedName name="HELP" hidden="1">{#N/A,#N/A,FALSE,"Coversheet";#N/A,#N/A,FALSE,"QA"}</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2" hidden="1">{#N/A,#N/A,FALSE,"Summ";#N/A,#N/A,FALSE,"General"}</definedName>
    <definedName name="jfkljsdkljiejgr" hidden="1">{#N/A,#N/A,FALSE,"Summ";#N/A,#N/A,FALSE,"General"}</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2" hidden="1">{#N/A,#N/A,FALSE,"Coversheet";#N/A,#N/A,FALSE,"QA"}</definedName>
    <definedName name="lookup" hidden="1">{#N/A,#N/A,FALSE,"Coversheet";#N/A,#N/A,FALSE,"QA"}</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new" localSheetId="2" hidden="1">{#N/A,#N/A,FALSE,"Summ";#N/A,#N/A,FALSE,"General"}</definedName>
    <definedName name="new" hidden="1">{#N/A,#N/A,FALSE,"Summ";#N/A,#N/A,FALSE,"General"}</definedName>
    <definedName name="NOYT" localSheetId="2" hidden="1">{#N/A,#N/A,FALSE,"Cover Sheet";"Use of Equipment",#N/A,FALSE,"Area C";"Equipment Hours",#N/A,FALSE,"All";"Summary",#N/A,FALSE,"All"}</definedName>
    <definedName name="NOYT" hidden="1">{#N/A,#N/A,FALSE,"Cover Sheet";"Use of Equipment",#N/A,FALSE,"Area C";"Equipment Hours",#N/A,FALSE,"All";"Summary",#N/A,FALSE,"All"}</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0">'summary by charge'!$A$1:$M$55</definedName>
    <definedName name="q" localSheetId="2" hidden="1">{#N/A,#N/A,FALSE,"Coversheet";#N/A,#N/A,FALSE,"QA"}</definedName>
    <definedName name="q" hidden="1">{#N/A,#N/A,FALSE,"Coversheet";#N/A,#N/A,FALSE,"QA"}</definedName>
    <definedName name="qqq" localSheetId="2" hidden="1">{#N/A,#N/A,FALSE,"schA"}</definedName>
    <definedName name="qqq" hidden="1">{#N/A,#N/A,FALSE,"schA"}</definedName>
    <definedName name="rec_weco_gl_contract_aug99"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dlfhsdlhfkl" localSheetId="2" hidden="1">{#N/A,#N/A,FALSE,"Summ";#N/A,#N/A,FALSE,"General"}</definedName>
    <definedName name="sdlfhsdlhfkl" hidden="1">{#N/A,#N/A,FALSE,"Summ";#N/A,#N/A,FALSE,"General"}</definedName>
    <definedName name="seven" localSheetId="2" hidden="1">{#N/A,#N/A,FALSE,"CRPT";#N/A,#N/A,FALSE,"TREND";#N/A,#N/A,FALSE,"%Curve"}</definedName>
    <definedName name="seven" hidden="1">{#N/A,#N/A,FALSE,"CRPT";#N/A,#N/A,FALSE,"TREND";#N/A,#N/A,FALSE,"%Curve"}</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olver_rsmp" localSheetId="2" hidden="1">2</definedName>
    <definedName name="solver_typ" localSheetId="7" hidden="1">2</definedName>
    <definedName name="solver_typ" localSheetId="3" hidden="1">2</definedName>
    <definedName name="solver_typ" localSheetId="5" hidden="1">2</definedName>
    <definedName name="solver_typ" localSheetId="6" hidden="1">2</definedName>
    <definedName name="solver_typ" localSheetId="9" hidden="1">2</definedName>
    <definedName name="solver_typ" localSheetId="10" hidden="1">2</definedName>
    <definedName name="solver_ver" localSheetId="7" hidden="1">17</definedName>
    <definedName name="solver_ver" localSheetId="3" hidden="1">17</definedName>
    <definedName name="solver_ver" localSheetId="5" hidden="1">17</definedName>
    <definedName name="solver_ver" localSheetId="6" hidden="1">17</definedName>
    <definedName name="solver_ver" localSheetId="9" hidden="1">17</definedName>
    <definedName name="solver_ver" localSheetId="10" hidden="1">17</definedName>
    <definedName name="sue" localSheetId="2" hidden="1">{#N/A,#N/A,FALSE,"Cover Sheet";"Use of Equipment",#N/A,FALSE,"Area C";"Equipment Hours",#N/A,FALSE,"All";"Summary",#N/A,FALSE,"All"}</definedName>
    <definedName name="sue" hidden="1">{#N/A,#N/A,FALSE,"Cover Sheet";"Use of Equipment",#N/A,FALSE,"Area C";"Equipment Hours",#N/A,FALSE,"All";"Summary",#N/A,FALSE,"All"}</definedName>
    <definedName name="summary" localSheetId="2" hidden="1">{"Plat Summary",#N/A,FALSE,"PLAT DESIGN"}</definedName>
    <definedName name="susan" localSheetId="2" hidden="1">{#N/A,#N/A,FALSE,"Cover Sheet";"Use of Equipment",#N/A,FALSE,"Area C";"Equipment Hours",#N/A,FALSE,"All";"Summary",#N/A,FALSE,"All"}</definedName>
    <definedName name="susan" hidden="1">{#N/A,#N/A,FALSE,"Cover Sheet";"Use of Equipment",#N/A,FALSE,"Area C";"Equipment Hours",#N/A,FALSE,"All";"Summary",#N/A,FALSE,"All"}</definedName>
    <definedName name="t" localSheetId="2" hidden="1">{#N/A,#N/A,FALSE,"CESTSUM";#N/A,#N/A,FALSE,"est sum A";#N/A,#N/A,FALSE,"est detail A"}</definedName>
    <definedName name="t" hidden="1">{#N/A,#N/A,FALSE,"CESTSUM";#N/A,#N/A,FALSE,"est sum A";#N/A,#N/A,FALSE,"est detail A"}</definedName>
    <definedName name="tem" localSheetId="2" hidden="1">{#N/A,#N/A,FALSE,"Summ";#N/A,#N/A,FALSE,"General"}</definedName>
    <definedName name="tem" hidden="1">{#N/A,#N/A,FALSE,"Summ";#N/A,#N/A,FALSE,"General"}</definedName>
    <definedName name="tem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TEMP" hidden="1">{#N/A,#N/A,FALSE,"Summ";#N/A,#N/A,FALSE,"General"}</definedName>
    <definedName name="Temp1" localSheetId="2" hidden="1">{#N/A,#N/A,FALSE,"CESTSUM";#N/A,#N/A,FALSE,"est sum A";#N/A,#N/A,FALSE,"est detail A"}</definedName>
    <definedName name="Temp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localSheetId="2" hidden="1">#REF!</definedName>
    <definedName name="Transfer" hidden="1">#REF!</definedName>
    <definedName name="Transfers" localSheetId="2" hidden="1">#REF!</definedName>
    <definedName name="Transfers" hidden="1">#REF!</definedName>
    <definedName name="u" localSheetId="2"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2" hidden="1">{#N/A,#N/A,FALSE,"Coversheet";#N/A,#N/A,FALSE,"QA"}</definedName>
    <definedName name="v" hidden="1">{#N/A,#N/A,FALSE,"Coversheet";#N/A,#N/A,FALSE,"QA"}</definedName>
    <definedName name="Value" localSheetId="2" hidden="1">{#N/A,#N/A,FALSE,"Summ";#N/A,#N/A,FALSE,"General"}</definedName>
    <definedName name="Value" hidden="1">{#N/A,#N/A,FALSE,"Summ";#N/A,#N/A,FALSE,"General"}</definedName>
    <definedName name="w" localSheetId="2" hidden="1">{#N/A,#N/A,FALSE,"Schedule F";#N/A,#N/A,FALSE,"Schedule G"}</definedName>
    <definedName name="w" hidden="1">{#N/A,#N/A,FALSE,"Schedule F";#N/A,#N/A,FALSE,"Schedule G"}</definedName>
    <definedName name="we" localSheetId="2" hidden="1">{#N/A,#N/A,FALSE,"Pg 6b CustCount_Gas";#N/A,#N/A,FALSE,"QA";#N/A,#N/A,FALSE,"Report";#N/A,#N/A,FALSE,"forecast"}</definedName>
    <definedName name="we" hidden="1">{#N/A,#N/A,FALSE,"Pg 6b CustCount_Gas";#N/A,#N/A,FALSE,"QA";#N/A,#N/A,FALSE,"Report";#N/A,#N/A,FALSE,"forecast"}</definedName>
    <definedName name="WH" localSheetId="2" hidden="1">{#N/A,#N/A,FALSE,"Coversheet";#N/A,#N/A,FALSE,"QA"}</definedName>
    <definedName name="WH" hidden="1">{#N/A,#N/A,FALSE,"Coversheet";#N/A,#N/A,FALSE,"QA"}</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2" hidden="1">{#N/A,#N/A,FALSE,"CRPT";#N/A,#N/A,FALSE,"TREND";#N/A,#N/A,FALSE,"%Curve"}</definedName>
    <definedName name="wrn.AAI." hidden="1">{#N/A,#N/A,FALSE,"CRPT";#N/A,#N/A,FALSE,"TREND";#N/A,#N/A,FALSE,"%Curve"}</definedName>
    <definedName name="wrn.AAI._.Report." localSheetId="2" hidden="1">{#N/A,#N/A,FALSE,"CRPT";#N/A,#N/A,FALSE,"TREND";#N/A,#N/A,FALSE,"% CURVE"}</definedName>
    <definedName name="wrn.AAI._.Report." hidden="1">{#N/A,#N/A,FALSE,"CRPT";#N/A,#N/A,FALSE,"TREND";#N/A,#N/A,FALSE,"% CURVE"}</definedName>
    <definedName name="wrn.Annual._.Cost._.Adjustment." localSheetId="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2"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2" hidden="1">{#N/A,#N/A,FALSE,"Cost Adjustment "}</definedName>
    <definedName name="wrn.Cost._.Adjustment." hidden="1">{#N/A,#N/A,FALSE,"Cost Adjustment "}</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Depreciation." localSheetId="2"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2" hidden="1">{#N/A,#N/A,FALSE,"schA"}</definedName>
    <definedName name="wrn.ECR." hidden="1">{#N/A,#N/A,FALSE,"schA"}</definedName>
    <definedName name="wrn.ESTIMATE." localSheetId="2" hidden="1">{#N/A,#N/A,FALSE,"CESTSUM";#N/A,#N/A,FALSE,"est sum A";#N/A,#N/A,FALSE,"est detail A"}</definedName>
    <definedName name="wrn.ESTIMATE." hidden="1">{#N/A,#N/A,FALSE,"CESTSUM";#N/A,#N/A,FALSE,"est sum A";#N/A,#N/A,FALSE,"est detail A"}</definedName>
    <definedName name="wrn.Forecast." localSheetId="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2" hidden="1">{#N/A,#N/A,FALSE,"Coversheet";#N/A,#N/A,FALSE,"QA"}</definedName>
    <definedName name="wrn.Incentive._.Overhead." hidden="1">{#N/A,#N/A,FALSE,"Coversheet";#N/A,#N/A,FALSE,"QA"}</definedName>
    <definedName name="wrn.limit_reports." localSheetId="2" hidden="1">{#N/A,#N/A,FALSE,"Schedule F";#N/A,#N/A,FALSE,"Schedule G"}</definedName>
    <definedName name="wrn.limit_reports." hidden="1">{#N/A,#N/A,FALSE,"Schedule F";#N/A,#N/A,FALSE,"Schedule G"}</definedName>
    <definedName name="wrn.MARGIN_WO_QTR." localSheetId="2" hidden="1">{#N/A,#N/A,FALSE,"Month ";#N/A,#N/A,FALSE,"YTD";#N/A,#N/A,FALSE,"12 mo ended"}</definedName>
    <definedName name="wrn.MARGIN_WO_QTR." hidden="1">{#N/A,#N/A,FALSE,"Month ";#N/A,#N/A,FALSE,"YTD";#N/A,#N/A,FALSE,"12 mo ended"}</definedName>
    <definedName name="wrn.Mining._.Flexibility." localSheetId="2"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ductivity." localSheetId="2"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2"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2" hidden="1">{#N/A,#N/A,FALSE,"BASE";#N/A,#N/A,FALSE,"LOOPS";#N/A,#N/A,FALSE,"PLC"}</definedName>
    <definedName name="wrn.Project._.Services." hidden="1">{#N/A,#N/A,FALSE,"BASE";#N/A,#N/A,FALSE,"LOOPS";#N/A,#N/A,FALSE,"PLC"}</definedName>
    <definedName name="wrn.SCHEDULE." localSheetId="2" hidden="1">{#N/A,#N/A,FALSE,"7617 Fab";#N/A,#N/A,FALSE,"7617 NSK"}</definedName>
    <definedName name="wrn.SCHEDULE." hidden="1">{#N/A,#N/A,FALSE,"7617 Fab";#N/A,#N/A,FALSE,"7617 NSK"}</definedName>
    <definedName name="wrn.Semi._.Annual._.Cost._.Adj." localSheetId="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2"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2" hidden="1">{#N/A,#N/A,FALSE,"2002 Small Tool OH";#N/A,#N/A,FALSE,"QA"}</definedName>
    <definedName name="wrn.Small._.Tools._.Overhead." hidden="1">{#N/A,#N/A,FALSE,"2002 Small Tool OH";#N/A,#N/A,FALSE,"QA"}</definedName>
    <definedName name="wrn.Summary." localSheetId="2" hidden="1">{#N/A,#N/A,FALSE,"Summ";#N/A,#N/A,FALSE,"General"}</definedName>
    <definedName name="wrn.Summary." hidden="1">{#N/A,#N/A,FALSE,"Summ";#N/A,#N/A,FALSE,"General"}</definedName>
    <definedName name="wrn.test." localSheetId="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2" hidden="1">{#N/A,#N/A,FALSE,"schA"}</definedName>
    <definedName name="www" hidden="1">{#N/A,#N/A,FALSE,"schA"}</definedName>
    <definedName name="x" localSheetId="2" hidden="1">{#N/A,#N/A,FALSE,"Coversheet";#N/A,#N/A,FALSE,"QA"}</definedName>
    <definedName name="x" hidden="1">{#N/A,#N/A,FALSE,"Coversheet";#N/A,#N/A,FALSE,"QA"}</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2" hidden="1">{#N/A,#N/A,FALSE,"Summ";#N/A,#N/A,FALSE,"General"}</definedName>
    <definedName name="yuf" hidden="1">{#N/A,#N/A,FALSE,"Summ";#N/A,#N/A,FALSE,"General"}</definedName>
    <definedName name="z" localSheetId="2" hidden="1">{#N/A,#N/A,FALSE,"Coversheet";#N/A,#N/A,FALSE,"QA"}</definedName>
    <definedName name="z" hidden="1">{#N/A,#N/A,FALSE,"Coversheet";#N/A,#N/A,FALSE,"QA"}</definedName>
    <definedName name="zzz"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9" l="1"/>
  <c r="G177" i="9" s="1"/>
  <c r="B6" i="23"/>
  <c r="F10" i="11"/>
  <c r="C22" i="14"/>
  <c r="C16" i="14"/>
  <c r="D16" i="14" s="1"/>
  <c r="B10" i="11"/>
  <c r="D11" i="11" s="1"/>
  <c r="D16" i="11" s="1"/>
  <c r="F267" i="14"/>
  <c r="G267" i="14" s="1"/>
  <c r="F264" i="14"/>
  <c r="G264" i="14" s="1"/>
  <c r="F265" i="14"/>
  <c r="G265" i="14" s="1"/>
  <c r="F266" i="14"/>
  <c r="G266" i="14" s="1"/>
  <c r="F261" i="14"/>
  <c r="G261" i="14" s="1"/>
  <c r="F262" i="14"/>
  <c r="G262" i="14" s="1"/>
  <c r="F263" i="14"/>
  <c r="G263" i="14" s="1"/>
  <c r="F258" i="14"/>
  <c r="F259" i="14"/>
  <c r="G259" i="14" s="1"/>
  <c r="F260" i="14"/>
  <c r="G260" i="14" s="1"/>
  <c r="F255" i="14"/>
  <c r="G255" i="14"/>
  <c r="F256" i="14"/>
  <c r="G256" i="14" s="1"/>
  <c r="F257" i="14"/>
  <c r="G257" i="14" s="1"/>
  <c r="F252" i="14"/>
  <c r="G252" i="14"/>
  <c r="F253" i="14"/>
  <c r="G253" i="14" s="1"/>
  <c r="F254" i="14"/>
  <c r="G254" i="14" s="1"/>
  <c r="F249" i="14"/>
  <c r="G249" i="14" s="1"/>
  <c r="F250" i="14"/>
  <c r="G250" i="14" s="1"/>
  <c r="F251" i="14"/>
  <c r="G251" i="14"/>
  <c r="F246" i="14"/>
  <c r="F247" i="14"/>
  <c r="G247" i="14"/>
  <c r="F248" i="14"/>
  <c r="G248" i="14" s="1"/>
  <c r="F243" i="14"/>
  <c r="G243" i="14" s="1"/>
  <c r="F244" i="14"/>
  <c r="G244" i="14"/>
  <c r="F245" i="14"/>
  <c r="G245" i="14" s="1"/>
  <c r="F240" i="14"/>
  <c r="G240" i="14" s="1"/>
  <c r="F241" i="14"/>
  <c r="G241" i="14" s="1"/>
  <c r="F242" i="14"/>
  <c r="G242" i="14" s="1"/>
  <c r="F237" i="14"/>
  <c r="G237" i="14"/>
  <c r="F238" i="14"/>
  <c r="G238" i="14" s="1"/>
  <c r="F239" i="14"/>
  <c r="G239" i="14" s="1"/>
  <c r="F234" i="14"/>
  <c r="F235" i="14"/>
  <c r="G235" i="14" s="1"/>
  <c r="F236" i="14"/>
  <c r="G236" i="14" s="1"/>
  <c r="F231" i="14"/>
  <c r="G231" i="14"/>
  <c r="F232" i="14"/>
  <c r="G232" i="14"/>
  <c r="F233" i="14"/>
  <c r="G233" i="14" s="1"/>
  <c r="F228" i="14"/>
  <c r="G228" i="14" s="1"/>
  <c r="F229" i="14"/>
  <c r="G229" i="14" s="1"/>
  <c r="F230" i="14"/>
  <c r="G230" i="14"/>
  <c r="F225" i="14"/>
  <c r="G225" i="14" s="1"/>
  <c r="F226" i="14"/>
  <c r="G226" i="14" s="1"/>
  <c r="F227" i="14"/>
  <c r="G227" i="14"/>
  <c r="F222" i="14"/>
  <c r="F223" i="14"/>
  <c r="G223" i="14" s="1"/>
  <c r="F224" i="14"/>
  <c r="G224" i="14"/>
  <c r="F219" i="14"/>
  <c r="G219" i="14" s="1"/>
  <c r="F220" i="14"/>
  <c r="G220" i="14" s="1"/>
  <c r="F221" i="14"/>
  <c r="G221" i="14" s="1"/>
  <c r="F216" i="14"/>
  <c r="G216" i="14" s="1"/>
  <c r="F217" i="14"/>
  <c r="G217" i="14" s="1"/>
  <c r="F218" i="14"/>
  <c r="G218" i="14" s="1"/>
  <c r="F213" i="14"/>
  <c r="G213" i="14" s="1"/>
  <c r="F214" i="14"/>
  <c r="G214" i="14" s="1"/>
  <c r="F215" i="14"/>
  <c r="G215" i="14" s="1"/>
  <c r="F210" i="14"/>
  <c r="F211" i="14"/>
  <c r="G211" i="14"/>
  <c r="F212" i="14"/>
  <c r="G212" i="14" s="1"/>
  <c r="F207" i="14"/>
  <c r="G207" i="14"/>
  <c r="F208" i="14"/>
  <c r="G208" i="14" s="1"/>
  <c r="F209" i="14"/>
  <c r="G209" i="14" s="1"/>
  <c r="F204" i="14"/>
  <c r="G204" i="14" s="1"/>
  <c r="F205" i="14"/>
  <c r="G205" i="14" s="1"/>
  <c r="F206" i="14"/>
  <c r="G206" i="14"/>
  <c r="F201" i="14"/>
  <c r="G201" i="14" s="1"/>
  <c r="F202" i="14"/>
  <c r="G202" i="14" s="1"/>
  <c r="F203" i="14"/>
  <c r="G203" i="14" s="1"/>
  <c r="F198" i="14"/>
  <c r="F199" i="14"/>
  <c r="G199" i="14" s="1"/>
  <c r="F200" i="14"/>
  <c r="G200" i="14"/>
  <c r="F195" i="14"/>
  <c r="G195" i="14" s="1"/>
  <c r="F196" i="14"/>
  <c r="G196" i="14" s="1"/>
  <c r="F197" i="14"/>
  <c r="G197" i="14" s="1"/>
  <c r="F192" i="14"/>
  <c r="G192" i="14"/>
  <c r="F193" i="14"/>
  <c r="G193" i="14"/>
  <c r="F194" i="14"/>
  <c r="G194" i="14" s="1"/>
  <c r="F189" i="14"/>
  <c r="G189" i="14" s="1"/>
  <c r="F190" i="14"/>
  <c r="G190" i="14" s="1"/>
  <c r="F191" i="14"/>
  <c r="G191" i="14"/>
  <c r="F186" i="14"/>
  <c r="F187" i="14"/>
  <c r="G187" i="14"/>
  <c r="F188" i="14"/>
  <c r="G188" i="14" s="1"/>
  <c r="F183" i="14"/>
  <c r="G183" i="14" s="1"/>
  <c r="F184" i="14"/>
  <c r="G184" i="14"/>
  <c r="F185" i="14"/>
  <c r="G185" i="14"/>
  <c r="F180" i="14"/>
  <c r="G180" i="14"/>
  <c r="F181" i="14"/>
  <c r="G181" i="14" s="1"/>
  <c r="F182" i="14"/>
  <c r="G182" i="14" s="1"/>
  <c r="F177" i="14"/>
  <c r="G177" i="14"/>
  <c r="F178" i="14"/>
  <c r="G178" i="14"/>
  <c r="F179" i="14"/>
  <c r="G179" i="14" s="1"/>
  <c r="F174" i="14"/>
  <c r="F175" i="14"/>
  <c r="G175" i="14" s="1"/>
  <c r="F176" i="14"/>
  <c r="G176" i="14" s="1"/>
  <c r="F171" i="14"/>
  <c r="G171" i="14" s="1"/>
  <c r="F172" i="14"/>
  <c r="G172" i="14" s="1"/>
  <c r="F173" i="14"/>
  <c r="G173" i="14" s="1"/>
  <c r="F168" i="14"/>
  <c r="G168" i="14" s="1"/>
  <c r="F169" i="14"/>
  <c r="G169" i="14" s="1"/>
  <c r="F170" i="14"/>
  <c r="G170" i="14"/>
  <c r="F165" i="14"/>
  <c r="G165" i="14" s="1"/>
  <c r="F166" i="14"/>
  <c r="G166" i="14" s="1"/>
  <c r="F167" i="14"/>
  <c r="G167" i="14"/>
  <c r="F162" i="14"/>
  <c r="F163" i="14"/>
  <c r="G163" i="14" s="1"/>
  <c r="F164" i="14"/>
  <c r="G164" i="14" s="1"/>
  <c r="F159" i="14"/>
  <c r="G159" i="14" s="1"/>
  <c r="F160" i="14"/>
  <c r="G160" i="14" s="1"/>
  <c r="F161" i="14"/>
  <c r="G161" i="14" s="1"/>
  <c r="F156" i="14"/>
  <c r="G156" i="14" s="1"/>
  <c r="F157" i="14"/>
  <c r="G157" i="14" s="1"/>
  <c r="F158" i="14"/>
  <c r="G158" i="14" s="1"/>
  <c r="F153" i="14"/>
  <c r="G153" i="14" s="1"/>
  <c r="F154" i="14"/>
  <c r="G154" i="14"/>
  <c r="F155" i="14"/>
  <c r="G155" i="14" s="1"/>
  <c r="F150" i="14"/>
  <c r="F151" i="14"/>
  <c r="G151" i="14"/>
  <c r="F152" i="14"/>
  <c r="G152" i="14" s="1"/>
  <c r="F147" i="14"/>
  <c r="G147" i="14" s="1"/>
  <c r="F148" i="14"/>
  <c r="G148" i="14" s="1"/>
  <c r="F149" i="14"/>
  <c r="G149" i="14" s="1"/>
  <c r="F144" i="14"/>
  <c r="G144" i="14" s="1"/>
  <c r="F145" i="14"/>
  <c r="G145" i="14" s="1"/>
  <c r="F146" i="14"/>
  <c r="G146" i="14" s="1"/>
  <c r="F141" i="14"/>
  <c r="G141" i="14"/>
  <c r="F142" i="14"/>
  <c r="G142" i="14" s="1"/>
  <c r="F143" i="14"/>
  <c r="G143" i="14" s="1"/>
  <c r="F138" i="14"/>
  <c r="F139" i="14"/>
  <c r="G139" i="14" s="1"/>
  <c r="F140" i="14"/>
  <c r="G140" i="14" s="1"/>
  <c r="F135" i="14"/>
  <c r="G135" i="14" s="1"/>
  <c r="F136" i="14"/>
  <c r="G136" i="14"/>
  <c r="F137" i="14"/>
  <c r="G137" i="14" s="1"/>
  <c r="F132" i="14"/>
  <c r="G132" i="14" s="1"/>
  <c r="F133" i="14"/>
  <c r="G133" i="14" s="1"/>
  <c r="F134" i="14"/>
  <c r="G134" i="14" s="1"/>
  <c r="F129" i="14"/>
  <c r="G129" i="14" s="1"/>
  <c r="F130" i="14"/>
  <c r="G130" i="14" s="1"/>
  <c r="F131" i="14"/>
  <c r="G131" i="14"/>
  <c r="F126" i="14"/>
  <c r="F127" i="14"/>
  <c r="G127" i="14" s="1"/>
  <c r="F128" i="14"/>
  <c r="G128" i="14"/>
  <c r="F123" i="14"/>
  <c r="G123" i="14" s="1"/>
  <c r="F124" i="14"/>
  <c r="G124" i="14" s="1"/>
  <c r="F125" i="14"/>
  <c r="G125" i="14" s="1"/>
  <c r="F120" i="14"/>
  <c r="G120" i="14" s="1"/>
  <c r="F121" i="14"/>
  <c r="G121" i="14" s="1"/>
  <c r="F122" i="14"/>
  <c r="G122" i="14" s="1"/>
  <c r="F117" i="14"/>
  <c r="G117" i="14" s="1"/>
  <c r="F118" i="14"/>
  <c r="G118" i="14"/>
  <c r="F119" i="14"/>
  <c r="G119" i="14" s="1"/>
  <c r="F114" i="14"/>
  <c r="F115" i="14"/>
  <c r="G115" i="14"/>
  <c r="F116" i="14"/>
  <c r="G116" i="14" s="1"/>
  <c r="F111" i="14"/>
  <c r="G111" i="14" s="1"/>
  <c r="F112" i="14"/>
  <c r="G112" i="14"/>
  <c r="F113" i="14"/>
  <c r="G113" i="14" s="1"/>
  <c r="F108" i="14"/>
  <c r="G108" i="14" s="1"/>
  <c r="F109" i="14"/>
  <c r="G109" i="14" s="1"/>
  <c r="F110" i="14"/>
  <c r="G110" i="14"/>
  <c r="F105" i="14"/>
  <c r="G105" i="14"/>
  <c r="F106" i="14"/>
  <c r="G106" i="14" s="1"/>
  <c r="F107" i="14"/>
  <c r="G107" i="14"/>
  <c r="F102" i="14"/>
  <c r="F103" i="14"/>
  <c r="G103" i="14" s="1"/>
  <c r="F104" i="14"/>
  <c r="G104" i="14" s="1"/>
  <c r="F99" i="14"/>
  <c r="G99" i="14"/>
  <c r="F100" i="14"/>
  <c r="G100" i="14" s="1"/>
  <c r="F101" i="14"/>
  <c r="G101" i="14" s="1"/>
  <c r="F96" i="14"/>
  <c r="G96" i="14" s="1"/>
  <c r="F97" i="14"/>
  <c r="G97" i="14"/>
  <c r="F98" i="14"/>
  <c r="G98" i="14" s="1"/>
  <c r="F93" i="14"/>
  <c r="G93" i="14" s="1"/>
  <c r="F94" i="14"/>
  <c r="G94" i="14" s="1"/>
  <c r="F95" i="14"/>
  <c r="G95" i="14" s="1"/>
  <c r="F90" i="14"/>
  <c r="F91" i="14"/>
  <c r="G91" i="14"/>
  <c r="F92" i="14"/>
  <c r="G92" i="14" s="1"/>
  <c r="F87" i="14"/>
  <c r="G87" i="14" s="1"/>
  <c r="F88" i="14"/>
  <c r="G88" i="14" s="1"/>
  <c r="F89" i="14"/>
  <c r="G89" i="14"/>
  <c r="F84" i="14"/>
  <c r="G84" i="14"/>
  <c r="F85" i="14"/>
  <c r="G85" i="14" s="1"/>
  <c r="F86" i="14"/>
  <c r="G86" i="14" s="1"/>
  <c r="F81" i="14"/>
  <c r="G81" i="14" s="1"/>
  <c r="F82" i="14"/>
  <c r="G82" i="14"/>
  <c r="F83" i="14"/>
  <c r="G83" i="14" s="1"/>
  <c r="F78" i="14"/>
  <c r="F79" i="14"/>
  <c r="G79" i="14" s="1"/>
  <c r="F80" i="14"/>
  <c r="G80" i="14" s="1"/>
  <c r="F75" i="14"/>
  <c r="G75" i="14" s="1"/>
  <c r="F76" i="14"/>
  <c r="G76" i="14"/>
  <c r="F77" i="14"/>
  <c r="G77" i="14" s="1"/>
  <c r="F72" i="14"/>
  <c r="G72" i="14" s="1"/>
  <c r="F73" i="14"/>
  <c r="G73" i="14" s="1"/>
  <c r="F74" i="14"/>
  <c r="G74" i="14"/>
  <c r="F69" i="14"/>
  <c r="G69" i="14" s="1"/>
  <c r="F70" i="14"/>
  <c r="G70" i="14" s="1"/>
  <c r="F71" i="14"/>
  <c r="G71" i="14"/>
  <c r="F66" i="14"/>
  <c r="F67" i="14"/>
  <c r="G67" i="14" s="1"/>
  <c r="F68" i="14"/>
  <c r="G68" i="14"/>
  <c r="F63" i="14"/>
  <c r="G63" i="14" s="1"/>
  <c r="F64" i="14"/>
  <c r="G64" i="14" s="1"/>
  <c r="F65" i="14"/>
  <c r="G65" i="14" s="1"/>
  <c r="F60" i="14"/>
  <c r="G60" i="14"/>
  <c r="F61" i="14"/>
  <c r="G61" i="14"/>
  <c r="F62" i="14"/>
  <c r="G62" i="14" s="1"/>
  <c r="F57" i="14"/>
  <c r="G57" i="14"/>
  <c r="F58" i="14"/>
  <c r="G58" i="14"/>
  <c r="F59" i="14"/>
  <c r="G59" i="14" s="1"/>
  <c r="F54" i="14"/>
  <c r="F55" i="14"/>
  <c r="G55" i="14" s="1"/>
  <c r="F56" i="14"/>
  <c r="G56" i="14" s="1"/>
  <c r="F51" i="14"/>
  <c r="G51" i="14" s="1"/>
  <c r="F52" i="14"/>
  <c r="G52" i="14" s="1"/>
  <c r="F53" i="14"/>
  <c r="G53" i="14"/>
  <c r="F48" i="14"/>
  <c r="G48" i="14" s="1"/>
  <c r="F49" i="14"/>
  <c r="F50" i="14"/>
  <c r="G50" i="14"/>
  <c r="F45" i="14"/>
  <c r="G45" i="14" s="1"/>
  <c r="F46" i="14"/>
  <c r="G46" i="14" s="1"/>
  <c r="F47" i="14"/>
  <c r="G47" i="14"/>
  <c r="F42" i="14"/>
  <c r="F43" i="14"/>
  <c r="G43" i="14" s="1"/>
  <c r="F44" i="14"/>
  <c r="G44" i="14"/>
  <c r="F39" i="14"/>
  <c r="G39" i="14" s="1"/>
  <c r="F40" i="14"/>
  <c r="G40" i="14" s="1"/>
  <c r="F41" i="14"/>
  <c r="G41" i="14"/>
  <c r="G36" i="14"/>
  <c r="F37" i="14"/>
  <c r="F38" i="14"/>
  <c r="G38" i="14" s="1"/>
  <c r="B267" i="14"/>
  <c r="B264" i="14"/>
  <c r="B265" i="14"/>
  <c r="B266" i="14"/>
  <c r="B261" i="14"/>
  <c r="B262" i="14"/>
  <c r="B263" i="14"/>
  <c r="D20" i="14"/>
  <c r="E20" i="14"/>
  <c r="F20" i="14" s="1"/>
  <c r="G20" i="14" s="1"/>
  <c r="H20" i="14"/>
  <c r="I20" i="14" s="1"/>
  <c r="J20" i="14" s="1"/>
  <c r="K20" i="14" s="1"/>
  <c r="L20" i="14" s="1"/>
  <c r="M20" i="14" s="1"/>
  <c r="N20" i="14" s="1"/>
  <c r="O20" i="14" s="1"/>
  <c r="P20" i="14" s="1"/>
  <c r="Q20" i="14" s="1"/>
  <c r="R20" i="14" s="1"/>
  <c r="S20" i="14" s="1"/>
  <c r="T20" i="14" s="1"/>
  <c r="U20" i="14" s="1"/>
  <c r="B259" i="14"/>
  <c r="B260" i="14"/>
  <c r="B255" i="14"/>
  <c r="B256" i="14"/>
  <c r="B257" i="14"/>
  <c r="B252" i="14"/>
  <c r="B253" i="14"/>
  <c r="B254" i="14"/>
  <c r="B249" i="14"/>
  <c r="B250" i="14"/>
  <c r="B251" i="14"/>
  <c r="B247" i="14"/>
  <c r="B248" i="14"/>
  <c r="B243" i="14"/>
  <c r="B244" i="14"/>
  <c r="B245" i="14"/>
  <c r="B240" i="14"/>
  <c r="B241" i="14"/>
  <c r="B242" i="14"/>
  <c r="B237" i="14"/>
  <c r="B238" i="14"/>
  <c r="B239" i="14"/>
  <c r="B235" i="14"/>
  <c r="B236" i="14"/>
  <c r="B231" i="14"/>
  <c r="B232" i="14"/>
  <c r="B233" i="14"/>
  <c r="B228" i="14"/>
  <c r="B229" i="14"/>
  <c r="B230" i="14"/>
  <c r="B225" i="14"/>
  <c r="B226" i="14"/>
  <c r="B227" i="14"/>
  <c r="B223" i="14"/>
  <c r="B224" i="14"/>
  <c r="B219" i="14"/>
  <c r="B220" i="14"/>
  <c r="B221" i="14"/>
  <c r="B216" i="14"/>
  <c r="B217" i="14"/>
  <c r="B218" i="14"/>
  <c r="B213" i="14"/>
  <c r="B214" i="14"/>
  <c r="B215" i="14"/>
  <c r="B211" i="14"/>
  <c r="B212" i="14"/>
  <c r="B207" i="14"/>
  <c r="B208" i="14"/>
  <c r="B209" i="14"/>
  <c r="B204" i="14"/>
  <c r="B205" i="14"/>
  <c r="B206" i="14"/>
  <c r="B201" i="14"/>
  <c r="B202" i="14"/>
  <c r="B203" i="14"/>
  <c r="B199" i="14"/>
  <c r="B200" i="14"/>
  <c r="B195" i="14"/>
  <c r="B196" i="14"/>
  <c r="B197" i="14"/>
  <c r="B192" i="14"/>
  <c r="B193" i="14"/>
  <c r="B194" i="14"/>
  <c r="B189" i="14"/>
  <c r="B190" i="14"/>
  <c r="B191" i="14"/>
  <c r="B187" i="14"/>
  <c r="B188" i="14"/>
  <c r="B183" i="14"/>
  <c r="B184" i="14"/>
  <c r="B185" i="14"/>
  <c r="B180" i="14"/>
  <c r="B181" i="14"/>
  <c r="B182" i="14"/>
  <c r="B177" i="14"/>
  <c r="B178" i="14"/>
  <c r="B179" i="14"/>
  <c r="B175" i="14"/>
  <c r="B176" i="14"/>
  <c r="B171" i="14"/>
  <c r="B172" i="14"/>
  <c r="B173" i="14"/>
  <c r="B168" i="14"/>
  <c r="B169" i="14"/>
  <c r="B170" i="14"/>
  <c r="B165" i="14"/>
  <c r="B166" i="14"/>
  <c r="B167" i="14"/>
  <c r="B163" i="14"/>
  <c r="B164" i="14"/>
  <c r="B159" i="14"/>
  <c r="B160" i="14"/>
  <c r="B161" i="14"/>
  <c r="B156" i="14"/>
  <c r="B157" i="14"/>
  <c r="B158" i="14"/>
  <c r="B153" i="14"/>
  <c r="B154" i="14"/>
  <c r="B155" i="14"/>
  <c r="B151" i="14"/>
  <c r="B152" i="14"/>
  <c r="B147" i="14"/>
  <c r="B148" i="14"/>
  <c r="B149" i="14"/>
  <c r="B144" i="14"/>
  <c r="B145" i="14"/>
  <c r="B146" i="14"/>
  <c r="B141" i="14"/>
  <c r="B142" i="14"/>
  <c r="B143" i="14"/>
  <c r="B139" i="14"/>
  <c r="B140" i="14"/>
  <c r="B135" i="14"/>
  <c r="B136" i="14"/>
  <c r="B137" i="14"/>
  <c r="B132" i="14"/>
  <c r="B133" i="14"/>
  <c r="B134" i="14"/>
  <c r="B129" i="14"/>
  <c r="B130" i="14"/>
  <c r="B131" i="14"/>
  <c r="B127" i="14"/>
  <c r="B128" i="14"/>
  <c r="B123" i="14"/>
  <c r="B124" i="14"/>
  <c r="B125" i="14"/>
  <c r="B120" i="14"/>
  <c r="B121" i="14"/>
  <c r="B122" i="14"/>
  <c r="B117" i="14"/>
  <c r="B118" i="14"/>
  <c r="B119" i="14"/>
  <c r="B115" i="14"/>
  <c r="B116" i="14"/>
  <c r="B111" i="14"/>
  <c r="B112" i="14"/>
  <c r="B113" i="14"/>
  <c r="B108" i="14"/>
  <c r="B109" i="14"/>
  <c r="B110" i="14"/>
  <c r="B105" i="14"/>
  <c r="B106" i="14"/>
  <c r="B107" i="14"/>
  <c r="B103" i="14"/>
  <c r="B104" i="14"/>
  <c r="B99" i="14"/>
  <c r="B100" i="14"/>
  <c r="B101" i="14"/>
  <c r="B96" i="14"/>
  <c r="B97" i="14"/>
  <c r="B98" i="14"/>
  <c r="B93" i="14"/>
  <c r="B94" i="14"/>
  <c r="B95" i="14"/>
  <c r="B91" i="14"/>
  <c r="B92" i="14"/>
  <c r="B87" i="14"/>
  <c r="B88" i="14"/>
  <c r="B89" i="14"/>
  <c r="B84" i="14"/>
  <c r="B85" i="14"/>
  <c r="B86" i="14"/>
  <c r="B81" i="14"/>
  <c r="B82" i="14"/>
  <c r="B83" i="14"/>
  <c r="B79" i="14"/>
  <c r="B80" i="14"/>
  <c r="B75" i="14"/>
  <c r="B76" i="14"/>
  <c r="B77" i="14"/>
  <c r="B72" i="14"/>
  <c r="B73" i="14"/>
  <c r="B74" i="14"/>
  <c r="B69" i="14"/>
  <c r="B70" i="14"/>
  <c r="B71" i="14"/>
  <c r="B67" i="14"/>
  <c r="B68" i="14"/>
  <c r="B63" i="14"/>
  <c r="B64" i="14"/>
  <c r="B65" i="14"/>
  <c r="B60" i="14"/>
  <c r="B61" i="14"/>
  <c r="B62" i="14"/>
  <c r="B57" i="14"/>
  <c r="B58" i="14"/>
  <c r="B59" i="14"/>
  <c r="B55" i="14"/>
  <c r="B56" i="14"/>
  <c r="B51" i="14"/>
  <c r="B52" i="14"/>
  <c r="B53" i="14"/>
  <c r="B48" i="14"/>
  <c r="B49" i="14"/>
  <c r="B50" i="14"/>
  <c r="B45" i="14"/>
  <c r="B46" i="14"/>
  <c r="B47" i="14"/>
  <c r="B43" i="14"/>
  <c r="B44" i="14"/>
  <c r="B39" i="14"/>
  <c r="B40" i="14"/>
  <c r="B41" i="14"/>
  <c r="B36" i="14"/>
  <c r="B37" i="14"/>
  <c r="B38" i="14"/>
  <c r="B33" i="14"/>
  <c r="B34" i="14"/>
  <c r="B35" i="14"/>
  <c r="B30" i="14"/>
  <c r="B31" i="14"/>
  <c r="B32" i="14"/>
  <c r="C12" i="9" a="1"/>
  <c r="Q12" i="9" s="1"/>
  <c r="B25" i="9" a="1"/>
  <c r="D25" i="9" s="1"/>
  <c r="B60" i="20" a="1"/>
  <c r="B292" i="20" s="1"/>
  <c r="C59" i="20" a="1"/>
  <c r="W27" i="19"/>
  <c r="V26" i="19"/>
  <c r="V27" i="19"/>
  <c r="U27" i="19"/>
  <c r="T27" i="19"/>
  <c r="S27" i="19"/>
  <c r="R27" i="19"/>
  <c r="Q27" i="19"/>
  <c r="O26" i="19"/>
  <c r="M27" i="19"/>
  <c r="K26" i="19"/>
  <c r="C31" i="19"/>
  <c r="C39" i="19"/>
  <c r="C37" i="19"/>
  <c r="C35" i="19"/>
  <c r="C33" i="19"/>
  <c r="C30" i="19"/>
  <c r="C28" i="19"/>
  <c r="C27" i="19"/>
  <c r="C26" i="19"/>
  <c r="C25" i="19"/>
  <c r="W15" i="19"/>
  <c r="V15" i="19"/>
  <c r="U15" i="19"/>
  <c r="T15" i="19"/>
  <c r="S15" i="19"/>
  <c r="R15" i="19"/>
  <c r="Q15" i="19"/>
  <c r="P15" i="19"/>
  <c r="O15" i="19"/>
  <c r="N15" i="19"/>
  <c r="M15" i="19"/>
  <c r="L15" i="19"/>
  <c r="K15" i="19"/>
  <c r="J15" i="19"/>
  <c r="I15" i="19"/>
  <c r="H15" i="19"/>
  <c r="G15" i="19"/>
  <c r="F15" i="19"/>
  <c r="E15" i="19"/>
  <c r="D15" i="19"/>
  <c r="W14" i="19"/>
  <c r="V14" i="19"/>
  <c r="U14" i="19"/>
  <c r="T14" i="19"/>
  <c r="S14" i="19"/>
  <c r="R14" i="19"/>
  <c r="Q14" i="19"/>
  <c r="P14" i="19"/>
  <c r="O14" i="19"/>
  <c r="N14" i="19"/>
  <c r="M14" i="19"/>
  <c r="L14" i="19"/>
  <c r="K14" i="19"/>
  <c r="J14" i="19"/>
  <c r="I14" i="19"/>
  <c r="H14" i="19"/>
  <c r="G14" i="19"/>
  <c r="F14" i="19"/>
  <c r="E14" i="19"/>
  <c r="D14" i="19"/>
  <c r="W10" i="19"/>
  <c r="V10" i="19"/>
  <c r="U10" i="19"/>
  <c r="T10" i="19"/>
  <c r="S10" i="19"/>
  <c r="R10" i="19"/>
  <c r="Q10" i="19"/>
  <c r="P10" i="19"/>
  <c r="O10" i="19"/>
  <c r="N10" i="19"/>
  <c r="M10" i="19"/>
  <c r="L10" i="19"/>
  <c r="K10" i="19"/>
  <c r="J10" i="19"/>
  <c r="I10" i="19"/>
  <c r="H10" i="19"/>
  <c r="G10" i="19"/>
  <c r="F10" i="19"/>
  <c r="E10" i="19"/>
  <c r="W9" i="19"/>
  <c r="V9" i="19"/>
  <c r="U9" i="19"/>
  <c r="T9" i="19"/>
  <c r="S9" i="19"/>
  <c r="R9" i="19"/>
  <c r="Q9" i="19"/>
  <c r="P9" i="19"/>
  <c r="O9" i="19"/>
  <c r="N9" i="19"/>
  <c r="M9" i="19"/>
  <c r="L9" i="19"/>
  <c r="K9" i="19"/>
  <c r="J9" i="19"/>
  <c r="I9" i="19"/>
  <c r="H9" i="19"/>
  <c r="G9" i="19"/>
  <c r="F9" i="19"/>
  <c r="E9" i="19"/>
  <c r="W8" i="19"/>
  <c r="V8" i="19"/>
  <c r="U8" i="19"/>
  <c r="T8" i="19"/>
  <c r="S8" i="19"/>
  <c r="R8" i="19"/>
  <c r="Q8" i="19"/>
  <c r="P8" i="19"/>
  <c r="O8" i="19"/>
  <c r="N8" i="19"/>
  <c r="M8" i="19"/>
  <c r="L8" i="19"/>
  <c r="K8" i="19"/>
  <c r="J8" i="19"/>
  <c r="I8" i="19"/>
  <c r="H8" i="19"/>
  <c r="G8" i="19"/>
  <c r="F8" i="19"/>
  <c r="E8" i="19"/>
  <c r="C8" i="19"/>
  <c r="W7" i="19"/>
  <c r="V7" i="19"/>
  <c r="U7" i="19"/>
  <c r="T7" i="19"/>
  <c r="S7" i="19"/>
  <c r="R7" i="19"/>
  <c r="Q7" i="19"/>
  <c r="P7" i="19"/>
  <c r="O7" i="19"/>
  <c r="N7" i="19"/>
  <c r="M7" i="19"/>
  <c r="L7" i="19"/>
  <c r="K7" i="19"/>
  <c r="J7" i="19"/>
  <c r="I7" i="19"/>
  <c r="H7" i="19"/>
  <c r="G7" i="19"/>
  <c r="F7" i="19"/>
  <c r="E7" i="19"/>
  <c r="D7" i="19"/>
  <c r="C7" i="19"/>
  <c r="W6" i="19"/>
  <c r="V6" i="19"/>
  <c r="U6" i="19"/>
  <c r="T6" i="19"/>
  <c r="S6" i="19"/>
  <c r="R6" i="19"/>
  <c r="Q6" i="19"/>
  <c r="P6" i="19"/>
  <c r="O6" i="19"/>
  <c r="N6" i="19"/>
  <c r="M6" i="19"/>
  <c r="L6" i="19"/>
  <c r="K6" i="19"/>
  <c r="J6" i="19"/>
  <c r="I6" i="19"/>
  <c r="H6" i="19"/>
  <c r="G6" i="19"/>
  <c r="F6" i="19"/>
  <c r="E6" i="19"/>
  <c r="B28" i="14"/>
  <c r="C28" i="14" s="1"/>
  <c r="B29" i="14"/>
  <c r="F36" i="14"/>
  <c r="F35" i="14"/>
  <c r="F34" i="14"/>
  <c r="F33" i="14"/>
  <c r="F32" i="14"/>
  <c r="F31" i="14"/>
  <c r="F30" i="14"/>
  <c r="F29" i="14"/>
  <c r="F28" i="14"/>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43" i="9"/>
  <c r="F13" i="11"/>
  <c r="G13" i="11" s="1"/>
  <c r="B43" i="9"/>
  <c r="D8" i="19"/>
  <c r="H10" i="11"/>
  <c r="H11" i="11" s="1"/>
  <c r="G10" i="11"/>
  <c r="G11" i="11" s="1"/>
  <c r="G16" i="11" s="1"/>
  <c r="I10" i="11"/>
  <c r="J10" i="11"/>
  <c r="J11" i="11" s="1"/>
  <c r="B41" i="23"/>
  <c r="K10" i="11"/>
  <c r="K11" i="11"/>
  <c r="L10" i="11"/>
  <c r="L11" i="11" s="1"/>
  <c r="M10" i="11"/>
  <c r="B139" i="23"/>
  <c r="T31" i="19"/>
  <c r="L26" i="19"/>
  <c r="C41" i="19"/>
  <c r="I27" i="19"/>
  <c r="K27" i="19"/>
  <c r="D9" i="19"/>
  <c r="H25" i="19"/>
  <c r="C43" i="19"/>
  <c r="C48" i="19"/>
  <c r="F41" i="19"/>
  <c r="G30" i="19"/>
  <c r="C14" i="19"/>
  <c r="K30" i="19"/>
  <c r="F25" i="19"/>
  <c r="H26" i="19"/>
  <c r="E27" i="19"/>
  <c r="H27" i="19"/>
  <c r="H43" i="19"/>
  <c r="J30" i="19"/>
  <c r="L30" i="19"/>
  <c r="D30" i="19"/>
  <c r="H24" i="19"/>
  <c r="I24" i="19"/>
  <c r="D43" i="19"/>
  <c r="D10" i="19"/>
  <c r="D25" i="19"/>
  <c r="D31" i="19"/>
  <c r="C10" i="19"/>
  <c r="F24" i="19"/>
  <c r="J26" i="19"/>
  <c r="G43" i="19"/>
  <c r="G26" i="19"/>
  <c r="E26" i="19"/>
  <c r="D26" i="19"/>
  <c r="G27" i="19"/>
  <c r="F26" i="19"/>
  <c r="F27" i="19"/>
  <c r="D27" i="19"/>
  <c r="F30" i="19"/>
  <c r="E31" i="19"/>
  <c r="E30" i="19"/>
  <c r="E43" i="19"/>
  <c r="F31" i="19"/>
  <c r="K31" i="19"/>
  <c r="G41" i="19"/>
  <c r="H30" i="19"/>
  <c r="J27" i="19"/>
  <c r="L27" i="19"/>
  <c r="I25" i="19"/>
  <c r="F43" i="19"/>
  <c r="D24" i="19"/>
  <c r="E24" i="19"/>
  <c r="E25" i="19"/>
  <c r="I43" i="19"/>
  <c r="D6" i="19"/>
  <c r="I26" i="19"/>
  <c r="F48" i="19"/>
  <c r="G48" i="19"/>
  <c r="H48" i="19"/>
  <c r="H45" i="19"/>
  <c r="C15" i="19"/>
  <c r="J25" i="19"/>
  <c r="C9" i="19"/>
  <c r="J24" i="19"/>
  <c r="C24" i="19"/>
  <c r="C6" i="19"/>
  <c r="I45" i="19"/>
  <c r="D48" i="19"/>
  <c r="D45" i="19"/>
  <c r="E48" i="19"/>
  <c r="N10" i="11"/>
  <c r="N11" i="11" s="1"/>
  <c r="I48" i="19"/>
  <c r="I31" i="19"/>
  <c r="G31" i="19"/>
  <c r="H41" i="19"/>
  <c r="J31" i="19"/>
  <c r="H31" i="19"/>
  <c r="L31" i="19"/>
  <c r="J41" i="19"/>
  <c r="J45" i="19"/>
  <c r="I30" i="19"/>
  <c r="I41" i="19"/>
  <c r="C45" i="19"/>
  <c r="G24" i="19"/>
  <c r="E41" i="19"/>
  <c r="D41" i="19"/>
  <c r="E45" i="19"/>
  <c r="F45" i="19"/>
  <c r="G45" i="19"/>
  <c r="L40" i="19"/>
  <c r="C29" i="19"/>
  <c r="G25" i="19"/>
  <c r="I40" i="19"/>
  <c r="C46" i="19"/>
  <c r="C38" i="19"/>
  <c r="J43" i="19"/>
  <c r="J48" i="19"/>
  <c r="J21" i="9"/>
  <c r="G129" i="9" s="1"/>
  <c r="K21" i="9"/>
  <c r="G141" i="9" s="1"/>
  <c r="M21" i="9"/>
  <c r="G165" i="9" s="1"/>
  <c r="B204" i="23"/>
  <c r="K24" i="19"/>
  <c r="K25" i="19"/>
  <c r="K45" i="19"/>
  <c r="K41" i="19"/>
  <c r="K43" i="19"/>
  <c r="K48" i="19"/>
  <c r="L48" i="19"/>
  <c r="L43" i="19"/>
  <c r="L25" i="19"/>
  <c r="L24" i="19"/>
  <c r="L41" i="19"/>
  <c r="L45" i="19"/>
  <c r="H35" i="19"/>
  <c r="E35" i="19"/>
  <c r="J35" i="19"/>
  <c r="I35" i="19"/>
  <c r="K35" i="19"/>
  <c r="D35" i="19"/>
  <c r="F35" i="19"/>
  <c r="G35" i="19"/>
  <c r="L35" i="19"/>
  <c r="K36" i="19"/>
  <c r="I36" i="19"/>
  <c r="G36" i="19"/>
  <c r="E36" i="19"/>
  <c r="L36" i="19"/>
  <c r="J36" i="19"/>
  <c r="C36" i="19"/>
  <c r="F36" i="19"/>
  <c r="D36" i="19"/>
  <c r="H36" i="19"/>
  <c r="J40" i="19"/>
  <c r="F40" i="19"/>
  <c r="G39" i="19"/>
  <c r="G28" i="19"/>
  <c r="L28" i="19"/>
  <c r="D28" i="19"/>
  <c r="E40" i="19"/>
  <c r="H40" i="19"/>
  <c r="K40" i="19"/>
  <c r="K39" i="19"/>
  <c r="F39" i="19"/>
  <c r="E39" i="19"/>
  <c r="D39" i="19"/>
  <c r="H39" i="19"/>
  <c r="O21" i="9"/>
  <c r="G189" i="9" s="1"/>
  <c r="F28" i="19"/>
  <c r="H28" i="19"/>
  <c r="K28" i="19"/>
  <c r="J28" i="19"/>
  <c r="I28" i="19"/>
  <c r="E28" i="19"/>
  <c r="G40" i="19"/>
  <c r="I39" i="19"/>
  <c r="J39" i="19"/>
  <c r="P21" i="9"/>
  <c r="G201" i="9" s="1"/>
  <c r="Q21" i="9"/>
  <c r="G213" i="9" s="1"/>
  <c r="L29" i="19"/>
  <c r="R21" i="9"/>
  <c r="G225" i="9" s="1"/>
  <c r="G29" i="19"/>
  <c r="E29" i="19"/>
  <c r="I29" i="19"/>
  <c r="K29" i="19"/>
  <c r="H29" i="19"/>
  <c r="J29" i="19"/>
  <c r="F29" i="19"/>
  <c r="L46" i="19"/>
  <c r="D29" i="19"/>
  <c r="S21" i="9"/>
  <c r="G237" i="9"/>
  <c r="E46" i="19"/>
  <c r="G46" i="19"/>
  <c r="F46" i="19"/>
  <c r="J46" i="19"/>
  <c r="K46" i="19"/>
  <c r="H46" i="19"/>
  <c r="D46" i="19"/>
  <c r="I46" i="19"/>
  <c r="T21" i="9"/>
  <c r="G249" i="9" s="1"/>
  <c r="U21" i="9"/>
  <c r="G261" i="9" s="1"/>
  <c r="V21" i="9"/>
  <c r="G273" i="9" s="1"/>
  <c r="N34" i="9"/>
  <c r="B177" i="9"/>
  <c r="O34" i="9"/>
  <c r="B189" i="9" s="1"/>
  <c r="M34" i="9"/>
  <c r="B165" i="9" s="1"/>
  <c r="P34" i="9"/>
  <c r="B201" i="9" s="1"/>
  <c r="Q34" i="9"/>
  <c r="B213" i="9" s="1"/>
  <c r="R34" i="9"/>
  <c r="B225" i="9"/>
  <c r="T34" i="9"/>
  <c r="B249" i="9" s="1"/>
  <c r="U34" i="9"/>
  <c r="B261" i="9" s="1"/>
  <c r="S34" i="9"/>
  <c r="B237" i="9"/>
  <c r="V34" i="9"/>
  <c r="B273" i="9" s="1"/>
  <c r="L39" i="19"/>
  <c r="K33" i="19"/>
  <c r="H33" i="19"/>
  <c r="J33" i="19"/>
  <c r="E33" i="19"/>
  <c r="L33" i="19"/>
  <c r="G33" i="19"/>
  <c r="I33" i="19"/>
  <c r="D33" i="19"/>
  <c r="F33" i="19"/>
  <c r="H34" i="19"/>
  <c r="C34" i="19"/>
  <c r="L34" i="19"/>
  <c r="K34" i="19"/>
  <c r="I34" i="19"/>
  <c r="J34" i="19"/>
  <c r="F34" i="19"/>
  <c r="E34" i="19"/>
  <c r="G34" i="19"/>
  <c r="D34" i="19"/>
  <c r="C47" i="19"/>
  <c r="C40" i="19"/>
  <c r="D40" i="19"/>
  <c r="E38" i="19"/>
  <c r="D37" i="19"/>
  <c r="H38" i="19"/>
  <c r="F38" i="19"/>
  <c r="K38" i="19"/>
  <c r="G38" i="19"/>
  <c r="L38" i="19"/>
  <c r="I38" i="19"/>
  <c r="D38" i="19"/>
  <c r="J38" i="19"/>
  <c r="E37" i="19"/>
  <c r="I37" i="19"/>
  <c r="L37" i="19"/>
  <c r="J37" i="19"/>
  <c r="K37" i="19"/>
  <c r="H37" i="19"/>
  <c r="F37" i="19"/>
  <c r="G37" i="19"/>
  <c r="D47" i="19"/>
  <c r="K47" i="19"/>
  <c r="J47" i="19"/>
  <c r="D49" i="19"/>
  <c r="L47" i="19"/>
  <c r="H47" i="19"/>
  <c r="E47" i="19"/>
  <c r="G47" i="19"/>
  <c r="F47" i="19"/>
  <c r="F49" i="19"/>
  <c r="I47" i="19"/>
  <c r="H49" i="19"/>
  <c r="L49" i="19"/>
  <c r="J49" i="19"/>
  <c r="B123" i="23"/>
  <c r="B124" i="23" s="1"/>
  <c r="B229" i="23"/>
  <c r="B230" i="23"/>
  <c r="B67" i="23"/>
  <c r="B68" i="23" s="1"/>
  <c r="B80" i="23"/>
  <c r="B81" i="23" s="1"/>
  <c r="B191" i="23"/>
  <c r="B192" i="23"/>
  <c r="B54" i="23"/>
  <c r="B55" i="23"/>
  <c r="B93" i="23"/>
  <c r="B94" i="23" s="1"/>
  <c r="B26" i="23"/>
  <c r="B27" i="23"/>
  <c r="B151" i="23"/>
  <c r="B152" i="23"/>
  <c r="B108" i="23"/>
  <c r="B109" i="23"/>
  <c r="B165" i="23"/>
  <c r="B166" i="23" s="1"/>
  <c r="B15" i="23"/>
  <c r="B16" i="23"/>
  <c r="M11" i="11"/>
  <c r="I11" i="11"/>
  <c r="F11" i="11"/>
  <c r="F16" i="11" s="1"/>
  <c r="G42" i="14"/>
  <c r="G37" i="14"/>
  <c r="O10" i="11"/>
  <c r="O11" i="11" s="1"/>
  <c r="E11" i="11"/>
  <c r="E16" i="11" s="1"/>
  <c r="S12" i="9"/>
  <c r="P12" i="9"/>
  <c r="I49" i="19"/>
  <c r="E49" i="19"/>
  <c r="G49" i="19"/>
  <c r="K49" i="19"/>
  <c r="C49" i="19"/>
  <c r="N12" i="14"/>
  <c r="Q10" i="11" s="1"/>
  <c r="Q11" i="11" s="1"/>
  <c r="P10" i="11"/>
  <c r="P11" i="11" s="1"/>
  <c r="W46" i="19"/>
  <c r="R45" i="19"/>
  <c r="Q46" i="19"/>
  <c r="U48" i="19"/>
  <c r="U46" i="19"/>
  <c r="R46" i="19"/>
  <c r="O46" i="19"/>
  <c r="N46" i="19"/>
  <c r="T46" i="19"/>
  <c r="V48" i="19"/>
  <c r="N48" i="19"/>
  <c r="S46" i="19"/>
  <c r="S48" i="19"/>
  <c r="M46" i="19"/>
  <c r="N45" i="19"/>
  <c r="V45" i="19"/>
  <c r="O48" i="19"/>
  <c r="U45" i="19"/>
  <c r="P46" i="19"/>
  <c r="W48" i="19"/>
  <c r="Q45" i="19"/>
  <c r="M48" i="19"/>
  <c r="W45" i="19"/>
  <c r="R48" i="19"/>
  <c r="Q48" i="19"/>
  <c r="M45" i="19"/>
  <c r="P45" i="19"/>
  <c r="T45" i="19"/>
  <c r="P48" i="19"/>
  <c r="T48" i="19"/>
  <c r="V46" i="19"/>
  <c r="O45" i="19"/>
  <c r="S45" i="19"/>
  <c r="R47" i="19"/>
  <c r="S47" i="19"/>
  <c r="T47" i="19"/>
  <c r="V47" i="19"/>
  <c r="M47" i="19"/>
  <c r="Q47" i="19"/>
  <c r="W47" i="19"/>
  <c r="N47" i="19"/>
  <c r="C60" i="20" a="1"/>
  <c r="K248" i="20" s="1"/>
  <c r="P47" i="19"/>
  <c r="U47" i="19"/>
  <c r="O47" i="19"/>
  <c r="U49" i="19"/>
  <c r="P49" i="19"/>
  <c r="S49" i="19"/>
  <c r="R49" i="19"/>
  <c r="O49" i="19"/>
  <c r="W49" i="19"/>
  <c r="V49" i="19"/>
  <c r="N49" i="19"/>
  <c r="Q49" i="19"/>
  <c r="T49" i="19"/>
  <c r="M49" i="19"/>
  <c r="G49" i="14"/>
  <c r="H13" i="11"/>
  <c r="I13" i="11" s="1"/>
  <c r="T12" i="9"/>
  <c r="U12" i="9"/>
  <c r="L21" i="9"/>
  <c r="G153" i="9" s="1"/>
  <c r="L34" i="9"/>
  <c r="B153" i="9" s="1"/>
  <c r="L269" i="20"/>
  <c r="L292" i="20"/>
  <c r="K116" i="20"/>
  <c r="K257" i="20"/>
  <c r="L161" i="20"/>
  <c r="D191" i="20"/>
  <c r="G97" i="20"/>
  <c r="L76" i="20"/>
  <c r="G131" i="20"/>
  <c r="D152" i="20"/>
  <c r="G195" i="20"/>
  <c r="E267" i="20"/>
  <c r="H221" i="20"/>
  <c r="D146" i="20"/>
  <c r="D43" i="20" s="1"/>
  <c r="D277" i="20"/>
  <c r="K98" i="20"/>
  <c r="K39" i="20" s="1"/>
  <c r="C151" i="20"/>
  <c r="M151" i="20" s="1"/>
  <c r="D234" i="20"/>
  <c r="C186" i="20"/>
  <c r="M186" i="20" s="1"/>
  <c r="F245" i="20"/>
  <c r="J178" i="20"/>
  <c r="F152" i="20"/>
  <c r="I188" i="20"/>
  <c r="K247" i="20"/>
  <c r="C244" i="20"/>
  <c r="M244" i="20" s="1"/>
  <c r="I135" i="20"/>
  <c r="F73" i="20"/>
  <c r="L179" i="20"/>
  <c r="I269" i="20"/>
  <c r="K118" i="20"/>
  <c r="F163" i="20"/>
  <c r="G253" i="20"/>
  <c r="I147" i="20"/>
  <c r="H138" i="20"/>
  <c r="K286" i="20"/>
  <c r="E87" i="20"/>
  <c r="I183" i="20"/>
  <c r="H203" i="20"/>
  <c r="K139" i="20"/>
  <c r="I287" i="20"/>
  <c r="E297" i="20"/>
  <c r="G164" i="20"/>
  <c r="L171" i="20"/>
  <c r="C154" i="20"/>
  <c r="M154" i="20" s="1"/>
  <c r="H92" i="20"/>
  <c r="E139" i="20"/>
  <c r="G213" i="20"/>
  <c r="D215" i="20"/>
  <c r="J280" i="20"/>
  <c r="H88" i="20"/>
  <c r="I253" i="20"/>
  <c r="D75" i="20"/>
  <c r="E226" i="20"/>
  <c r="E80" i="20"/>
  <c r="C220" i="20"/>
  <c r="M220" i="20" s="1"/>
  <c r="J156" i="20"/>
  <c r="G154" i="20"/>
  <c r="D132" i="20"/>
  <c r="K259" i="20"/>
  <c r="G122" i="20"/>
  <c r="G41" i="20" s="1"/>
  <c r="D178" i="20"/>
  <c r="D155" i="20"/>
  <c r="L170" i="20"/>
  <c r="L45" i="20" s="1"/>
  <c r="F83" i="20"/>
  <c r="I59" i="20"/>
  <c r="H59" i="20"/>
  <c r="L59" i="20"/>
  <c r="J59" i="20"/>
  <c r="F59" i="20"/>
  <c r="C59" i="20"/>
  <c r="D59" i="20"/>
  <c r="G59" i="20"/>
  <c r="E59" i="20"/>
  <c r="K59" i="20"/>
  <c r="N26" i="19"/>
  <c r="Q26" i="19"/>
  <c r="I267" i="20"/>
  <c r="G227" i="20"/>
  <c r="I200" i="20"/>
  <c r="F230" i="20"/>
  <c r="F50" i="20" s="1"/>
  <c r="D98" i="20"/>
  <c r="D39" i="20" s="1"/>
  <c r="C198" i="20"/>
  <c r="M198" i="20" s="1"/>
  <c r="G127" i="20"/>
  <c r="D115" i="20"/>
  <c r="E75" i="20"/>
  <c r="G256" i="20"/>
  <c r="K271" i="20"/>
  <c r="F135" i="20"/>
  <c r="C299" i="20"/>
  <c r="M299" i="20" s="1"/>
  <c r="L221" i="20"/>
  <c r="C238" i="20"/>
  <c r="M238" i="20" s="1"/>
  <c r="D140" i="20"/>
  <c r="C171" i="20"/>
  <c r="M171" i="20" s="1"/>
  <c r="F109" i="20"/>
  <c r="F279" i="20"/>
  <c r="K84" i="20"/>
  <c r="L97" i="20"/>
  <c r="J207" i="20"/>
  <c r="D221" i="20"/>
  <c r="D136" i="20"/>
  <c r="K133" i="20"/>
  <c r="F224" i="20"/>
  <c r="G217" i="20"/>
  <c r="K252" i="20"/>
  <c r="C207" i="20"/>
  <c r="M207" i="20" s="1"/>
  <c r="K273" i="20"/>
  <c r="J163" i="20"/>
  <c r="F115" i="20"/>
  <c r="H131" i="20"/>
  <c r="G133" i="20"/>
  <c r="D241" i="20"/>
  <c r="I292" i="20"/>
  <c r="J191" i="20"/>
  <c r="J185" i="20"/>
  <c r="H194" i="20"/>
  <c r="H47" i="20" s="1"/>
  <c r="H106" i="20"/>
  <c r="J285" i="20"/>
  <c r="F272" i="20"/>
  <c r="D153" i="20"/>
  <c r="D254" i="20"/>
  <c r="D52" i="20" s="1"/>
  <c r="G187" i="20"/>
  <c r="C81" i="20"/>
  <c r="M81" i="20" s="1"/>
  <c r="J74" i="20"/>
  <c r="J37" i="20" s="1"/>
  <c r="C89" i="20"/>
  <c r="M89" i="20" s="1"/>
  <c r="I86" i="20"/>
  <c r="I38" i="20" s="1"/>
  <c r="D88" i="20"/>
  <c r="F153" i="20"/>
  <c r="I74" i="20"/>
  <c r="I37" i="20" s="1"/>
  <c r="D94" i="20"/>
  <c r="C223" i="20"/>
  <c r="M223" i="20" s="1"/>
  <c r="F84" i="20"/>
  <c r="K217" i="20"/>
  <c r="C248" i="20"/>
  <c r="M248" i="20" s="1"/>
  <c r="S31" i="19"/>
  <c r="J221" i="20"/>
  <c r="L193" i="20"/>
  <c r="G263" i="20"/>
  <c r="E83" i="20"/>
  <c r="I279" i="20"/>
  <c r="F146" i="20"/>
  <c r="F43" i="20" s="1"/>
  <c r="G208" i="20"/>
  <c r="D247" i="20"/>
  <c r="F239" i="20"/>
  <c r="H177" i="20"/>
  <c r="I87" i="20"/>
  <c r="L206" i="20"/>
  <c r="L48" i="20" s="1"/>
  <c r="F164" i="20"/>
  <c r="K203" i="20"/>
  <c r="G281" i="20"/>
  <c r="L217" i="20"/>
  <c r="J150" i="20"/>
  <c r="D225" i="20"/>
  <c r="L169" i="20"/>
  <c r="C122" i="20"/>
  <c r="M122" i="20" s="1"/>
  <c r="I203" i="20"/>
  <c r="I155" i="20"/>
  <c r="G102" i="20"/>
  <c r="I110" i="20"/>
  <c r="I40" i="20" s="1"/>
  <c r="L98" i="20"/>
  <c r="L39" i="20" s="1"/>
  <c r="F79" i="20"/>
  <c r="H219" i="20"/>
  <c r="R26" i="19"/>
  <c r="T26" i="19"/>
  <c r="U26" i="19"/>
  <c r="L88" i="20"/>
  <c r="J275" i="20"/>
  <c r="K145" i="20"/>
  <c r="K182" i="20"/>
  <c r="K46" i="20" s="1"/>
  <c r="K291" i="20"/>
  <c r="F142" i="20"/>
  <c r="H71" i="20"/>
  <c r="G280" i="20"/>
  <c r="E78" i="20"/>
  <c r="C84" i="20"/>
  <c r="M84" i="20" s="1"/>
  <c r="L168" i="20"/>
  <c r="G191" i="20"/>
  <c r="H241" i="20"/>
  <c r="D240" i="20"/>
  <c r="F128" i="20"/>
  <c r="C197" i="20"/>
  <c r="M197" i="20" s="1"/>
  <c r="C136" i="20"/>
  <c r="M136" i="20" s="1"/>
  <c r="I187" i="20"/>
  <c r="I255" i="20"/>
  <c r="K258" i="20"/>
  <c r="G116" i="20"/>
  <c r="C85" i="20"/>
  <c r="M85" i="20" s="1"/>
  <c r="D214" i="20"/>
  <c r="C79" i="20"/>
  <c r="M79" i="20" s="1"/>
  <c r="H190" i="20"/>
  <c r="H287" i="20"/>
  <c r="G118" i="20"/>
  <c r="I76" i="20"/>
  <c r="C67" i="20"/>
  <c r="M67" i="20" s="1"/>
  <c r="R31" i="19"/>
  <c r="I101" i="20"/>
  <c r="H236" i="20"/>
  <c r="I251" i="20"/>
  <c r="G77" i="20"/>
  <c r="F96" i="20"/>
  <c r="E141" i="20"/>
  <c r="L172" i="20"/>
  <c r="H199" i="20"/>
  <c r="K295" i="20"/>
  <c r="J130" i="20"/>
  <c r="H224" i="20"/>
  <c r="J135" i="20"/>
  <c r="H147" i="20"/>
  <c r="D147" i="20"/>
  <c r="C95" i="20"/>
  <c r="M95" i="20" s="1"/>
  <c r="G196" i="20"/>
  <c r="K161" i="20"/>
  <c r="I114" i="20"/>
  <c r="J86" i="20"/>
  <c r="J38" i="20" s="1"/>
  <c r="C235" i="20"/>
  <c r="M235" i="20" s="1"/>
  <c r="D189" i="20"/>
  <c r="L266" i="20"/>
  <c r="L53" i="20" s="1"/>
  <c r="E298" i="20"/>
  <c r="F205" i="20"/>
  <c r="L202" i="20"/>
  <c r="H250" i="20"/>
  <c r="C252" i="20"/>
  <c r="M252" i="20" s="1"/>
  <c r="H262" i="20"/>
  <c r="K106" i="20"/>
  <c r="C174" i="20"/>
  <c r="M174" i="20" s="1"/>
  <c r="C145" i="20"/>
  <c r="M145" i="20" s="1"/>
  <c r="F179" i="20"/>
  <c r="H108" i="20"/>
  <c r="G72" i="20"/>
  <c r="E93" i="20"/>
  <c r="H196" i="20"/>
  <c r="E255" i="20"/>
  <c r="F107" i="20"/>
  <c r="D60" i="20"/>
  <c r="D35" i="20" s="1"/>
  <c r="E165" i="20"/>
  <c r="G161" i="20"/>
  <c r="C96" i="20"/>
  <c r="M96" i="20" s="1"/>
  <c r="G150" i="20"/>
  <c r="F188" i="20"/>
  <c r="L282" i="20"/>
  <c r="L204" i="20"/>
  <c r="F77" i="20"/>
  <c r="H154" i="20"/>
  <c r="G266" i="20"/>
  <c r="G53" i="20" s="1"/>
  <c r="H96" i="20"/>
  <c r="E146" i="20"/>
  <c r="E43" i="20" s="1"/>
  <c r="H76" i="20"/>
  <c r="I224" i="20"/>
  <c r="E100" i="20"/>
  <c r="E189" i="20"/>
  <c r="C250" i="20"/>
  <c r="M250" i="20" s="1"/>
  <c r="H237" i="20"/>
  <c r="N27" i="19"/>
  <c r="W28" i="19"/>
  <c r="S26" i="19"/>
  <c r="M26" i="19"/>
  <c r="D77" i="20"/>
  <c r="F119" i="20"/>
  <c r="C249" i="20"/>
  <c r="M249" i="20" s="1"/>
  <c r="K143" i="20"/>
  <c r="G83" i="20"/>
  <c r="I227" i="20"/>
  <c r="K121" i="20"/>
  <c r="H137" i="20"/>
  <c r="K62" i="20"/>
  <c r="K36" i="20" s="1"/>
  <c r="G96" i="20"/>
  <c r="D274" i="20"/>
  <c r="K82" i="20"/>
  <c r="L100" i="20"/>
  <c r="G275" i="20"/>
  <c r="K184" i="20"/>
  <c r="F193" i="20"/>
  <c r="I194" i="20"/>
  <c r="I47" i="20" s="1"/>
  <c r="I240" i="20"/>
  <c r="J106" i="20"/>
  <c r="G91" i="20"/>
  <c r="J272" i="20"/>
  <c r="L267" i="20"/>
  <c r="C108" i="20"/>
  <c r="M108" i="20" s="1"/>
  <c r="L126" i="20"/>
  <c r="L211" i="20"/>
  <c r="F210" i="20"/>
  <c r="C203" i="20"/>
  <c r="M203" i="20" s="1"/>
  <c r="L189" i="20"/>
  <c r="J128" i="20"/>
  <c r="L253" i="20"/>
  <c r="J125" i="20"/>
  <c r="L103" i="20"/>
  <c r="I280" i="20"/>
  <c r="H182" i="20"/>
  <c r="H46" i="20" s="1"/>
  <c r="L198" i="20"/>
  <c r="C275" i="20"/>
  <c r="M275" i="20" s="1"/>
  <c r="C115" i="20"/>
  <c r="M115" i="20" s="1"/>
  <c r="F263" i="20"/>
  <c r="E241" i="20"/>
  <c r="H232" i="20"/>
  <c r="D129" i="20"/>
  <c r="K268" i="20"/>
  <c r="H133" i="20"/>
  <c r="E223" i="20"/>
  <c r="E134" i="20"/>
  <c r="E42" i="20" s="1"/>
  <c r="K174" i="20"/>
  <c r="E69" i="20"/>
  <c r="G243" i="20"/>
  <c r="K275" i="20"/>
  <c r="C106" i="20"/>
  <c r="M106" i="20" s="1"/>
  <c r="C231" i="20"/>
  <c r="M231" i="20" s="1"/>
  <c r="I233" i="20"/>
  <c r="D233" i="20"/>
  <c r="H81" i="20"/>
  <c r="G129" i="20"/>
  <c r="L178" i="20"/>
  <c r="L146" i="20"/>
  <c r="L43" i="20" s="1"/>
  <c r="D110" i="20"/>
  <c r="D40" i="20" s="1"/>
  <c r="L257" i="20"/>
  <c r="C109" i="20"/>
  <c r="M109" i="20" s="1"/>
  <c r="H220" i="20"/>
  <c r="F92" i="20"/>
  <c r="G237" i="20"/>
  <c r="E198" i="20"/>
  <c r="D227" i="20"/>
  <c r="F100" i="20"/>
  <c r="L89" i="20"/>
  <c r="K96" i="20"/>
  <c r="D183" i="20"/>
  <c r="K67" i="20"/>
  <c r="G258" i="20"/>
  <c r="J113" i="20"/>
  <c r="D102" i="20"/>
  <c r="C152" i="20"/>
  <c r="M152" i="20" s="1"/>
  <c r="G224" i="20"/>
  <c r="H254" i="20"/>
  <c r="H52" i="20" s="1"/>
  <c r="K188" i="20"/>
  <c r="F169" i="20"/>
  <c r="C61" i="20"/>
  <c r="M61" i="20" s="1"/>
  <c r="F156" i="20"/>
  <c r="H272" i="20"/>
  <c r="L295" i="20"/>
  <c r="I271" i="20"/>
  <c r="F70" i="20"/>
  <c r="F271" i="20"/>
  <c r="H115" i="20"/>
  <c r="K123" i="20"/>
  <c r="D289" i="20"/>
  <c r="J90" i="20"/>
  <c r="D177" i="20"/>
  <c r="L263" i="20"/>
  <c r="L276" i="20"/>
  <c r="C287" i="20"/>
  <c r="M287" i="20" s="1"/>
  <c r="L116" i="20"/>
  <c r="C282" i="20"/>
  <c r="M282" i="20" s="1"/>
  <c r="D299" i="20"/>
  <c r="C164" i="20"/>
  <c r="M164" i="20" s="1"/>
  <c r="K281" i="20"/>
  <c r="I132" i="20"/>
  <c r="D125" i="20"/>
  <c r="H66" i="20"/>
  <c r="E84" i="20"/>
  <c r="D229" i="20"/>
  <c r="L133" i="20"/>
  <c r="L289" i="20"/>
  <c r="F260" i="20"/>
  <c r="L261" i="20"/>
  <c r="G214" i="20"/>
  <c r="J270" i="20"/>
  <c r="F203" i="20"/>
  <c r="K131" i="20"/>
  <c r="J251" i="20"/>
  <c r="C101" i="20"/>
  <c r="M101" i="20" s="1"/>
  <c r="F247" i="20"/>
  <c r="L94" i="20"/>
  <c r="K102" i="20"/>
  <c r="L152" i="20"/>
  <c r="I235" i="20"/>
  <c r="D145" i="20"/>
  <c r="J193" i="20"/>
  <c r="J152" i="20"/>
  <c r="C75" i="20"/>
  <c r="M75" i="20" s="1"/>
  <c r="K242" i="20"/>
  <c r="K51" i="20"/>
  <c r="E225" i="20"/>
  <c r="F292" i="20"/>
  <c r="K181" i="20"/>
  <c r="E231" i="20"/>
  <c r="C222" i="20"/>
  <c r="M222" i="20" s="1"/>
  <c r="J149" i="20"/>
  <c r="C262" i="20"/>
  <c r="M262" i="20" s="1"/>
  <c r="I125" i="20"/>
  <c r="E204" i="20"/>
  <c r="L175" i="20"/>
  <c r="E219" i="20"/>
  <c r="J65" i="20"/>
  <c r="N12" i="9" l="1"/>
  <c r="G260" i="20"/>
  <c r="H181" i="20"/>
  <c r="E277" i="20"/>
  <c r="J60" i="20"/>
  <c r="J35" i="20" s="1"/>
  <c r="L240" i="20"/>
  <c r="F87" i="20"/>
  <c r="F269" i="20"/>
  <c r="K198" i="20"/>
  <c r="G149" i="20"/>
  <c r="C246" i="20"/>
  <c r="M246" i="20" s="1"/>
  <c r="G248" i="20"/>
  <c r="E200" i="20"/>
  <c r="H167" i="20"/>
  <c r="D167" i="20"/>
  <c r="D219" i="20"/>
  <c r="H278" i="20"/>
  <c r="H54" i="20" s="1"/>
  <c r="J182" i="20"/>
  <c r="J46" i="20" s="1"/>
  <c r="H189" i="20"/>
  <c r="K239" i="20"/>
  <c r="G261" i="20"/>
  <c r="I127" i="20"/>
  <c r="K191" i="20"/>
  <c r="D276" i="20"/>
  <c r="E170" i="20"/>
  <c r="E45" i="20" s="1"/>
  <c r="J216" i="20"/>
  <c r="G73" i="20"/>
  <c r="C99" i="20"/>
  <c r="M99" i="20" s="1"/>
  <c r="J133" i="20"/>
  <c r="I151" i="20"/>
  <c r="J188" i="20"/>
  <c r="J111" i="20"/>
  <c r="L87" i="20"/>
  <c r="J204" i="20"/>
  <c r="L117" i="20"/>
  <c r="C128" i="20"/>
  <c r="M128" i="20" s="1"/>
  <c r="G88" i="20"/>
  <c r="F117" i="20"/>
  <c r="K250" i="20"/>
  <c r="G216" i="20"/>
  <c r="G232" i="20"/>
  <c r="I105" i="20"/>
  <c r="K238" i="20"/>
  <c r="F237" i="20"/>
  <c r="C65" i="20"/>
  <c r="M65" i="20" s="1"/>
  <c r="K175" i="20"/>
  <c r="F243" i="20"/>
  <c r="J164" i="20"/>
  <c r="F233" i="20"/>
  <c r="K223" i="20"/>
  <c r="C205" i="20"/>
  <c r="M205" i="20" s="1"/>
  <c r="D70" i="20"/>
  <c r="F255" i="20"/>
  <c r="C261" i="20"/>
  <c r="M261" i="20" s="1"/>
  <c r="L184" i="20"/>
  <c r="K167" i="20"/>
  <c r="K176" i="20"/>
  <c r="L291" i="20"/>
  <c r="J92" i="20"/>
  <c r="F257" i="20"/>
  <c r="D230" i="20"/>
  <c r="D50" i="20" s="1"/>
  <c r="E175" i="20"/>
  <c r="G135" i="20"/>
  <c r="K178" i="20"/>
  <c r="G245" i="20"/>
  <c r="I77" i="20"/>
  <c r="G112" i="20"/>
  <c r="E193" i="20"/>
  <c r="G277" i="20"/>
  <c r="I100" i="20"/>
  <c r="E111" i="20"/>
  <c r="E117" i="20"/>
  <c r="F211" i="20"/>
  <c r="C206" i="20"/>
  <c r="C48" i="20" s="1"/>
  <c r="M48" i="20" s="1"/>
  <c r="F104" i="20"/>
  <c r="K65" i="20"/>
  <c r="J64" i="20"/>
  <c r="J230" i="20"/>
  <c r="J50" i="20" s="1"/>
  <c r="E258" i="20"/>
  <c r="I266" i="20"/>
  <c r="I53" i="20" s="1"/>
  <c r="J294" i="20"/>
  <c r="K73" i="20"/>
  <c r="L122" i="20"/>
  <c r="L41" i="20" s="1"/>
  <c r="E249" i="20"/>
  <c r="J265" i="20"/>
  <c r="C127" i="20"/>
  <c r="M127" i="20" s="1"/>
  <c r="K63" i="20"/>
  <c r="J165" i="20"/>
  <c r="F286" i="20"/>
  <c r="E240" i="20"/>
  <c r="G173" i="20"/>
  <c r="F68" i="20"/>
  <c r="C243" i="20"/>
  <c r="M243" i="20" s="1"/>
  <c r="H277" i="20"/>
  <c r="I117" i="20"/>
  <c r="L106" i="20"/>
  <c r="L125" i="20"/>
  <c r="D263" i="20"/>
  <c r="K278" i="20"/>
  <c r="K54" i="20" s="1"/>
  <c r="G172" i="20"/>
  <c r="G201" i="20"/>
  <c r="L262" i="20"/>
  <c r="C138" i="20"/>
  <c r="M138" i="20" s="1"/>
  <c r="C267" i="20"/>
  <c r="M267" i="20" s="1"/>
  <c r="D243" i="20"/>
  <c r="H143" i="20"/>
  <c r="G276" i="20"/>
  <c r="K190" i="20"/>
  <c r="L286" i="20"/>
  <c r="H183" i="20"/>
  <c r="L227" i="20"/>
  <c r="K297" i="20"/>
  <c r="F85" i="20"/>
  <c r="J93" i="20"/>
  <c r="D122" i="20"/>
  <c r="D41" i="20" s="1"/>
  <c r="C258" i="20"/>
  <c r="M258" i="20" s="1"/>
  <c r="L128" i="20"/>
  <c r="E157" i="20"/>
  <c r="J154" i="20"/>
  <c r="G145" i="20"/>
  <c r="J107" i="20"/>
  <c r="F182" i="20"/>
  <c r="F46" i="20" s="1"/>
  <c r="H253" i="20"/>
  <c r="H107" i="20"/>
  <c r="L159" i="20"/>
  <c r="H79" i="20"/>
  <c r="I185" i="20"/>
  <c r="F166" i="20"/>
  <c r="C123" i="20"/>
  <c r="M123" i="20" s="1"/>
  <c r="J80" i="20"/>
  <c r="I142" i="20"/>
  <c r="L72" i="20"/>
  <c r="D203" i="20"/>
  <c r="I210" i="20"/>
  <c r="I61" i="20"/>
  <c r="G162" i="20"/>
  <c r="G169" i="20"/>
  <c r="L258" i="20"/>
  <c r="I144" i="20"/>
  <c r="D106" i="20"/>
  <c r="L213" i="20"/>
  <c r="H164" i="20"/>
  <c r="E268" i="20"/>
  <c r="L93" i="20"/>
  <c r="F298" i="20"/>
  <c r="E61" i="20"/>
  <c r="L77" i="20"/>
  <c r="I281" i="20"/>
  <c r="H299" i="20"/>
  <c r="I160" i="20"/>
  <c r="L105" i="20"/>
  <c r="I247" i="20"/>
  <c r="E232" i="20"/>
  <c r="K193" i="20"/>
  <c r="J234" i="20"/>
  <c r="E159" i="20"/>
  <c r="D298" i="20"/>
  <c r="G194" i="20"/>
  <c r="G47" i="20" s="1"/>
  <c r="F159" i="20"/>
  <c r="C77" i="20"/>
  <c r="M77" i="20" s="1"/>
  <c r="H216" i="20"/>
  <c r="F218" i="20"/>
  <c r="F49" i="20" s="1"/>
  <c r="D72" i="20"/>
  <c r="L247" i="20"/>
  <c r="J180" i="20"/>
  <c r="J100" i="20"/>
  <c r="G267" i="20"/>
  <c r="L63" i="20"/>
  <c r="L195" i="20"/>
  <c r="C264" i="20"/>
  <c r="M264" i="20" s="1"/>
  <c r="G268" i="20"/>
  <c r="L153" i="20"/>
  <c r="I296" i="20"/>
  <c r="K280" i="20"/>
  <c r="H263" i="20"/>
  <c r="I98" i="20"/>
  <c r="I39" i="20" s="1"/>
  <c r="I153" i="20"/>
  <c r="J239" i="20"/>
  <c r="G250" i="20"/>
  <c r="D156" i="20"/>
  <c r="K69" i="20"/>
  <c r="H84" i="20"/>
  <c r="D160" i="20"/>
  <c r="E272" i="20"/>
  <c r="J144" i="20"/>
  <c r="E128" i="20"/>
  <c r="F90" i="20"/>
  <c r="G94" i="20"/>
  <c r="I219" i="20"/>
  <c r="G124" i="20"/>
  <c r="G274" i="20"/>
  <c r="D222" i="20"/>
  <c r="F161" i="20"/>
  <c r="L251" i="20"/>
  <c r="F295" i="20"/>
  <c r="C92" i="20"/>
  <c r="M92" i="20" s="1"/>
  <c r="K89" i="20"/>
  <c r="H246" i="20"/>
  <c r="D216" i="20"/>
  <c r="K255" i="20"/>
  <c r="C60" i="20"/>
  <c r="M60" i="20" s="1"/>
  <c r="H251" i="20"/>
  <c r="K194" i="20"/>
  <c r="K47" i="20" s="1"/>
  <c r="H68" i="20"/>
  <c r="G264" i="20"/>
  <c r="H104" i="20"/>
  <c r="I263" i="20"/>
  <c r="F231" i="20"/>
  <c r="C140" i="20"/>
  <c r="M140" i="20" s="1"/>
  <c r="G148" i="20"/>
  <c r="F249" i="20"/>
  <c r="I274" i="20"/>
  <c r="D232" i="20"/>
  <c r="E178" i="20"/>
  <c r="E169" i="20"/>
  <c r="H127" i="20"/>
  <c r="E67" i="20"/>
  <c r="F281" i="20"/>
  <c r="K90" i="20"/>
  <c r="F262" i="20"/>
  <c r="L108" i="20"/>
  <c r="K222" i="20"/>
  <c r="K244" i="20"/>
  <c r="K228" i="20"/>
  <c r="F82" i="20"/>
  <c r="J73" i="20"/>
  <c r="C83" i="20"/>
  <c r="M83" i="20" s="1"/>
  <c r="H294" i="20"/>
  <c r="L95" i="20"/>
  <c r="H206" i="20"/>
  <c r="H48" i="20" s="1"/>
  <c r="D162" i="20"/>
  <c r="I93" i="20"/>
  <c r="I237" i="20"/>
  <c r="H184" i="20"/>
  <c r="F267" i="20"/>
  <c r="H161" i="20"/>
  <c r="F244" i="20"/>
  <c r="E166" i="20"/>
  <c r="G238" i="20"/>
  <c r="H140" i="20"/>
  <c r="K220" i="20"/>
  <c r="F183" i="20"/>
  <c r="F250" i="20"/>
  <c r="G136" i="20"/>
  <c r="L69" i="20"/>
  <c r="L104" i="20"/>
  <c r="L151" i="20"/>
  <c r="K109" i="20"/>
  <c r="D280" i="20"/>
  <c r="D265" i="20"/>
  <c r="C233" i="20"/>
  <c r="M233" i="20" s="1"/>
  <c r="C97" i="20"/>
  <c r="M97" i="20" s="1"/>
  <c r="F213" i="20"/>
  <c r="J105" i="20"/>
  <c r="E85" i="20"/>
  <c r="J61" i="20"/>
  <c r="I294" i="20"/>
  <c r="K215" i="20"/>
  <c r="G271" i="20"/>
  <c r="C160" i="20"/>
  <c r="M160" i="20" s="1"/>
  <c r="C298" i="20"/>
  <c r="M298" i="20" s="1"/>
  <c r="J89" i="20"/>
  <c r="I228" i="20"/>
  <c r="E108" i="20"/>
  <c r="J117" i="20"/>
  <c r="F173" i="20"/>
  <c r="I199" i="20"/>
  <c r="J162" i="20"/>
  <c r="J77" i="20"/>
  <c r="H239" i="20"/>
  <c r="E89" i="20"/>
  <c r="J240" i="20"/>
  <c r="K287" i="20"/>
  <c r="C293" i="20"/>
  <c r="M293" i="20" s="1"/>
  <c r="G206" i="20"/>
  <c r="G48" i="20" s="1"/>
  <c r="I75" i="20"/>
  <c r="K205" i="20"/>
  <c r="J116" i="20"/>
  <c r="H173" i="20"/>
  <c r="G166" i="20"/>
  <c r="H149" i="20"/>
  <c r="E273" i="20"/>
  <c r="H120" i="20"/>
  <c r="I220" i="20"/>
  <c r="L118" i="20"/>
  <c r="D194" i="20"/>
  <c r="D47" i="20" s="1"/>
  <c r="K122" i="20"/>
  <c r="K41" i="20" s="1"/>
  <c r="I246" i="20"/>
  <c r="H187" i="20"/>
  <c r="E259" i="20"/>
  <c r="G171" i="20"/>
  <c r="H100" i="20"/>
  <c r="D166" i="20"/>
  <c r="I198" i="20"/>
  <c r="E291" i="20"/>
  <c r="K290" i="20"/>
  <c r="K55" i="20" s="1"/>
  <c r="C215" i="20"/>
  <c r="M215" i="20" s="1"/>
  <c r="C121" i="20"/>
  <c r="M121" i="20" s="1"/>
  <c r="J212" i="20"/>
  <c r="F287" i="20"/>
  <c r="F134" i="20"/>
  <c r="F42" i="20" s="1"/>
  <c r="C270" i="20"/>
  <c r="M270" i="20" s="1"/>
  <c r="D204" i="20"/>
  <c r="C179" i="20"/>
  <c r="M179" i="20" s="1"/>
  <c r="L271" i="20"/>
  <c r="C276" i="20"/>
  <c r="M276" i="20" s="1"/>
  <c r="L191" i="20"/>
  <c r="J72" i="20"/>
  <c r="H82" i="20"/>
  <c r="H160" i="20"/>
  <c r="C62" i="20"/>
  <c r="M62" i="20" s="1"/>
  <c r="F291" i="20"/>
  <c r="D198" i="20"/>
  <c r="L157" i="20"/>
  <c r="E162" i="20"/>
  <c r="H248" i="20"/>
  <c r="F140" i="20"/>
  <c r="E299" i="20"/>
  <c r="E104" i="20"/>
  <c r="G287" i="20"/>
  <c r="J110" i="20"/>
  <c r="J40" i="20" s="1"/>
  <c r="G262" i="20"/>
  <c r="E293" i="20"/>
  <c r="H64" i="20"/>
  <c r="J129" i="20"/>
  <c r="D284" i="20"/>
  <c r="D202" i="20"/>
  <c r="J169" i="20"/>
  <c r="E123" i="20"/>
  <c r="J273" i="20"/>
  <c r="I118" i="20"/>
  <c r="L90" i="20"/>
  <c r="J232" i="20"/>
  <c r="F191" i="20"/>
  <c r="F236" i="20"/>
  <c r="L187" i="20"/>
  <c r="H209" i="20"/>
  <c r="J238" i="20"/>
  <c r="E173" i="20"/>
  <c r="E94" i="20"/>
  <c r="D90" i="20"/>
  <c r="D205" i="20"/>
  <c r="K200" i="20"/>
  <c r="E201" i="20"/>
  <c r="F190" i="20"/>
  <c r="L290" i="20"/>
  <c r="L55" i="20" s="1"/>
  <c r="I104" i="20"/>
  <c r="I205" i="20"/>
  <c r="L158" i="20"/>
  <c r="L44" i="20" s="1"/>
  <c r="G134" i="20"/>
  <c r="G42" i="20" s="1"/>
  <c r="H180" i="20"/>
  <c r="F285" i="20"/>
  <c r="G246" i="20"/>
  <c r="E279" i="20"/>
  <c r="D248" i="20"/>
  <c r="K137" i="20"/>
  <c r="K72" i="20"/>
  <c r="H197" i="20"/>
  <c r="J83" i="20"/>
  <c r="C156" i="20"/>
  <c r="M156" i="20" s="1"/>
  <c r="F67" i="20"/>
  <c r="L140" i="20"/>
  <c r="K210" i="20"/>
  <c r="H202" i="20"/>
  <c r="K91" i="20"/>
  <c r="L215" i="20"/>
  <c r="G90" i="20"/>
  <c r="D186" i="20"/>
  <c r="E208" i="20"/>
  <c r="E216" i="20"/>
  <c r="H171" i="20"/>
  <c r="J245" i="20"/>
  <c r="J79" i="20"/>
  <c r="K261" i="20"/>
  <c r="J109" i="20"/>
  <c r="F206" i="20"/>
  <c r="F48" i="20" s="1"/>
  <c r="I131" i="20"/>
  <c r="C131" i="20"/>
  <c r="M131" i="20" s="1"/>
  <c r="F167" i="20"/>
  <c r="D68" i="20"/>
  <c r="C185" i="20"/>
  <c r="M185" i="20" s="1"/>
  <c r="L270" i="20"/>
  <c r="H234" i="20"/>
  <c r="L201" i="20"/>
  <c r="D218" i="20"/>
  <c r="D49" i="20" s="1"/>
  <c r="I106" i="20"/>
  <c r="H214" i="20"/>
  <c r="J139" i="20"/>
  <c r="J88" i="20"/>
  <c r="H83" i="20"/>
  <c r="C74" i="20"/>
  <c r="C37" i="20" s="1"/>
  <c r="M37" i="20" s="1"/>
  <c r="C212" i="20"/>
  <c r="M212" i="20" s="1"/>
  <c r="D261" i="20"/>
  <c r="E248" i="20"/>
  <c r="F116" i="20"/>
  <c r="C225" i="20"/>
  <c r="M225" i="20" s="1"/>
  <c r="L121" i="20"/>
  <c r="F133" i="20"/>
  <c r="C104" i="20"/>
  <c r="M104" i="20" s="1"/>
  <c r="H67" i="20"/>
  <c r="L241" i="20"/>
  <c r="K119" i="20"/>
  <c r="L131" i="20"/>
  <c r="E224" i="20"/>
  <c r="L91" i="20"/>
  <c r="H114" i="20"/>
  <c r="F207" i="20"/>
  <c r="G151" i="20"/>
  <c r="D269" i="20"/>
  <c r="D179" i="20"/>
  <c r="C166" i="20"/>
  <c r="M166" i="20" s="1"/>
  <c r="E290" i="20"/>
  <c r="E55" i="20" s="1"/>
  <c r="L149" i="20"/>
  <c r="J257" i="20"/>
  <c r="E237" i="20"/>
  <c r="F246" i="20"/>
  <c r="D287" i="20"/>
  <c r="F120" i="20"/>
  <c r="D290" i="20"/>
  <c r="D55" i="20" s="1"/>
  <c r="E148" i="20"/>
  <c r="L212" i="20"/>
  <c r="F151" i="20"/>
  <c r="J138" i="20"/>
  <c r="D201" i="20"/>
  <c r="L166" i="20"/>
  <c r="I229" i="20"/>
  <c r="L148" i="20"/>
  <c r="H185" i="20"/>
  <c r="H73" i="20"/>
  <c r="L272" i="20"/>
  <c r="J248" i="20"/>
  <c r="K163" i="20"/>
  <c r="F192" i="20"/>
  <c r="G95" i="20"/>
  <c r="L197" i="20"/>
  <c r="I286" i="20"/>
  <c r="H156" i="20"/>
  <c r="E195" i="20"/>
  <c r="F248" i="20"/>
  <c r="D249" i="20"/>
  <c r="L73" i="20"/>
  <c r="H63" i="20"/>
  <c r="F195" i="20"/>
  <c r="L237" i="20"/>
  <c r="L174" i="20"/>
  <c r="K288" i="20"/>
  <c r="H289" i="20"/>
  <c r="E73" i="20"/>
  <c r="K249" i="20"/>
  <c r="E164" i="20"/>
  <c r="E152" i="20"/>
  <c r="F93" i="20"/>
  <c r="J296" i="20"/>
  <c r="J147" i="20"/>
  <c r="C237" i="20"/>
  <c r="M237" i="20" s="1"/>
  <c r="K274" i="20"/>
  <c r="L162" i="20"/>
  <c r="E205" i="20"/>
  <c r="K267" i="20"/>
  <c r="E266" i="20"/>
  <c r="E53" i="20" s="1"/>
  <c r="D84" i="20"/>
  <c r="E74" i="20"/>
  <c r="E37" i="20" s="1"/>
  <c r="G193" i="20"/>
  <c r="E126" i="20"/>
  <c r="I193" i="20"/>
  <c r="J168" i="20"/>
  <c r="J233" i="20"/>
  <c r="L99" i="20"/>
  <c r="H157" i="20"/>
  <c r="J255" i="20"/>
  <c r="I258" i="20"/>
  <c r="J122" i="20"/>
  <c r="J41" i="20" s="1"/>
  <c r="C283" i="20"/>
  <c r="M283" i="20" s="1"/>
  <c r="H123" i="20"/>
  <c r="I211" i="20"/>
  <c r="E285" i="20"/>
  <c r="C91" i="20"/>
  <c r="M91" i="20" s="1"/>
  <c r="E229" i="20"/>
  <c r="L200" i="20"/>
  <c r="E244" i="20"/>
  <c r="C184" i="20"/>
  <c r="M184" i="20" s="1"/>
  <c r="G291" i="20"/>
  <c r="E191" i="20"/>
  <c r="J142" i="20"/>
  <c r="G89" i="20"/>
  <c r="F228" i="20"/>
  <c r="I176" i="20"/>
  <c r="L96" i="20"/>
  <c r="E260" i="20"/>
  <c r="D105" i="20"/>
  <c r="L83" i="20"/>
  <c r="F187" i="20"/>
  <c r="E79" i="20"/>
  <c r="E235" i="20"/>
  <c r="H158" i="20"/>
  <c r="H44" i="20" s="1"/>
  <c r="J225" i="20"/>
  <c r="H270" i="20"/>
  <c r="J227" i="20"/>
  <c r="I252" i="20"/>
  <c r="E212" i="20"/>
  <c r="F113" i="20"/>
  <c r="G192" i="20"/>
  <c r="K141" i="20"/>
  <c r="G126" i="20"/>
  <c r="C209" i="20"/>
  <c r="M209" i="20" s="1"/>
  <c r="E221" i="20"/>
  <c r="D270" i="20"/>
  <c r="J269" i="20"/>
  <c r="H124" i="20"/>
  <c r="G111" i="20"/>
  <c r="G288" i="20"/>
  <c r="H260" i="20"/>
  <c r="J146" i="20"/>
  <c r="J43" i="20" s="1"/>
  <c r="F157" i="20"/>
  <c r="G182" i="20"/>
  <c r="G46" i="20" s="1"/>
  <c r="C286" i="20"/>
  <c r="M286" i="20" s="1"/>
  <c r="J70" i="20"/>
  <c r="G273" i="20"/>
  <c r="D139" i="20"/>
  <c r="D293" i="20"/>
  <c r="D79" i="20"/>
  <c r="J131" i="20"/>
  <c r="J101" i="20"/>
  <c r="H231" i="20"/>
  <c r="E129" i="20"/>
  <c r="D107" i="20"/>
  <c r="D253" i="20"/>
  <c r="H204" i="20"/>
  <c r="C192" i="20"/>
  <c r="M192" i="20" s="1"/>
  <c r="K153" i="20"/>
  <c r="K265" i="20"/>
  <c r="H265" i="20"/>
  <c r="K245" i="20"/>
  <c r="G108" i="20"/>
  <c r="H229" i="20"/>
  <c r="E252" i="20"/>
  <c r="K260" i="20"/>
  <c r="E243" i="20"/>
  <c r="C208" i="20"/>
  <c r="M208" i="20" s="1"/>
  <c r="K296" i="20"/>
  <c r="G155" i="20"/>
  <c r="H218" i="20"/>
  <c r="H49" i="20" s="1"/>
  <c r="J219" i="20"/>
  <c r="F212" i="20"/>
  <c r="H282" i="20"/>
  <c r="C290" i="20"/>
  <c r="H192" i="20"/>
  <c r="L224" i="20"/>
  <c r="K124" i="20"/>
  <c r="K94" i="20"/>
  <c r="H276" i="20"/>
  <c r="K87" i="20"/>
  <c r="C113" i="20"/>
  <c r="M113" i="20" s="1"/>
  <c r="E281" i="20"/>
  <c r="I285" i="20"/>
  <c r="L244" i="20"/>
  <c r="G279" i="20"/>
  <c r="I141" i="20"/>
  <c r="E91" i="20"/>
  <c r="I232" i="20"/>
  <c r="E163" i="20"/>
  <c r="L243" i="20"/>
  <c r="C161" i="20"/>
  <c r="M161" i="20" s="1"/>
  <c r="G229" i="20"/>
  <c r="C214" i="20"/>
  <c r="M214" i="20" s="1"/>
  <c r="E105" i="20"/>
  <c r="C266" i="20"/>
  <c r="E246" i="20"/>
  <c r="D87" i="20"/>
  <c r="G74" i="20"/>
  <c r="G37" i="20" s="1"/>
  <c r="F171" i="20"/>
  <c r="L85" i="20"/>
  <c r="L177" i="20"/>
  <c r="I243" i="20"/>
  <c r="J141" i="20"/>
  <c r="L264" i="20"/>
  <c r="G286" i="20"/>
  <c r="F101" i="20"/>
  <c r="F217" i="20"/>
  <c r="F94" i="20"/>
  <c r="G70" i="20"/>
  <c r="K171" i="20"/>
  <c r="G147" i="20"/>
  <c r="F297" i="20"/>
  <c r="K126" i="20"/>
  <c r="H97" i="20"/>
  <c r="I254" i="20"/>
  <c r="I52" i="20" s="1"/>
  <c r="K237" i="20"/>
  <c r="E70" i="20"/>
  <c r="I129" i="20"/>
  <c r="H101" i="20"/>
  <c r="G297" i="20"/>
  <c r="D278" i="20"/>
  <c r="D54" i="20" s="1"/>
  <c r="I90" i="20"/>
  <c r="L102" i="20"/>
  <c r="F124" i="20"/>
  <c r="L246" i="20"/>
  <c r="F168" i="20"/>
  <c r="F209" i="20"/>
  <c r="K213" i="20"/>
  <c r="D245" i="20"/>
  <c r="I64" i="20"/>
  <c r="I154" i="20"/>
  <c r="D76" i="20"/>
  <c r="H86" i="20"/>
  <c r="H38" i="20" s="1"/>
  <c r="C210" i="20"/>
  <c r="M210" i="20" s="1"/>
  <c r="D197" i="20"/>
  <c r="K199" i="20"/>
  <c r="G221" i="20"/>
  <c r="L281" i="20"/>
  <c r="G231" i="20"/>
  <c r="C112" i="20"/>
  <c r="M112" i="20" s="1"/>
  <c r="E147" i="20"/>
  <c r="J250" i="20"/>
  <c r="F259" i="20"/>
  <c r="C240" i="20"/>
  <c r="M240" i="20" s="1"/>
  <c r="E214" i="20"/>
  <c r="J173" i="20"/>
  <c r="F266" i="20"/>
  <c r="F53" i="20" s="1"/>
  <c r="L81" i="20"/>
  <c r="K112" i="20"/>
  <c r="G211" i="20"/>
  <c r="K142" i="20"/>
  <c r="F276" i="20"/>
  <c r="C241" i="20"/>
  <c r="M241" i="20" s="1"/>
  <c r="J293" i="20"/>
  <c r="C126" i="20"/>
  <c r="M126" i="20" s="1"/>
  <c r="K149" i="20"/>
  <c r="D117" i="20"/>
  <c r="G158" i="20"/>
  <c r="G44" i="20" s="1"/>
  <c r="H144" i="20"/>
  <c r="H271" i="20"/>
  <c r="J297" i="20"/>
  <c r="D161" i="20"/>
  <c r="G202" i="20"/>
  <c r="I109" i="20"/>
  <c r="D157" i="20"/>
  <c r="L284" i="20"/>
  <c r="K83" i="20"/>
  <c r="L232" i="20"/>
  <c r="G207" i="20"/>
  <c r="G130" i="20"/>
  <c r="D165" i="20"/>
  <c r="F125" i="20"/>
  <c r="I214" i="20"/>
  <c r="J190" i="20"/>
  <c r="G251" i="20"/>
  <c r="I82" i="20"/>
  <c r="C76" i="20"/>
  <c r="M76" i="20" s="1"/>
  <c r="F200" i="20"/>
  <c r="L268" i="20"/>
  <c r="H179" i="20"/>
  <c r="L278" i="20"/>
  <c r="L54" i="20" s="1"/>
  <c r="E222" i="20"/>
  <c r="F208" i="20"/>
  <c r="J66" i="20"/>
  <c r="D252" i="20"/>
  <c r="D176" i="20"/>
  <c r="D113" i="20"/>
  <c r="F62" i="20"/>
  <c r="F36" i="20" s="1"/>
  <c r="I163" i="20"/>
  <c r="I80" i="20"/>
  <c r="D185" i="20"/>
  <c r="C227" i="20"/>
  <c r="M227" i="20" s="1"/>
  <c r="J108" i="20"/>
  <c r="H61" i="20"/>
  <c r="C150" i="20"/>
  <c r="M150" i="20" s="1"/>
  <c r="C124" i="20"/>
  <c r="M124" i="20" s="1"/>
  <c r="L219" i="20"/>
  <c r="I297" i="20"/>
  <c r="K60" i="20"/>
  <c r="K35" i="20" s="1"/>
  <c r="F66" i="20"/>
  <c r="K134" i="20"/>
  <c r="K42" i="20" s="1"/>
  <c r="F121" i="20"/>
  <c r="I138" i="20"/>
  <c r="E118" i="20"/>
  <c r="E179" i="20"/>
  <c r="I67" i="20"/>
  <c r="E106" i="20"/>
  <c r="E96" i="20"/>
  <c r="E288" i="20"/>
  <c r="J85" i="20"/>
  <c r="E280" i="20"/>
  <c r="F232" i="20"/>
  <c r="D260" i="20"/>
  <c r="J217" i="20"/>
  <c r="J132" i="20"/>
  <c r="D109" i="20"/>
  <c r="J276" i="20"/>
  <c r="J151" i="20"/>
  <c r="I68" i="20"/>
  <c r="D212" i="20"/>
  <c r="H280" i="20"/>
  <c r="C118" i="20"/>
  <c r="M118" i="20" s="1"/>
  <c r="C200" i="20"/>
  <c r="M200" i="20" s="1"/>
  <c r="L167" i="20"/>
  <c r="J75" i="20"/>
  <c r="D168" i="20"/>
  <c r="L62" i="20"/>
  <c r="L36" i="20" s="1"/>
  <c r="G249" i="20"/>
  <c r="J259" i="20"/>
  <c r="I293" i="20"/>
  <c r="G197" i="20"/>
  <c r="K208" i="20"/>
  <c r="J157" i="20"/>
  <c r="K81" i="20"/>
  <c r="K293" i="20"/>
  <c r="C86" i="20"/>
  <c r="C38" i="20" s="1"/>
  <c r="M38" i="20" s="1"/>
  <c r="I221" i="20"/>
  <c r="L230" i="20"/>
  <c r="L50" i="20" s="1"/>
  <c r="L136" i="20"/>
  <c r="J290" i="20"/>
  <c r="J55" i="20" s="1"/>
  <c r="D208" i="20"/>
  <c r="J295" i="20"/>
  <c r="J181" i="20"/>
  <c r="H176" i="20"/>
  <c r="I79" i="20"/>
  <c r="H153" i="20"/>
  <c r="H227" i="20"/>
  <c r="I166" i="20"/>
  <c r="H240" i="20"/>
  <c r="I83" i="20"/>
  <c r="G101" i="20"/>
  <c r="J198" i="20"/>
  <c r="I234" i="20"/>
  <c r="K95" i="20"/>
  <c r="F284" i="20"/>
  <c r="F282" i="20"/>
  <c r="J186" i="20"/>
  <c r="L60" i="20"/>
  <c r="L35" i="20" s="1"/>
  <c r="G289" i="20"/>
  <c r="F65" i="20"/>
  <c r="L113" i="20"/>
  <c r="I107" i="20"/>
  <c r="F69" i="20"/>
  <c r="K140" i="20"/>
  <c r="F95" i="20"/>
  <c r="K144" i="20"/>
  <c r="I209" i="20"/>
  <c r="D89" i="20"/>
  <c r="F253" i="20"/>
  <c r="D291" i="20"/>
  <c r="C277" i="20"/>
  <c r="M277" i="20" s="1"/>
  <c r="D67" i="20"/>
  <c r="G294" i="20"/>
  <c r="L142" i="20"/>
  <c r="F194" i="20"/>
  <c r="F47" i="20" s="1"/>
  <c r="I113" i="20"/>
  <c r="L119" i="20"/>
  <c r="I257" i="20"/>
  <c r="F283" i="20"/>
  <c r="L242" i="20"/>
  <c r="L51" i="20" s="1"/>
  <c r="E136" i="20"/>
  <c r="L254" i="20"/>
  <c r="L52" i="20" s="1"/>
  <c r="G80" i="20"/>
  <c r="F275" i="20"/>
  <c r="E262" i="20"/>
  <c r="D85" i="20"/>
  <c r="J63" i="20"/>
  <c r="J97" i="20"/>
  <c r="D119" i="20"/>
  <c r="E190" i="20"/>
  <c r="D213" i="20"/>
  <c r="J155" i="20"/>
  <c r="K197" i="20"/>
  <c r="H283" i="20"/>
  <c r="L218" i="20"/>
  <c r="L49" i="20" s="1"/>
  <c r="L109" i="20"/>
  <c r="J67" i="20"/>
  <c r="F60" i="20"/>
  <c r="F35" i="20" s="1"/>
  <c r="E64" i="20"/>
  <c r="K78" i="20"/>
  <c r="I148" i="20"/>
  <c r="K151" i="20"/>
  <c r="G93" i="20"/>
  <c r="L249" i="20"/>
  <c r="G186" i="20"/>
  <c r="F225" i="20"/>
  <c r="H70" i="20"/>
  <c r="K70" i="20"/>
  <c r="L296" i="20"/>
  <c r="C274" i="20"/>
  <c r="M274" i="20" s="1"/>
  <c r="K204" i="20"/>
  <c r="L297" i="20"/>
  <c r="E196" i="20"/>
  <c r="H142" i="20"/>
  <c r="I70" i="20"/>
  <c r="K100" i="20"/>
  <c r="L111" i="20"/>
  <c r="F129" i="20"/>
  <c r="C251" i="20"/>
  <c r="M251" i="20" s="1"/>
  <c r="J199" i="20"/>
  <c r="K177" i="20"/>
  <c r="C71" i="20"/>
  <c r="M71" i="20" s="1"/>
  <c r="J214" i="20"/>
  <c r="F197" i="20"/>
  <c r="G69" i="20"/>
  <c r="I73" i="20"/>
  <c r="E239" i="20"/>
  <c r="E254" i="20"/>
  <c r="E52" i="20" s="1"/>
  <c r="I264" i="20"/>
  <c r="D78" i="20"/>
  <c r="I268" i="20"/>
  <c r="E177" i="20"/>
  <c r="J172" i="20"/>
  <c r="J235" i="20"/>
  <c r="G142" i="20"/>
  <c r="J289" i="20"/>
  <c r="F103" i="20"/>
  <c r="K234" i="20"/>
  <c r="C201" i="20"/>
  <c r="M201" i="20" s="1"/>
  <c r="C265" i="20"/>
  <c r="M265" i="20" s="1"/>
  <c r="C103" i="20"/>
  <c r="M103" i="20" s="1"/>
  <c r="F122" i="20"/>
  <c r="F41" i="20" s="1"/>
  <c r="H191" i="20"/>
  <c r="J206" i="20"/>
  <c r="J48" i="20" s="1"/>
  <c r="C125" i="20"/>
  <c r="M125" i="20" s="1"/>
  <c r="K289" i="20"/>
  <c r="H273" i="20"/>
  <c r="F288" i="20"/>
  <c r="E209" i="20"/>
  <c r="E206" i="20"/>
  <c r="E48" i="20" s="1"/>
  <c r="J241" i="20"/>
  <c r="E102" i="20"/>
  <c r="C167" i="20"/>
  <c r="M167" i="20" s="1"/>
  <c r="H205" i="20"/>
  <c r="K125" i="20"/>
  <c r="H139" i="20"/>
  <c r="L259" i="20"/>
  <c r="K253" i="20"/>
  <c r="J298" i="20"/>
  <c r="E197" i="20"/>
  <c r="L130" i="20"/>
  <c r="L229" i="20"/>
  <c r="K270" i="20"/>
  <c r="E228" i="20"/>
  <c r="E245" i="20"/>
  <c r="H222" i="20"/>
  <c r="J211" i="20"/>
  <c r="D184" i="20"/>
  <c r="I295" i="20"/>
  <c r="G87" i="20"/>
  <c r="G204" i="20"/>
  <c r="H295" i="20"/>
  <c r="L275" i="20"/>
  <c r="J292" i="20"/>
  <c r="I222" i="20"/>
  <c r="F174" i="20"/>
  <c r="I116" i="20"/>
  <c r="J249" i="20"/>
  <c r="C236" i="20"/>
  <c r="M236" i="20" s="1"/>
  <c r="L147" i="20"/>
  <c r="G203" i="20"/>
  <c r="F75" i="20"/>
  <c r="L154" i="20"/>
  <c r="E286" i="20"/>
  <c r="G239" i="20"/>
  <c r="D80" i="20"/>
  <c r="J226" i="20"/>
  <c r="I201" i="20"/>
  <c r="E121" i="20"/>
  <c r="G176" i="20"/>
  <c r="C114" i="20"/>
  <c r="M114" i="20" s="1"/>
  <c r="I103" i="20"/>
  <c r="C284" i="20"/>
  <c r="M284" i="20" s="1"/>
  <c r="E101" i="20"/>
  <c r="H159" i="20"/>
  <c r="C105" i="20"/>
  <c r="M105" i="20" s="1"/>
  <c r="C180" i="20"/>
  <c r="M180" i="20" s="1"/>
  <c r="G109" i="20"/>
  <c r="J247" i="20"/>
  <c r="F155" i="20"/>
  <c r="J176" i="20"/>
  <c r="G282" i="20"/>
  <c r="D188" i="20"/>
  <c r="I288" i="20"/>
  <c r="K150" i="20"/>
  <c r="H288" i="20"/>
  <c r="H145" i="20"/>
  <c r="K130" i="20"/>
  <c r="G140" i="20"/>
  <c r="L68" i="20"/>
  <c r="H252" i="20"/>
  <c r="C165" i="20"/>
  <c r="M165" i="20" s="1"/>
  <c r="L188" i="20"/>
  <c r="I202" i="20"/>
  <c r="H259" i="20"/>
  <c r="F251" i="20"/>
  <c r="G210" i="20"/>
  <c r="C163" i="20"/>
  <c r="M163" i="20" s="1"/>
  <c r="H112" i="20"/>
  <c r="D83" i="20"/>
  <c r="K152" i="20"/>
  <c r="H258" i="20"/>
  <c r="L298" i="20"/>
  <c r="E176" i="20"/>
  <c r="H286" i="20"/>
  <c r="H233" i="20"/>
  <c r="H292" i="20"/>
  <c r="J87" i="20"/>
  <c r="F235" i="20"/>
  <c r="C183" i="20"/>
  <c r="M183" i="20" s="1"/>
  <c r="E98" i="20"/>
  <c r="E39" i="20" s="1"/>
  <c r="G75" i="20"/>
  <c r="C70" i="20"/>
  <c r="M70" i="20" s="1"/>
  <c r="K189" i="20"/>
  <c r="I179" i="20"/>
  <c r="J237" i="20"/>
  <c r="F158" i="20"/>
  <c r="F44" i="20" s="1"/>
  <c r="K201" i="20"/>
  <c r="D294" i="20"/>
  <c r="C232" i="20"/>
  <c r="M232" i="20" s="1"/>
  <c r="I190" i="20"/>
  <c r="D65" i="20"/>
  <c r="C272" i="20"/>
  <c r="M272" i="20" s="1"/>
  <c r="C268" i="20"/>
  <c r="M268" i="20" s="1"/>
  <c r="L61" i="20"/>
  <c r="E215" i="20"/>
  <c r="F139" i="20"/>
  <c r="L245" i="20"/>
  <c r="C72" i="20"/>
  <c r="M72" i="20" s="1"/>
  <c r="E140" i="20"/>
  <c r="C36" i="20"/>
  <c r="M36" i="20" s="1"/>
  <c r="D187" i="20"/>
  <c r="D259" i="20"/>
  <c r="F138" i="20"/>
  <c r="F223" i="20"/>
  <c r="G200" i="20"/>
  <c r="G181" i="20"/>
  <c r="E181" i="20"/>
  <c r="C69" i="20"/>
  <c r="M69" i="20" s="1"/>
  <c r="I170" i="20"/>
  <c r="I45" i="20" s="1"/>
  <c r="C295" i="20"/>
  <c r="M295" i="20" s="1"/>
  <c r="I175" i="20"/>
  <c r="F130" i="20"/>
  <c r="C87" i="20"/>
  <c r="M87" i="20" s="1"/>
  <c r="E217" i="20"/>
  <c r="G185" i="20"/>
  <c r="H90" i="20"/>
  <c r="K97" i="20"/>
  <c r="F185" i="20"/>
  <c r="E103" i="20"/>
  <c r="I112" i="20"/>
  <c r="J171" i="20"/>
  <c r="F165" i="20"/>
  <c r="E90" i="20"/>
  <c r="K160" i="20"/>
  <c r="F98" i="20"/>
  <c r="F39" i="20" s="1"/>
  <c r="I207" i="20"/>
  <c r="G160" i="20"/>
  <c r="D63" i="20"/>
  <c r="C187" i="20"/>
  <c r="M187" i="20" s="1"/>
  <c r="J136" i="20"/>
  <c r="J267" i="20"/>
  <c r="K110" i="20"/>
  <c r="K40" i="20" s="1"/>
  <c r="H77" i="20"/>
  <c r="G293" i="20"/>
  <c r="D239" i="20"/>
  <c r="G117" i="20"/>
  <c r="D124" i="20"/>
  <c r="I165" i="20"/>
  <c r="C281" i="20"/>
  <c r="M281" i="20" s="1"/>
  <c r="J246" i="20"/>
  <c r="E119" i="20"/>
  <c r="H281" i="20"/>
  <c r="D64" i="20"/>
  <c r="G175" i="20"/>
  <c r="L199" i="20"/>
  <c r="E151" i="20"/>
  <c r="K221" i="20"/>
  <c r="D196" i="20"/>
  <c r="J254" i="20"/>
  <c r="J52" i="20" s="1"/>
  <c r="K218" i="20"/>
  <c r="K49" i="20" s="1"/>
  <c r="D104" i="20"/>
  <c r="C144" i="20"/>
  <c r="M144" i="20" s="1"/>
  <c r="F88" i="20"/>
  <c r="L186" i="20"/>
  <c r="E269" i="20"/>
  <c r="G278" i="20"/>
  <c r="G54" i="20" s="1"/>
  <c r="L231" i="20"/>
  <c r="C269" i="20"/>
  <c r="M269" i="20" s="1"/>
  <c r="F215" i="20"/>
  <c r="G298" i="20"/>
  <c r="J291" i="20"/>
  <c r="L239" i="20"/>
  <c r="K277" i="20"/>
  <c r="C98" i="20"/>
  <c r="M98" i="20" s="1"/>
  <c r="G255" i="20"/>
  <c r="E242" i="20"/>
  <c r="E51" i="20" s="1"/>
  <c r="J84" i="20"/>
  <c r="F242" i="20"/>
  <c r="F51" i="20" s="1"/>
  <c r="G284" i="20"/>
  <c r="F106" i="20"/>
  <c r="J209" i="20"/>
  <c r="K64" i="20"/>
  <c r="F118" i="20"/>
  <c r="H98" i="20"/>
  <c r="H39" i="20" s="1"/>
  <c r="K214" i="20"/>
  <c r="G292" i="20"/>
  <c r="G178" i="20"/>
  <c r="F86" i="20"/>
  <c r="F38" i="20" s="1"/>
  <c r="H230" i="20"/>
  <c r="H50" i="20" s="1"/>
  <c r="D95" i="20"/>
  <c r="H75" i="20"/>
  <c r="C189" i="20"/>
  <c r="M189" i="20" s="1"/>
  <c r="C80" i="20"/>
  <c r="M80" i="20" s="1"/>
  <c r="H102" i="20"/>
  <c r="D101" i="20"/>
  <c r="F148" i="20"/>
  <c r="J262" i="20"/>
  <c r="E282" i="20"/>
  <c r="I63" i="20"/>
  <c r="C247" i="20"/>
  <c r="M247" i="20" s="1"/>
  <c r="L255" i="20"/>
  <c r="F199" i="20"/>
  <c r="F204" i="20"/>
  <c r="C73" i="20"/>
  <c r="M73" i="20" s="1"/>
  <c r="K292" i="20"/>
  <c r="C93" i="20"/>
  <c r="M93" i="20" s="1"/>
  <c r="L203" i="20"/>
  <c r="H284" i="20"/>
  <c r="J208" i="20"/>
  <c r="H210" i="20"/>
  <c r="C211" i="20"/>
  <c r="M211" i="20" s="1"/>
  <c r="E233" i="20"/>
  <c r="J201" i="20"/>
  <c r="I88" i="20"/>
  <c r="L222" i="20"/>
  <c r="L163" i="20"/>
  <c r="H290" i="20"/>
  <c r="H55" i="20" s="1"/>
  <c r="H105" i="20"/>
  <c r="G230" i="20"/>
  <c r="G50" i="20" s="1"/>
  <c r="C224" i="20"/>
  <c r="M224" i="20" s="1"/>
  <c r="I140" i="20"/>
  <c r="L288" i="20"/>
  <c r="D288" i="20"/>
  <c r="D180" i="20"/>
  <c r="F214" i="20"/>
  <c r="E156" i="20"/>
  <c r="I186" i="20"/>
  <c r="H274" i="20"/>
  <c r="D173" i="20"/>
  <c r="F126" i="20"/>
  <c r="K86" i="20"/>
  <c r="K38" i="20" s="1"/>
  <c r="L256" i="20"/>
  <c r="K282" i="20"/>
  <c r="C263" i="20"/>
  <c r="M263" i="20" s="1"/>
  <c r="F123" i="20"/>
  <c r="I273" i="20"/>
  <c r="K105" i="20"/>
  <c r="J271" i="20"/>
  <c r="F175" i="20"/>
  <c r="E72" i="20"/>
  <c r="G247" i="20"/>
  <c r="I111" i="20"/>
  <c r="E230" i="20"/>
  <c r="E50" i="20" s="1"/>
  <c r="G123" i="20"/>
  <c r="I212" i="20"/>
  <c r="E153" i="20"/>
  <c r="J287" i="20"/>
  <c r="D144" i="20"/>
  <c r="J123" i="20"/>
  <c r="E115" i="20"/>
  <c r="C172" i="20"/>
  <c r="M172" i="20" s="1"/>
  <c r="I276" i="20"/>
  <c r="I217" i="20"/>
  <c r="G119" i="20"/>
  <c r="I115" i="20"/>
  <c r="C297" i="20"/>
  <c r="M297" i="20" s="1"/>
  <c r="L173" i="20"/>
  <c r="F198" i="20"/>
  <c r="H208" i="20"/>
  <c r="I96" i="20"/>
  <c r="D142" i="20"/>
  <c r="J215" i="20"/>
  <c r="K206" i="20"/>
  <c r="K48" i="20" s="1"/>
  <c r="I121" i="20"/>
  <c r="J253" i="20"/>
  <c r="F108" i="20"/>
  <c r="J114" i="20"/>
  <c r="F238" i="20"/>
  <c r="J118" i="20"/>
  <c r="J148" i="20"/>
  <c r="C132" i="20"/>
  <c r="M132" i="20" s="1"/>
  <c r="C188" i="20"/>
  <c r="M188" i="20" s="1"/>
  <c r="K224" i="20"/>
  <c r="L156" i="20"/>
  <c r="K71" i="20"/>
  <c r="E109" i="20"/>
  <c r="C159" i="20"/>
  <c r="M159" i="20" s="1"/>
  <c r="E275" i="20"/>
  <c r="D220" i="20"/>
  <c r="J223" i="20"/>
  <c r="G188" i="20"/>
  <c r="L182" i="20"/>
  <c r="L46" i="20" s="1"/>
  <c r="L190" i="20"/>
  <c r="C271" i="20"/>
  <c r="M271" i="20" s="1"/>
  <c r="J76" i="20"/>
  <c r="E133" i="20"/>
  <c r="K172" i="20"/>
  <c r="D199" i="20"/>
  <c r="J200" i="20"/>
  <c r="E161" i="20"/>
  <c r="I244" i="20"/>
  <c r="E294" i="20"/>
  <c r="F254" i="20"/>
  <c r="F52" i="20" s="1"/>
  <c r="F160" i="20"/>
  <c r="L80" i="20"/>
  <c r="F170" i="20"/>
  <c r="F45" i="20" s="1"/>
  <c r="H243" i="20"/>
  <c r="G156" i="20"/>
  <c r="J268" i="20"/>
  <c r="D228" i="20"/>
  <c r="L223" i="20"/>
  <c r="L84" i="20"/>
  <c r="I102" i="20"/>
  <c r="D130" i="20"/>
  <c r="I126" i="20"/>
  <c r="L180" i="20"/>
  <c r="H126" i="20"/>
  <c r="L107" i="20"/>
  <c r="I236" i="20"/>
  <c r="K170" i="20"/>
  <c r="K45" i="20" s="1"/>
  <c r="K226" i="20"/>
  <c r="C217" i="20"/>
  <c r="M217" i="20" s="1"/>
  <c r="K154" i="20"/>
  <c r="E265" i="20"/>
  <c r="I272" i="20"/>
  <c r="E185" i="20"/>
  <c r="J137" i="20"/>
  <c r="D116" i="20"/>
  <c r="K186" i="20"/>
  <c r="D96" i="20"/>
  <c r="E250" i="20"/>
  <c r="I120" i="20"/>
  <c r="F80" i="20"/>
  <c r="J244" i="20"/>
  <c r="H297" i="20"/>
  <c r="H169" i="20"/>
  <c r="J62" i="20"/>
  <c r="J36" i="20" s="1"/>
  <c r="D127" i="20"/>
  <c r="K74" i="20"/>
  <c r="K37" i="20" s="1"/>
  <c r="J124" i="20"/>
  <c r="G120" i="20"/>
  <c r="H141" i="20"/>
  <c r="J192" i="20"/>
  <c r="L134" i="20"/>
  <c r="L42" i="20" s="1"/>
  <c r="L155" i="20"/>
  <c r="F136" i="20"/>
  <c r="L75" i="20"/>
  <c r="G78" i="20"/>
  <c r="L185" i="20"/>
  <c r="K146" i="20"/>
  <c r="K43" i="20" s="1"/>
  <c r="C278" i="20"/>
  <c r="E276" i="20"/>
  <c r="D66" i="20"/>
  <c r="K254" i="20"/>
  <c r="K52" i="20" s="1"/>
  <c r="K114" i="20"/>
  <c r="C116" i="20"/>
  <c r="M116" i="20" s="1"/>
  <c r="H135" i="20"/>
  <c r="E247" i="20"/>
  <c r="I152" i="20"/>
  <c r="D86" i="20"/>
  <c r="D38" i="20" s="1"/>
  <c r="C134" i="20"/>
  <c r="D256" i="20"/>
  <c r="H201" i="20"/>
  <c r="L165" i="20"/>
  <c r="K136" i="20"/>
  <c r="F78" i="20"/>
  <c r="C63" i="20"/>
  <c r="M63" i="20" s="1"/>
  <c r="I164" i="20"/>
  <c r="C292" i="20"/>
  <c r="M292" i="20" s="1"/>
  <c r="C170" i="20"/>
  <c r="J210" i="20"/>
  <c r="D211" i="20"/>
  <c r="I66" i="20"/>
  <c r="F145" i="20"/>
  <c r="L273" i="20"/>
  <c r="L181" i="20"/>
  <c r="K173" i="20"/>
  <c r="C229" i="20"/>
  <c r="M229" i="20" s="1"/>
  <c r="E213" i="20"/>
  <c r="H74" i="20"/>
  <c r="H37" i="20" s="1"/>
  <c r="G218" i="20"/>
  <c r="G49" i="20" s="1"/>
  <c r="E278" i="20"/>
  <c r="E54" i="20" s="1"/>
  <c r="E168" i="20"/>
  <c r="H132" i="20"/>
  <c r="L120" i="20"/>
  <c r="F91" i="20"/>
  <c r="J242" i="20"/>
  <c r="J51" i="20" s="1"/>
  <c r="D131" i="20"/>
  <c r="C221" i="20"/>
  <c r="M221" i="20" s="1"/>
  <c r="D231" i="20"/>
  <c r="I97" i="20"/>
  <c r="H193" i="20"/>
  <c r="K272" i="20"/>
  <c r="G132" i="20"/>
  <c r="H128" i="20"/>
  <c r="K263" i="20"/>
  <c r="I89" i="20"/>
  <c r="F280" i="20"/>
  <c r="I139" i="20"/>
  <c r="E116" i="20"/>
  <c r="E192" i="20"/>
  <c r="E210" i="20"/>
  <c r="K262" i="20"/>
  <c r="C94" i="20"/>
  <c r="M94" i="20" s="1"/>
  <c r="F71" i="20"/>
  <c r="F273" i="20"/>
  <c r="G240" i="20"/>
  <c r="H226" i="20"/>
  <c r="C155" i="20"/>
  <c r="M155" i="20" s="1"/>
  <c r="K104" i="20"/>
  <c r="E218" i="20"/>
  <c r="E49" i="20" s="1"/>
  <c r="I108" i="20"/>
  <c r="H268" i="20"/>
  <c r="D282" i="20"/>
  <c r="K66" i="20"/>
  <c r="C254" i="20"/>
  <c r="C52" i="20" s="1"/>
  <c r="M52" i="20" s="1"/>
  <c r="I174" i="20"/>
  <c r="L293" i="20"/>
  <c r="C158" i="20"/>
  <c r="M158" i="20" s="1"/>
  <c r="H207" i="20"/>
  <c r="G86" i="20"/>
  <c r="G38" i="20" s="1"/>
  <c r="I119" i="20"/>
  <c r="E60" i="20"/>
  <c r="E35" i="20" s="1"/>
  <c r="F274" i="20"/>
  <c r="F241" i="20"/>
  <c r="F252" i="20"/>
  <c r="G153" i="20"/>
  <c r="K120" i="20"/>
  <c r="G228" i="20"/>
  <c r="G113" i="20"/>
  <c r="L143" i="20"/>
  <c r="I275" i="20"/>
  <c r="C107" i="20"/>
  <c r="M107" i="20" s="1"/>
  <c r="J261" i="20"/>
  <c r="C195" i="20"/>
  <c r="M195" i="20" s="1"/>
  <c r="L208" i="20"/>
  <c r="H60" i="20"/>
  <c r="H35" i="20" s="1"/>
  <c r="K227" i="20"/>
  <c r="G85" i="20"/>
  <c r="J203" i="20"/>
  <c r="J274" i="20"/>
  <c r="F97" i="20"/>
  <c r="C181" i="20"/>
  <c r="M181" i="20" s="1"/>
  <c r="K77" i="20"/>
  <c r="K179" i="20"/>
  <c r="I282" i="20"/>
  <c r="G81" i="20"/>
  <c r="I123" i="20"/>
  <c r="I289" i="20"/>
  <c r="J120" i="20"/>
  <c r="E199" i="20"/>
  <c r="J103" i="20"/>
  <c r="C141" i="20"/>
  <c r="M141" i="20" s="1"/>
  <c r="G190" i="20"/>
  <c r="F181" i="20"/>
  <c r="D242" i="20"/>
  <c r="D51" i="20" s="1"/>
  <c r="K192" i="20"/>
  <c r="D257" i="20"/>
  <c r="K233" i="20"/>
  <c r="D169" i="20"/>
  <c r="C78" i="20"/>
  <c r="M78" i="20" s="1"/>
  <c r="H235" i="20"/>
  <c r="I245" i="20"/>
  <c r="I72" i="20"/>
  <c r="L71" i="20"/>
  <c r="L233" i="20"/>
  <c r="F89" i="20"/>
  <c r="I150" i="20"/>
  <c r="C133" i="20"/>
  <c r="M133" i="20" s="1"/>
  <c r="C178" i="20"/>
  <c r="M178" i="20" s="1"/>
  <c r="K165" i="20"/>
  <c r="I184" i="20"/>
  <c r="E270" i="20"/>
  <c r="D250" i="20"/>
  <c r="K232" i="20"/>
  <c r="F201" i="20"/>
  <c r="J161" i="20"/>
  <c r="E264" i="20"/>
  <c r="K246" i="20"/>
  <c r="H117" i="20"/>
  <c r="D182" i="20"/>
  <c r="D46" i="20" s="1"/>
  <c r="D81" i="20"/>
  <c r="D286" i="20"/>
  <c r="I143" i="20"/>
  <c r="H238" i="20"/>
  <c r="K284" i="20"/>
  <c r="G62" i="20"/>
  <c r="G36" i="20" s="1"/>
  <c r="L265" i="20"/>
  <c r="G104" i="20"/>
  <c r="D114" i="20"/>
  <c r="K299" i="20"/>
  <c r="G272" i="20"/>
  <c r="K88" i="20"/>
  <c r="L287" i="20"/>
  <c r="E114" i="20"/>
  <c r="H175" i="20"/>
  <c r="D159" i="20"/>
  <c r="J299" i="20"/>
  <c r="F265" i="20"/>
  <c r="G199" i="20"/>
  <c r="E211" i="20"/>
  <c r="L279" i="20"/>
  <c r="J159" i="20"/>
  <c r="J279" i="20"/>
  <c r="I208" i="20"/>
  <c r="G205" i="20"/>
  <c r="G254" i="20"/>
  <c r="G52" i="20" s="1"/>
  <c r="G233" i="20"/>
  <c r="J158" i="20"/>
  <c r="J44" i="20" s="1"/>
  <c r="I259" i="20"/>
  <c r="E130" i="20"/>
  <c r="H162" i="20"/>
  <c r="J95" i="20"/>
  <c r="J115" i="20"/>
  <c r="D192" i="20"/>
  <c r="F234" i="20"/>
  <c r="E97" i="20"/>
  <c r="L214" i="20"/>
  <c r="L216" i="20"/>
  <c r="I122" i="20"/>
  <c r="I41" i="20" s="1"/>
  <c r="K158" i="20"/>
  <c r="K44" i="20" s="1"/>
  <c r="K236" i="20"/>
  <c r="J69" i="20"/>
  <c r="H291" i="20"/>
  <c r="K127" i="20"/>
  <c r="C219" i="20"/>
  <c r="M219" i="20" s="1"/>
  <c r="J284" i="20"/>
  <c r="F196" i="20"/>
  <c r="E95" i="20"/>
  <c r="F99" i="20"/>
  <c r="L207" i="20"/>
  <c r="C218" i="20"/>
  <c r="C49" i="20" s="1"/>
  <c r="M49" i="20" s="1"/>
  <c r="F264" i="20"/>
  <c r="D175" i="20"/>
  <c r="H69" i="20"/>
  <c r="H195" i="20"/>
  <c r="K235" i="20"/>
  <c r="G163" i="20"/>
  <c r="F268" i="20"/>
  <c r="C68" i="20"/>
  <c r="M68" i="20" s="1"/>
  <c r="L226" i="20"/>
  <c r="C176" i="20"/>
  <c r="M176" i="20" s="1"/>
  <c r="H257" i="20"/>
  <c r="C259" i="20"/>
  <c r="M259" i="20" s="1"/>
  <c r="D275" i="20"/>
  <c r="C279" i="20"/>
  <c r="M279" i="20" s="1"/>
  <c r="G295" i="20"/>
  <c r="I71" i="20"/>
  <c r="L160" i="20"/>
  <c r="F64" i="20"/>
  <c r="I95" i="20"/>
  <c r="E236" i="20"/>
  <c r="J187" i="20"/>
  <c r="E227" i="20"/>
  <c r="E292" i="20"/>
  <c r="G184" i="20"/>
  <c r="L67" i="20"/>
  <c r="I78" i="20"/>
  <c r="C149" i="20"/>
  <c r="M149" i="20" s="1"/>
  <c r="H129" i="20"/>
  <c r="C129" i="20"/>
  <c r="M129" i="20" s="1"/>
  <c r="E287" i="20"/>
  <c r="J167" i="20"/>
  <c r="G144" i="20"/>
  <c r="L115" i="20"/>
  <c r="G244" i="20"/>
  <c r="D246" i="20"/>
  <c r="D164" i="20"/>
  <c r="J78" i="20"/>
  <c r="G270" i="20"/>
  <c r="E113" i="20"/>
  <c r="D151" i="20"/>
  <c r="H85" i="20"/>
  <c r="H174" i="20"/>
  <c r="K61" i="20"/>
  <c r="C120" i="20"/>
  <c r="M120" i="20" s="1"/>
  <c r="K243" i="20"/>
  <c r="I196" i="20"/>
  <c r="J140" i="20"/>
  <c r="L238" i="20"/>
  <c r="G179" i="20"/>
  <c r="E81" i="20"/>
  <c r="E207" i="20"/>
  <c r="G115" i="20"/>
  <c r="L145" i="20"/>
  <c r="K103" i="20"/>
  <c r="I225" i="20"/>
  <c r="G234" i="20"/>
  <c r="K211" i="20"/>
  <c r="K195" i="20"/>
  <c r="K99" i="20"/>
  <c r="E131" i="20"/>
  <c r="F131" i="20"/>
  <c r="C153" i="20"/>
  <c r="M153" i="20" s="1"/>
  <c r="E99" i="20"/>
  <c r="H122" i="20"/>
  <c r="H41" i="20" s="1"/>
  <c r="J175" i="20"/>
  <c r="H247" i="20"/>
  <c r="D258" i="20"/>
  <c r="F81" i="20"/>
  <c r="I248" i="20"/>
  <c r="D255" i="20"/>
  <c r="D82" i="20"/>
  <c r="L234" i="20"/>
  <c r="F240" i="20"/>
  <c r="D268" i="20"/>
  <c r="H163" i="20"/>
  <c r="C39" i="20"/>
  <c r="M39" i="20" s="1"/>
  <c r="J283" i="20"/>
  <c r="I249" i="20"/>
  <c r="D134" i="20"/>
  <c r="D42" i="20" s="1"/>
  <c r="E122" i="20"/>
  <c r="E41" i="20" s="1"/>
  <c r="K219" i="20"/>
  <c r="F105" i="20"/>
  <c r="J213" i="20"/>
  <c r="C291" i="20"/>
  <c r="M291" i="20" s="1"/>
  <c r="I226" i="20"/>
  <c r="E120" i="20"/>
  <c r="D296" i="20"/>
  <c r="J202" i="20"/>
  <c r="H136" i="20"/>
  <c r="F178" i="20"/>
  <c r="C147" i="20"/>
  <c r="M147" i="20" s="1"/>
  <c r="J153" i="20"/>
  <c r="K92" i="20"/>
  <c r="G152" i="20"/>
  <c r="H65" i="20"/>
  <c r="H223" i="20"/>
  <c r="D251" i="20"/>
  <c r="H119" i="20"/>
  <c r="I213" i="20"/>
  <c r="F177" i="20"/>
  <c r="I290" i="20"/>
  <c r="I55" i="20" s="1"/>
  <c r="E256" i="20"/>
  <c r="D209" i="20"/>
  <c r="D235" i="20"/>
  <c r="K162" i="20"/>
  <c r="H134" i="20"/>
  <c r="H42" i="20" s="1"/>
  <c r="K285" i="20"/>
  <c r="J98" i="20"/>
  <c r="J39" i="20" s="1"/>
  <c r="L235" i="20"/>
  <c r="I223" i="20"/>
  <c r="C194" i="20"/>
  <c r="H72" i="20"/>
  <c r="C255" i="20"/>
  <c r="M255" i="20" s="1"/>
  <c r="H244" i="20"/>
  <c r="D237" i="20"/>
  <c r="L110" i="20"/>
  <c r="L40" i="20" s="1"/>
  <c r="D62" i="20"/>
  <c r="D36" i="20" s="1"/>
  <c r="L228" i="20"/>
  <c r="J99" i="20"/>
  <c r="G283" i="20"/>
  <c r="C90" i="20"/>
  <c r="M90" i="20" s="1"/>
  <c r="I182" i="20"/>
  <c r="I46" i="20" s="1"/>
  <c r="I278" i="20"/>
  <c r="I54" i="20" s="1"/>
  <c r="D267" i="20"/>
  <c r="E283" i="20"/>
  <c r="I218" i="20"/>
  <c r="I49" i="20" s="1"/>
  <c r="D97" i="20"/>
  <c r="I169" i="20"/>
  <c r="K298" i="20"/>
  <c r="D71" i="20"/>
  <c r="L277" i="20"/>
  <c r="D163" i="20"/>
  <c r="I159" i="20"/>
  <c r="I265" i="20"/>
  <c r="I270" i="20"/>
  <c r="I146" i="20"/>
  <c r="I43" i="20" s="1"/>
  <c r="I261" i="20"/>
  <c r="C66" i="20"/>
  <c r="M66" i="20" s="1"/>
  <c r="G103" i="20"/>
  <c r="D120" i="20"/>
  <c r="C162" i="20"/>
  <c r="M162" i="20" s="1"/>
  <c r="J224" i="20"/>
  <c r="E289" i="20"/>
  <c r="K132" i="20"/>
  <c r="E253" i="20"/>
  <c r="K115" i="20"/>
  <c r="K168" i="20"/>
  <c r="E143" i="20"/>
  <c r="C239" i="20"/>
  <c r="M239" i="20" s="1"/>
  <c r="G92" i="20"/>
  <c r="K251" i="20"/>
  <c r="J166" i="20"/>
  <c r="K108" i="20"/>
  <c r="E125" i="20"/>
  <c r="I241" i="20"/>
  <c r="J197" i="20"/>
  <c r="I299" i="20"/>
  <c r="C82" i="20"/>
  <c r="M82" i="20" s="1"/>
  <c r="G296" i="20"/>
  <c r="G125" i="20"/>
  <c r="H249" i="20"/>
  <c r="D154" i="20"/>
  <c r="G157" i="20"/>
  <c r="C175" i="20"/>
  <c r="M175" i="20" s="1"/>
  <c r="K202" i="20"/>
  <c r="G189" i="20"/>
  <c r="F172" i="20"/>
  <c r="D174" i="20"/>
  <c r="F256" i="20"/>
  <c r="E124" i="20"/>
  <c r="F294" i="20"/>
  <c r="G168" i="20"/>
  <c r="I137" i="20"/>
  <c r="K68" i="20"/>
  <c r="E183" i="20"/>
  <c r="G252" i="20"/>
  <c r="F270" i="20"/>
  <c r="K209" i="20"/>
  <c r="L139" i="20"/>
  <c r="D244" i="20"/>
  <c r="F189" i="20"/>
  <c r="H255" i="20"/>
  <c r="G82" i="20"/>
  <c r="E296" i="20"/>
  <c r="D200" i="20"/>
  <c r="H78" i="20"/>
  <c r="C285" i="20"/>
  <c r="M285" i="20" s="1"/>
  <c r="E138" i="20"/>
  <c r="D103" i="20"/>
  <c r="I291" i="20"/>
  <c r="C169" i="20"/>
  <c r="M169" i="20" s="1"/>
  <c r="C130" i="20"/>
  <c r="M130" i="20" s="1"/>
  <c r="L274" i="20"/>
  <c r="L132" i="20"/>
  <c r="F293" i="20"/>
  <c r="J71" i="20"/>
  <c r="J112" i="20"/>
  <c r="K113" i="20"/>
  <c r="L250" i="20"/>
  <c r="K183" i="20"/>
  <c r="H95" i="20"/>
  <c r="G128" i="20"/>
  <c r="J243" i="20"/>
  <c r="L66" i="20"/>
  <c r="K166" i="20"/>
  <c r="K135" i="20"/>
  <c r="I94" i="20"/>
  <c r="E132" i="20"/>
  <c r="L129" i="20"/>
  <c r="G84" i="20"/>
  <c r="C157" i="20"/>
  <c r="M157" i="20" s="1"/>
  <c r="E238" i="20"/>
  <c r="G236" i="20"/>
  <c r="G285" i="20"/>
  <c r="K117" i="20"/>
  <c r="F221" i="20"/>
  <c r="H148" i="20"/>
  <c r="F296" i="20"/>
  <c r="K75" i="20"/>
  <c r="H264" i="20"/>
  <c r="I191" i="20"/>
  <c r="J220" i="20"/>
  <c r="E263" i="20"/>
  <c r="I284" i="20"/>
  <c r="E68" i="20"/>
  <c r="K276" i="20"/>
  <c r="L248" i="20"/>
  <c r="H125" i="20"/>
  <c r="H111" i="20"/>
  <c r="E149" i="20"/>
  <c r="J281" i="20"/>
  <c r="J263" i="20"/>
  <c r="H166" i="20"/>
  <c r="G242" i="20"/>
  <c r="G51" i="20" s="1"/>
  <c r="H91" i="20"/>
  <c r="L236" i="20"/>
  <c r="I162" i="20"/>
  <c r="H293" i="20"/>
  <c r="I230" i="20"/>
  <c r="I50" i="20" s="1"/>
  <c r="J184" i="20"/>
  <c r="J81" i="20"/>
  <c r="L176" i="20"/>
  <c r="E180" i="20"/>
  <c r="G180" i="20"/>
  <c r="J236" i="20"/>
  <c r="D123" i="20"/>
  <c r="E71" i="20"/>
  <c r="F137" i="20"/>
  <c r="K148" i="20"/>
  <c r="F147" i="20"/>
  <c r="J229" i="20"/>
  <c r="J127" i="20"/>
  <c r="C226" i="20"/>
  <c r="M226" i="20" s="1"/>
  <c r="D91" i="20"/>
  <c r="K196" i="20"/>
  <c r="E76" i="20"/>
  <c r="F299" i="20"/>
  <c r="G141" i="20"/>
  <c r="D292" i="20"/>
  <c r="J104" i="20"/>
  <c r="E155" i="20"/>
  <c r="I149" i="20"/>
  <c r="E154" i="20"/>
  <c r="E251" i="20"/>
  <c r="H146" i="20"/>
  <c r="H43" i="20" s="1"/>
  <c r="D272" i="20"/>
  <c r="I168" i="20"/>
  <c r="L192" i="20"/>
  <c r="C173" i="20"/>
  <c r="M173" i="20" s="1"/>
  <c r="H298" i="20"/>
  <c r="G165" i="20"/>
  <c r="E66" i="20"/>
  <c r="C119" i="20"/>
  <c r="M119" i="20" s="1"/>
  <c r="J119" i="20"/>
  <c r="C273" i="20"/>
  <c r="M273" i="20" s="1"/>
  <c r="L150" i="20"/>
  <c r="K147" i="20"/>
  <c r="D170" i="20"/>
  <c r="D45" i="20" s="1"/>
  <c r="E284" i="20"/>
  <c r="L252" i="20"/>
  <c r="G183" i="20"/>
  <c r="G265" i="20"/>
  <c r="I133" i="20"/>
  <c r="E167" i="20"/>
  <c r="C245" i="20"/>
  <c r="M245" i="20" s="1"/>
  <c r="J68" i="20"/>
  <c r="L209" i="20"/>
  <c r="I256" i="20"/>
  <c r="I167" i="20"/>
  <c r="I84" i="20"/>
  <c r="E144" i="20"/>
  <c r="I62" i="20"/>
  <c r="I36" i="20" s="1"/>
  <c r="G100" i="20"/>
  <c r="F102" i="20"/>
  <c r="E62" i="20"/>
  <c r="E36" i="20" s="1"/>
  <c r="G235" i="20"/>
  <c r="D207" i="20"/>
  <c r="C143" i="20"/>
  <c r="M143" i="20" s="1"/>
  <c r="K76" i="20"/>
  <c r="L74" i="20"/>
  <c r="L37" i="20" s="1"/>
  <c r="J222" i="20"/>
  <c r="C182" i="20"/>
  <c r="F229" i="20"/>
  <c r="H256" i="20"/>
  <c r="G177" i="20"/>
  <c r="H62" i="20"/>
  <c r="H36" i="20" s="1"/>
  <c r="E203" i="20"/>
  <c r="C280" i="20"/>
  <c r="M280" i="20" s="1"/>
  <c r="C257" i="20"/>
  <c r="M257" i="20" s="1"/>
  <c r="F261" i="20"/>
  <c r="I204" i="20"/>
  <c r="K138" i="20"/>
  <c r="I81" i="20"/>
  <c r="H168" i="20"/>
  <c r="G76" i="20"/>
  <c r="F216" i="20"/>
  <c r="J121" i="20"/>
  <c r="K241" i="20"/>
  <c r="D171" i="20"/>
  <c r="J143" i="20"/>
  <c r="H172" i="20"/>
  <c r="L220" i="20"/>
  <c r="G60" i="20"/>
  <c r="G35" i="20" s="1"/>
  <c r="D73" i="20"/>
  <c r="H215" i="20"/>
  <c r="L92" i="20"/>
  <c r="J96" i="20"/>
  <c r="C177" i="20"/>
  <c r="M177" i="20" s="1"/>
  <c r="D195" i="20"/>
  <c r="C230" i="20"/>
  <c r="M230" i="20" s="1"/>
  <c r="E188" i="20"/>
  <c r="L123" i="20"/>
  <c r="D295" i="20"/>
  <c r="F149" i="20"/>
  <c r="J179" i="20"/>
  <c r="D223" i="20"/>
  <c r="G99" i="20"/>
  <c r="F176" i="20"/>
  <c r="D141" i="20"/>
  <c r="G137" i="20"/>
  <c r="C294" i="20"/>
  <c r="M294" i="20" s="1"/>
  <c r="I156" i="20"/>
  <c r="J256" i="20"/>
  <c r="D93" i="20"/>
  <c r="C191" i="20"/>
  <c r="M191" i="20" s="1"/>
  <c r="G61" i="20"/>
  <c r="G290" i="20"/>
  <c r="G55" i="20" s="1"/>
  <c r="J277" i="20"/>
  <c r="D281" i="20"/>
  <c r="K269" i="20"/>
  <c r="C117" i="20"/>
  <c r="M117" i="20" s="1"/>
  <c r="E86" i="20"/>
  <c r="E38" i="20" s="1"/>
  <c r="D271" i="20"/>
  <c r="H296" i="20"/>
  <c r="G107" i="20"/>
  <c r="G63" i="20"/>
  <c r="D190" i="20"/>
  <c r="I197" i="20"/>
  <c r="L144" i="20"/>
  <c r="F114" i="20"/>
  <c r="G139" i="20"/>
  <c r="C190" i="20"/>
  <c r="M190" i="20" s="1"/>
  <c r="D149" i="20"/>
  <c r="J288" i="20"/>
  <c r="F258" i="20"/>
  <c r="G222" i="20"/>
  <c r="G269" i="20"/>
  <c r="K169" i="20"/>
  <c r="J145" i="20"/>
  <c r="G110" i="20"/>
  <c r="G40" i="20" s="1"/>
  <c r="H198" i="20"/>
  <c r="G105" i="20"/>
  <c r="I172" i="20"/>
  <c r="I178" i="20"/>
  <c r="I85" i="20"/>
  <c r="H80" i="20"/>
  <c r="F219" i="20"/>
  <c r="K159" i="20"/>
  <c r="I277" i="20"/>
  <c r="I298" i="20"/>
  <c r="H279" i="20"/>
  <c r="H94" i="20"/>
  <c r="G212" i="20"/>
  <c r="D137" i="20"/>
  <c r="C256" i="20"/>
  <c r="M256" i="20" s="1"/>
  <c r="E174" i="20"/>
  <c r="I260" i="20"/>
  <c r="F186" i="20"/>
  <c r="G226" i="20"/>
  <c r="D226" i="20"/>
  <c r="E63" i="20"/>
  <c r="I238" i="20"/>
  <c r="F150" i="20"/>
  <c r="K93" i="20"/>
  <c r="E107" i="20"/>
  <c r="D217" i="20"/>
  <c r="I136" i="20"/>
  <c r="H242" i="20"/>
  <c r="H51" i="20" s="1"/>
  <c r="I69" i="20"/>
  <c r="H170" i="20"/>
  <c r="H45" i="20" s="1"/>
  <c r="I145" i="20"/>
  <c r="H103" i="20"/>
  <c r="F184" i="20"/>
  <c r="H225" i="20"/>
  <c r="F76" i="20"/>
  <c r="E234" i="20"/>
  <c r="D74" i="20"/>
  <c r="D37" i="20" s="1"/>
  <c r="C253" i="20"/>
  <c r="M253" i="20" s="1"/>
  <c r="H130" i="20"/>
  <c r="F63" i="20"/>
  <c r="D111" i="20"/>
  <c r="K157" i="20"/>
  <c r="E110" i="20"/>
  <c r="E40" i="20" s="1"/>
  <c r="K212" i="20"/>
  <c r="F162" i="20"/>
  <c r="L135" i="20"/>
  <c r="C148" i="20"/>
  <c r="M148" i="20" s="1"/>
  <c r="I192" i="20"/>
  <c r="I180" i="20"/>
  <c r="K155" i="20"/>
  <c r="D118" i="20"/>
  <c r="K231" i="20"/>
  <c r="H93" i="20"/>
  <c r="H165" i="20"/>
  <c r="J196" i="20"/>
  <c r="L164" i="20"/>
  <c r="E135" i="20"/>
  <c r="E186" i="20"/>
  <c r="D135" i="20"/>
  <c r="G64" i="20"/>
  <c r="D61" i="20"/>
  <c r="L285" i="20"/>
  <c r="H89" i="20"/>
  <c r="C64" i="20"/>
  <c r="M64" i="20" s="1"/>
  <c r="I239" i="20"/>
  <c r="I173" i="20"/>
  <c r="H118" i="20"/>
  <c r="E184" i="20"/>
  <c r="C288" i="20"/>
  <c r="M288" i="20" s="1"/>
  <c r="H212" i="20"/>
  <c r="G146" i="20"/>
  <c r="G43" i="20" s="1"/>
  <c r="J205" i="20"/>
  <c r="D158" i="20"/>
  <c r="D44" i="20" s="1"/>
  <c r="C193" i="20"/>
  <c r="M193" i="20" s="1"/>
  <c r="G106" i="20"/>
  <c r="E202" i="20"/>
  <c r="L141" i="20"/>
  <c r="E182" i="20"/>
  <c r="E46" i="20" s="1"/>
  <c r="L260" i="20"/>
  <c r="E261" i="20"/>
  <c r="H155" i="20"/>
  <c r="J189" i="20"/>
  <c r="K230" i="20"/>
  <c r="K50" i="20" s="1"/>
  <c r="J278" i="20"/>
  <c r="J54" i="20" s="1"/>
  <c r="J102" i="20"/>
  <c r="D285" i="20"/>
  <c r="D238" i="20"/>
  <c r="H87" i="20"/>
  <c r="J82" i="20"/>
  <c r="I124" i="20"/>
  <c r="J194" i="20"/>
  <c r="J47" i="20" s="1"/>
  <c r="I99" i="20"/>
  <c r="I181" i="20"/>
  <c r="J170" i="20"/>
  <c r="J45" i="20" s="1"/>
  <c r="G259" i="20"/>
  <c r="H116" i="20"/>
  <c r="G299" i="20"/>
  <c r="E112" i="20"/>
  <c r="I216" i="20"/>
  <c r="G209" i="20"/>
  <c r="D138" i="20"/>
  <c r="H99" i="20"/>
  <c r="D297" i="20"/>
  <c r="G241" i="20"/>
  <c r="C234" i="20"/>
  <c r="M234" i="20" s="1"/>
  <c r="L205" i="20"/>
  <c r="L70" i="20"/>
  <c r="F141" i="20"/>
  <c r="G98" i="20"/>
  <c r="G39" i="20" s="1"/>
  <c r="E137" i="20"/>
  <c r="E77" i="20"/>
  <c r="H200" i="20"/>
  <c r="L280" i="20"/>
  <c r="K216" i="20"/>
  <c r="D148" i="20"/>
  <c r="D266" i="20"/>
  <c r="D53" i="20" s="1"/>
  <c r="E172" i="20"/>
  <c r="K129" i="20"/>
  <c r="J174" i="20"/>
  <c r="H121" i="20"/>
  <c r="G219" i="20"/>
  <c r="K187" i="20"/>
  <c r="E65" i="20"/>
  <c r="H275" i="20"/>
  <c r="K283" i="20"/>
  <c r="F132" i="20"/>
  <c r="E142" i="20"/>
  <c r="E257" i="20"/>
  <c r="G68" i="20"/>
  <c r="L101" i="20"/>
  <c r="J258" i="20"/>
  <c r="J286" i="20"/>
  <c r="F72" i="20"/>
  <c r="C111" i="20"/>
  <c r="M111" i="20" s="1"/>
  <c r="F202" i="20"/>
  <c r="F127" i="20"/>
  <c r="K164" i="20"/>
  <c r="H186" i="20"/>
  <c r="K111" i="20"/>
  <c r="H151" i="20"/>
  <c r="C260" i="20"/>
  <c r="M260" i="20" s="1"/>
  <c r="G220" i="20"/>
  <c r="L196" i="20"/>
  <c r="J177" i="20"/>
  <c r="F278" i="20"/>
  <c r="F54" i="20" s="1"/>
  <c r="J91" i="20"/>
  <c r="L283" i="20"/>
  <c r="E158" i="20"/>
  <c r="E44" i="20" s="1"/>
  <c r="K156" i="20"/>
  <c r="C110" i="20"/>
  <c r="I92" i="20"/>
  <c r="E171" i="20"/>
  <c r="C199" i="20"/>
  <c r="M199" i="20" s="1"/>
  <c r="C196" i="20"/>
  <c r="M196" i="20" s="1"/>
  <c r="F74" i="20"/>
  <c r="F37" i="20" s="1"/>
  <c r="L210" i="20"/>
  <c r="H228" i="20"/>
  <c r="B63" i="20"/>
  <c r="B235" i="20"/>
  <c r="B104" i="20"/>
  <c r="B273" i="20"/>
  <c r="B295" i="20"/>
  <c r="B109" i="20"/>
  <c r="B206" i="20"/>
  <c r="B249" i="20"/>
  <c r="B282" i="20"/>
  <c r="B173" i="20"/>
  <c r="B127" i="20"/>
  <c r="B204" i="20"/>
  <c r="B233" i="20"/>
  <c r="B230" i="20"/>
  <c r="B91" i="20"/>
  <c r="B171" i="20"/>
  <c r="B82" i="20"/>
  <c r="B165" i="20"/>
  <c r="B160" i="20"/>
  <c r="B277" i="20"/>
  <c r="B61" i="20"/>
  <c r="B94" i="20"/>
  <c r="B123" i="20"/>
  <c r="B244" i="20"/>
  <c r="B128" i="20"/>
  <c r="B68" i="20"/>
  <c r="B106" i="20"/>
  <c r="B83" i="20"/>
  <c r="B74" i="20"/>
  <c r="B98" i="20"/>
  <c r="B239" i="20"/>
  <c r="B179" i="20"/>
  <c r="B270" i="20"/>
  <c r="B210" i="20"/>
  <c r="B124" i="20"/>
  <c r="B141" i="20"/>
  <c r="B205" i="20"/>
  <c r="B178" i="20"/>
  <c r="B199" i="20"/>
  <c r="B174" i="20"/>
  <c r="B137" i="20"/>
  <c r="B266" i="20"/>
  <c r="B143" i="20"/>
  <c r="B201" i="20"/>
  <c r="B228" i="20"/>
  <c r="B251" i="20"/>
  <c r="B144" i="20"/>
  <c r="B264" i="20"/>
  <c r="B209" i="20"/>
  <c r="B269" i="20"/>
  <c r="B272" i="20"/>
  <c r="B214" i="20"/>
  <c r="B196" i="20"/>
  <c r="B161" i="20"/>
  <c r="B131" i="20"/>
  <c r="B258" i="20"/>
  <c r="B168" i="20"/>
  <c r="B72" i="20"/>
  <c r="B218" i="20"/>
  <c r="B285" i="20"/>
  <c r="B242" i="20"/>
  <c r="B121" i="20"/>
  <c r="B267" i="20"/>
  <c r="B142" i="20"/>
  <c r="B87" i="20"/>
  <c r="B103" i="20"/>
  <c r="B96" i="20"/>
  <c r="B200" i="20"/>
  <c r="B162" i="20"/>
  <c r="B152" i="20"/>
  <c r="B279" i="20"/>
  <c r="B92" i="20"/>
  <c r="B202" i="20"/>
  <c r="B212" i="20"/>
  <c r="B147" i="20"/>
  <c r="B108" i="20"/>
  <c r="B129" i="20"/>
  <c r="B197" i="20"/>
  <c r="B241" i="20"/>
  <c r="B188" i="20"/>
  <c r="B79" i="20"/>
  <c r="B102" i="20"/>
  <c r="B132" i="20"/>
  <c r="B227" i="20"/>
  <c r="B253" i="20"/>
  <c r="B275" i="20"/>
  <c r="B99" i="20"/>
  <c r="B175" i="20"/>
  <c r="B177" i="20"/>
  <c r="B195" i="20"/>
  <c r="B181" i="20"/>
  <c r="B186" i="20"/>
  <c r="B274" i="20"/>
  <c r="B125" i="20"/>
  <c r="B224" i="20"/>
  <c r="B276" i="20"/>
  <c r="B260" i="20"/>
  <c r="B100" i="20"/>
  <c r="B95" i="20"/>
  <c r="B112" i="20"/>
  <c r="B222" i="20"/>
  <c r="B139" i="20"/>
  <c r="B122" i="20"/>
  <c r="B93" i="20"/>
  <c r="B176" i="20"/>
  <c r="B296" i="20"/>
  <c r="B166" i="20"/>
  <c r="B76" i="20"/>
  <c r="B219" i="20"/>
  <c r="B255" i="20"/>
  <c r="B111" i="20"/>
  <c r="B155" i="20"/>
  <c r="B262" i="20"/>
  <c r="B170" i="20"/>
  <c r="B220" i="20"/>
  <c r="B71" i="20"/>
  <c r="B263" i="20"/>
  <c r="B280" i="20"/>
  <c r="B232" i="20"/>
  <c r="B126" i="20"/>
  <c r="B90" i="20"/>
  <c r="B203" i="20"/>
  <c r="B252" i="20"/>
  <c r="B138" i="20"/>
  <c r="B217" i="20"/>
  <c r="B107" i="20"/>
  <c r="B182" i="20"/>
  <c r="B78" i="20"/>
  <c r="B70" i="20"/>
  <c r="B216" i="20"/>
  <c r="B167" i="20"/>
  <c r="B191" i="20"/>
  <c r="B84" i="20"/>
  <c r="B257" i="20"/>
  <c r="B169" i="20"/>
  <c r="B85" i="20"/>
  <c r="B163" i="20"/>
  <c r="B120" i="20"/>
  <c r="B215" i="20"/>
  <c r="B259" i="20"/>
  <c r="B113" i="20"/>
  <c r="B248" i="20"/>
  <c r="B145" i="20"/>
  <c r="B88" i="20"/>
  <c r="B156" i="20"/>
  <c r="B198" i="20"/>
  <c r="B172" i="20"/>
  <c r="B114" i="20"/>
  <c r="B237" i="20"/>
  <c r="B271" i="20"/>
  <c r="B208" i="20"/>
  <c r="B291" i="20"/>
  <c r="B115" i="20"/>
  <c r="B226" i="20"/>
  <c r="B164" i="20"/>
  <c r="B236" i="20"/>
  <c r="B86" i="20"/>
  <c r="B254" i="20"/>
  <c r="B247" i="20"/>
  <c r="B281" i="20"/>
  <c r="B150" i="20"/>
  <c r="B185" i="20"/>
  <c r="B117" i="20"/>
  <c r="B223" i="20"/>
  <c r="B149" i="20"/>
  <c r="B240" i="20"/>
  <c r="B288" i="20"/>
  <c r="B97" i="20"/>
  <c r="B81" i="20"/>
  <c r="B289" i="20"/>
  <c r="B243" i="20"/>
  <c r="C41" i="20"/>
  <c r="M41" i="20" s="1"/>
  <c r="B73" i="20"/>
  <c r="Q28" i="19"/>
  <c r="C16" i="9" a="1"/>
  <c r="S16" i="9" s="1"/>
  <c r="B265" i="20"/>
  <c r="B134" i="20"/>
  <c r="B221" i="20"/>
  <c r="B213" i="20"/>
  <c r="B110" i="20"/>
  <c r="B286" i="20"/>
  <c r="B268" i="20"/>
  <c r="B225" i="20"/>
  <c r="B65" i="20"/>
  <c r="B136" i="20"/>
  <c r="B69" i="20"/>
  <c r="T28" i="19"/>
  <c r="C43" i="9"/>
  <c r="D43" i="9"/>
  <c r="C44" i="9" s="1"/>
  <c r="D44" i="9" s="1"/>
  <c r="T25" i="9"/>
  <c r="M25" i="9"/>
  <c r="U25" i="9"/>
  <c r="O25" i="9"/>
  <c r="V31" i="19"/>
  <c r="M86" i="20"/>
  <c r="I16" i="11"/>
  <c r="J13" i="11"/>
  <c r="V30" i="19"/>
  <c r="B42" i="14"/>
  <c r="D22" i="14"/>
  <c r="E22" i="14"/>
  <c r="B66" i="14" s="1"/>
  <c r="T30" i="19"/>
  <c r="M254" i="20"/>
  <c r="M74" i="20"/>
  <c r="B67" i="20"/>
  <c r="B250" i="20"/>
  <c r="B238" i="20"/>
  <c r="B278" i="20"/>
  <c r="B101" i="20"/>
  <c r="B211" i="20"/>
  <c r="B261" i="20"/>
  <c r="B283" i="20"/>
  <c r="B194" i="20"/>
  <c r="B116" i="20"/>
  <c r="B284" i="20"/>
  <c r="B154" i="20"/>
  <c r="B66" i="20"/>
  <c r="B180" i="20"/>
  <c r="B62" i="20"/>
  <c r="B234" i="20"/>
  <c r="B105" i="20"/>
  <c r="B119" i="20"/>
  <c r="B153" i="20"/>
  <c r="B151" i="20"/>
  <c r="B193" i="20"/>
  <c r="B183" i="20"/>
  <c r="B75" i="20"/>
  <c r="B190" i="20"/>
  <c r="O12" i="14"/>
  <c r="P12" i="14" s="1"/>
  <c r="J126" i="20"/>
  <c r="J228" i="20"/>
  <c r="E187" i="20"/>
  <c r="G198" i="20"/>
  <c r="H261" i="20"/>
  <c r="K185" i="20"/>
  <c r="G223" i="20"/>
  <c r="K225" i="20"/>
  <c r="D150" i="20"/>
  <c r="D112" i="20"/>
  <c r="L79" i="20"/>
  <c r="I157" i="20"/>
  <c r="G66" i="20"/>
  <c r="I177" i="20"/>
  <c r="G79" i="20"/>
  <c r="E82" i="20"/>
  <c r="L194" i="20"/>
  <c r="L47" i="20" s="1"/>
  <c r="D92" i="20"/>
  <c r="K264" i="20"/>
  <c r="G121" i="20"/>
  <c r="G257" i="20"/>
  <c r="D108" i="20"/>
  <c r="L82" i="20"/>
  <c r="L127" i="20"/>
  <c r="D283" i="20"/>
  <c r="L183" i="20"/>
  <c r="E88" i="20"/>
  <c r="C204" i="20"/>
  <c r="M204" i="20" s="1"/>
  <c r="F227" i="20"/>
  <c r="E160" i="20"/>
  <c r="H217" i="20"/>
  <c r="G114" i="20"/>
  <c r="K294" i="20"/>
  <c r="K85" i="20"/>
  <c r="C228" i="20"/>
  <c r="M228" i="20" s="1"/>
  <c r="D143" i="20"/>
  <c r="H152" i="20"/>
  <c r="K101" i="20"/>
  <c r="G215" i="20"/>
  <c r="J266" i="20"/>
  <c r="J53" i="20" s="1"/>
  <c r="F180" i="20"/>
  <c r="E92" i="20"/>
  <c r="D236" i="20"/>
  <c r="L114" i="20"/>
  <c r="D133" i="20"/>
  <c r="I128" i="20"/>
  <c r="I130" i="20"/>
  <c r="F154" i="20"/>
  <c r="D206" i="20"/>
  <c r="D48" i="20" s="1"/>
  <c r="I283" i="20"/>
  <c r="C142" i="20"/>
  <c r="M142" i="20" s="1"/>
  <c r="J264" i="20"/>
  <c r="D172" i="20"/>
  <c r="K128" i="20"/>
  <c r="C242" i="20"/>
  <c r="D273" i="20"/>
  <c r="I242" i="20"/>
  <c r="I51" i="20" s="1"/>
  <c r="E295" i="20"/>
  <c r="I65" i="20"/>
  <c r="C216" i="20"/>
  <c r="M216" i="20" s="1"/>
  <c r="H150" i="20"/>
  <c r="C289" i="20"/>
  <c r="M289" i="20" s="1"/>
  <c r="D210" i="20"/>
  <c r="I171" i="20"/>
  <c r="L137" i="20"/>
  <c r="H109" i="20"/>
  <c r="I215" i="20"/>
  <c r="I195" i="20"/>
  <c r="G138" i="20"/>
  <c r="C102" i="20"/>
  <c r="M102" i="20" s="1"/>
  <c r="I91" i="20"/>
  <c r="K256" i="20"/>
  <c r="D100" i="20"/>
  <c r="C202" i="20"/>
  <c r="M202" i="20" s="1"/>
  <c r="G71" i="20"/>
  <c r="E271" i="20"/>
  <c r="F220" i="20"/>
  <c r="D99" i="20"/>
  <c r="J231" i="20"/>
  <c r="H245" i="20"/>
  <c r="D126" i="20"/>
  <c r="E194" i="20"/>
  <c r="E47" i="20" s="1"/>
  <c r="I231" i="20"/>
  <c r="H269" i="20"/>
  <c r="J134" i="20"/>
  <c r="J42" i="20" s="1"/>
  <c r="G225" i="20"/>
  <c r="L294" i="20"/>
  <c r="C88" i="20"/>
  <c r="M88" i="20" s="1"/>
  <c r="L65" i="20"/>
  <c r="F112" i="20"/>
  <c r="I161" i="20"/>
  <c r="H113" i="20"/>
  <c r="G167" i="20"/>
  <c r="F110" i="20"/>
  <c r="F40" i="20" s="1"/>
  <c r="I262" i="20"/>
  <c r="L124" i="20"/>
  <c r="F277" i="20"/>
  <c r="C296" i="20"/>
  <c r="M296" i="20" s="1"/>
  <c r="K240" i="20"/>
  <c r="D193" i="20"/>
  <c r="I158" i="20"/>
  <c r="I44" i="20" s="1"/>
  <c r="H213" i="20"/>
  <c r="E220" i="20"/>
  <c r="C100" i="20"/>
  <c r="M100" i="20" s="1"/>
  <c r="I134" i="20"/>
  <c r="I42" i="20" s="1"/>
  <c r="F289" i="20"/>
  <c r="C146" i="20"/>
  <c r="M146" i="20" s="1"/>
  <c r="K229" i="20"/>
  <c r="C137" i="20"/>
  <c r="M137" i="20" s="1"/>
  <c r="K207" i="20"/>
  <c r="J183" i="20"/>
  <c r="F61" i="20"/>
  <c r="D121" i="20"/>
  <c r="F111" i="20"/>
  <c r="C139" i="20"/>
  <c r="M139" i="20" s="1"/>
  <c r="I189" i="20"/>
  <c r="G174" i="20"/>
  <c r="H285" i="20"/>
  <c r="F143" i="20"/>
  <c r="J282" i="20"/>
  <c r="J160" i="20"/>
  <c r="L138" i="20"/>
  <c r="L299" i="20"/>
  <c r="K180" i="20"/>
  <c r="I60" i="20"/>
  <c r="I35" i="20" s="1"/>
  <c r="L112" i="20"/>
  <c r="F226" i="20"/>
  <c r="D262" i="20"/>
  <c r="F144" i="20"/>
  <c r="J195" i="20"/>
  <c r="G170" i="20"/>
  <c r="G45" i="20" s="1"/>
  <c r="D279" i="20"/>
  <c r="K107" i="20"/>
  <c r="D224" i="20"/>
  <c r="G67" i="20"/>
  <c r="K80" i="20"/>
  <c r="L86" i="20"/>
  <c r="L38" i="20" s="1"/>
  <c r="H110" i="20"/>
  <c r="H40" i="20" s="1"/>
  <c r="G143" i="20"/>
  <c r="J218" i="20"/>
  <c r="J49" i="20" s="1"/>
  <c r="D264" i="20"/>
  <c r="H16" i="11"/>
  <c r="G54" i="14"/>
  <c r="H178" i="20"/>
  <c r="J260" i="20"/>
  <c r="L78" i="20"/>
  <c r="D181" i="20"/>
  <c r="E145" i="20"/>
  <c r="E150" i="20"/>
  <c r="K279" i="20"/>
  <c r="H188" i="20"/>
  <c r="G159" i="20"/>
  <c r="K79" i="20"/>
  <c r="E127" i="20"/>
  <c r="L225" i="20"/>
  <c r="D69" i="20"/>
  <c r="G65" i="20"/>
  <c r="H266" i="20"/>
  <c r="H53" i="20" s="1"/>
  <c r="E274" i="20"/>
  <c r="C213" i="20"/>
  <c r="M213" i="20" s="1"/>
  <c r="C168" i="20"/>
  <c r="M168" i="20" s="1"/>
  <c r="J94" i="20"/>
  <c r="F290" i="20"/>
  <c r="F55" i="20" s="1"/>
  <c r="H211" i="20"/>
  <c r="K266" i="20"/>
  <c r="K53" i="20" s="1"/>
  <c r="J252" i="20"/>
  <c r="D128" i="20"/>
  <c r="F222" i="20"/>
  <c r="C135" i="20"/>
  <c r="M135" i="20" s="1"/>
  <c r="I206" i="20"/>
  <c r="I48" i="20" s="1"/>
  <c r="I250" i="20"/>
  <c r="H267" i="20"/>
  <c r="L64" i="20"/>
  <c r="U31" i="19"/>
  <c r="B26" i="9" a="1"/>
  <c r="R26" i="9" s="1"/>
  <c r="N31" i="19"/>
  <c r="N29" i="19"/>
  <c r="M29" i="19"/>
  <c r="V28" i="19"/>
  <c r="C44" i="20"/>
  <c r="M44" i="20" s="1"/>
  <c r="M31" i="19"/>
  <c r="C35" i="20"/>
  <c r="M35" i="20" s="1"/>
  <c r="M206" i="20"/>
  <c r="H36" i="14"/>
  <c r="I36" i="14" s="1"/>
  <c r="H37" i="14" s="1"/>
  <c r="I37" i="14" s="1"/>
  <c r="H38" i="14" s="1"/>
  <c r="C25" i="9"/>
  <c r="R25" i="9"/>
  <c r="G25" i="9"/>
  <c r="V25" i="9"/>
  <c r="I25" i="9"/>
  <c r="S25" i="9"/>
  <c r="N25" i="9"/>
  <c r="P25" i="9"/>
  <c r="F25" i="9"/>
  <c r="E25" i="9"/>
  <c r="Q25" i="9"/>
  <c r="L25" i="9"/>
  <c r="H25" i="9"/>
  <c r="B25" i="9"/>
  <c r="D28" i="14"/>
  <c r="C29" i="14" s="1"/>
  <c r="D29" i="14" s="1"/>
  <c r="C30" i="14" s="1"/>
  <c r="D30" i="14" s="1"/>
  <c r="K25" i="9"/>
  <c r="J25" i="9"/>
  <c r="W26" i="19"/>
  <c r="M12" i="9"/>
  <c r="V12" i="9"/>
  <c r="O12" i="9"/>
  <c r="H12" i="9"/>
  <c r="K12" i="9"/>
  <c r="D12" i="9"/>
  <c r="C12" i="9"/>
  <c r="L12" i="9"/>
  <c r="E12" i="9"/>
  <c r="G12" i="9"/>
  <c r="J12" i="9"/>
  <c r="I12" i="9"/>
  <c r="B133" i="20"/>
  <c r="B294" i="20"/>
  <c r="R12" i="9"/>
  <c r="F12" i="9"/>
  <c r="E16" i="14"/>
  <c r="F16" i="14" s="1"/>
  <c r="O31" i="19"/>
  <c r="C13" i="9" a="1"/>
  <c r="B64" i="20"/>
  <c r="B299" i="20"/>
  <c r="B158" i="20"/>
  <c r="B192" i="20"/>
  <c r="B297" i="20"/>
  <c r="B140" i="20"/>
  <c r="B60" i="20"/>
  <c r="B207" i="20"/>
  <c r="B293" i="20"/>
  <c r="B229" i="20"/>
  <c r="B130" i="20"/>
  <c r="B184" i="20"/>
  <c r="B290" i="20"/>
  <c r="B246" i="20"/>
  <c r="B245" i="20"/>
  <c r="B287" i="20"/>
  <c r="B80" i="20"/>
  <c r="B146" i="20"/>
  <c r="B89" i="20"/>
  <c r="B118" i="20"/>
  <c r="B256" i="20"/>
  <c r="B187" i="20"/>
  <c r="B135" i="20"/>
  <c r="B159" i="20"/>
  <c r="B298" i="20"/>
  <c r="B189" i="20"/>
  <c r="B148" i="20"/>
  <c r="B77" i="20"/>
  <c r="B157" i="20"/>
  <c r="P31" i="19"/>
  <c r="R24" i="19"/>
  <c r="M25" i="19"/>
  <c r="Q25" i="19"/>
  <c r="N24" i="19"/>
  <c r="O25" i="19"/>
  <c r="R10" i="11"/>
  <c r="R11" i="11" s="1"/>
  <c r="I38" i="14"/>
  <c r="U28" i="19"/>
  <c r="R28" i="19"/>
  <c r="O28" i="19"/>
  <c r="O27" i="19"/>
  <c r="B231" i="20"/>
  <c r="P26" i="19"/>
  <c r="P27" i="19"/>
  <c r="P28" i="19"/>
  <c r="N16" i="9" l="1"/>
  <c r="T16" i="9"/>
  <c r="U26" i="9"/>
  <c r="U27" i="9" s="1"/>
  <c r="Q26" i="9"/>
  <c r="F26" i="9"/>
  <c r="D26" i="9"/>
  <c r="D27" i="9" s="1"/>
  <c r="M26" i="9"/>
  <c r="M27" i="9" s="1"/>
  <c r="S26" i="9"/>
  <c r="S27" i="9" s="1"/>
  <c r="P26" i="9"/>
  <c r="P27" i="9" s="1"/>
  <c r="H26" i="9"/>
  <c r="H27" i="9" s="1"/>
  <c r="J26" i="9"/>
  <c r="C26" i="9"/>
  <c r="B26" i="9"/>
  <c r="T26" i="9"/>
  <c r="T27" i="9" s="1"/>
  <c r="N26" i="9"/>
  <c r="N27" i="9" s="1"/>
  <c r="I26" i="9"/>
  <c r="I27" i="9" s="1"/>
  <c r="G26" i="9"/>
  <c r="G27" i="9" s="1"/>
  <c r="C53" i="20"/>
  <c r="M53" i="20" s="1"/>
  <c r="M266" i="20"/>
  <c r="M218" i="20"/>
  <c r="M290" i="20"/>
  <c r="C55" i="20"/>
  <c r="M55" i="20" s="1"/>
  <c r="C54" i="20"/>
  <c r="M54" i="20" s="1"/>
  <c r="M278" i="20"/>
  <c r="C45" i="20"/>
  <c r="M45" i="20" s="1"/>
  <c r="M170" i="20"/>
  <c r="M134" i="20"/>
  <c r="C42" i="20"/>
  <c r="M42" i="20" s="1"/>
  <c r="M194" i="20"/>
  <c r="C47" i="20"/>
  <c r="M47" i="20" s="1"/>
  <c r="M182" i="20"/>
  <c r="C46" i="20"/>
  <c r="M46" i="20" s="1"/>
  <c r="C40" i="20"/>
  <c r="M40" i="20" s="1"/>
  <c r="M110" i="20"/>
  <c r="C43" i="20"/>
  <c r="M43" i="20" s="1"/>
  <c r="C50" i="20"/>
  <c r="M50" i="20" s="1"/>
  <c r="I16" i="9"/>
  <c r="K16" i="9"/>
  <c r="K13" i="11"/>
  <c r="J16" i="11"/>
  <c r="E16" i="9"/>
  <c r="Q16" i="9"/>
  <c r="V16" i="9"/>
  <c r="O24" i="19"/>
  <c r="F22" i="14"/>
  <c r="M242" i="20"/>
  <c r="C51" i="20"/>
  <c r="M51" i="20" s="1"/>
  <c r="S28" i="19"/>
  <c r="Q31" i="19"/>
  <c r="G22" i="14"/>
  <c r="B90" i="14" s="1"/>
  <c r="L16" i="9"/>
  <c r="W16" i="9"/>
  <c r="C16" i="9"/>
  <c r="B54" i="14"/>
  <c r="P29" i="19"/>
  <c r="Q30" i="19"/>
  <c r="U16" i="9"/>
  <c r="R16" i="9"/>
  <c r="H16" i="9"/>
  <c r="P16" i="9"/>
  <c r="F16" i="9"/>
  <c r="M16" i="9"/>
  <c r="O16" i="9"/>
  <c r="N25" i="19"/>
  <c r="W30" i="19"/>
  <c r="D16" i="9"/>
  <c r="G16" i="9"/>
  <c r="J16" i="9"/>
  <c r="E26" i="9"/>
  <c r="E27" i="9" s="1"/>
  <c r="O30" i="19"/>
  <c r="J27" i="9"/>
  <c r="K26" i="9"/>
  <c r="K27" i="9" s="1"/>
  <c r="V26" i="9"/>
  <c r="L26" i="9"/>
  <c r="R27" i="9"/>
  <c r="O26" i="9"/>
  <c r="O27" i="9" s="1"/>
  <c r="Q27" i="9"/>
  <c r="N30" i="19"/>
  <c r="N28" i="19"/>
  <c r="V29" i="19"/>
  <c r="U29" i="19"/>
  <c r="M28" i="19"/>
  <c r="G78" i="14"/>
  <c r="W31" i="19"/>
  <c r="G16" i="14"/>
  <c r="G90" i="14" s="1"/>
  <c r="G66" i="14"/>
  <c r="R30" i="19"/>
  <c r="B29" i="9" a="1"/>
  <c r="F27" i="9"/>
  <c r="C27" i="9"/>
  <c r="M43" i="19"/>
  <c r="M24" i="19"/>
  <c r="M30" i="19"/>
  <c r="P30" i="19"/>
  <c r="N43" i="19"/>
  <c r="U30" i="19"/>
  <c r="B27" i="9"/>
  <c r="M13" i="9"/>
  <c r="M14" i="9" s="1"/>
  <c r="I13" i="9"/>
  <c r="I14" i="9" s="1"/>
  <c r="I18" i="9" s="1"/>
  <c r="O13" i="9"/>
  <c r="O14" i="9" s="1"/>
  <c r="S13" i="9"/>
  <c r="S14" i="9" s="1"/>
  <c r="S18" i="9" s="1"/>
  <c r="E13" i="9"/>
  <c r="E14" i="9" s="1"/>
  <c r="E18" i="9" s="1"/>
  <c r="J13" i="9"/>
  <c r="J14" i="9" s="1"/>
  <c r="L13" i="9"/>
  <c r="L14" i="9" s="1"/>
  <c r="R13" i="9"/>
  <c r="R14" i="9" s="1"/>
  <c r="R18" i="9" s="1"/>
  <c r="P13" i="9"/>
  <c r="P14" i="9" s="1"/>
  <c r="F13" i="9"/>
  <c r="F14" i="9" s="1"/>
  <c r="D13" i="9"/>
  <c r="D14" i="9" s="1"/>
  <c r="U13" i="9"/>
  <c r="U14" i="9" s="1"/>
  <c r="U18" i="9" s="1"/>
  <c r="T13" i="9"/>
  <c r="T14" i="9" s="1"/>
  <c r="T18" i="9" s="1"/>
  <c r="K13" i="9"/>
  <c r="K14" i="9" s="1"/>
  <c r="G13" i="9"/>
  <c r="G14" i="9" s="1"/>
  <c r="C13" i="9"/>
  <c r="C14" i="9" s="1"/>
  <c r="V13" i="9"/>
  <c r="V14" i="9" s="1"/>
  <c r="Q13" i="9"/>
  <c r="Q14" i="9" s="1"/>
  <c r="Q18" i="9" s="1"/>
  <c r="N13" i="9"/>
  <c r="N14" i="9" s="1"/>
  <c r="H13" i="9"/>
  <c r="H14" i="9" s="1"/>
  <c r="P24" i="19"/>
  <c r="S30" i="19"/>
  <c r="L27" i="9"/>
  <c r="V27" i="9"/>
  <c r="U24" i="19"/>
  <c r="T24" i="19"/>
  <c r="Q24" i="19"/>
  <c r="S24" i="19"/>
  <c r="S25" i="19"/>
  <c r="T25" i="19"/>
  <c r="R25" i="19"/>
  <c r="P25" i="19"/>
  <c r="P43" i="19"/>
  <c r="O43" i="19"/>
  <c r="C31" i="14"/>
  <c r="D31" i="14" s="1"/>
  <c r="H39" i="14"/>
  <c r="I39" i="14" s="1"/>
  <c r="Q12" i="14"/>
  <c r="S10" i="11"/>
  <c r="S11" i="11" s="1"/>
  <c r="N18" i="9" l="1"/>
  <c r="D18" i="9"/>
  <c r="F18" i="9"/>
  <c r="G18" i="9"/>
  <c r="K18" i="9"/>
  <c r="K23" i="9" s="1"/>
  <c r="P18" i="9"/>
  <c r="H18" i="9"/>
  <c r="O18" i="9"/>
  <c r="V18" i="9"/>
  <c r="M18" i="9"/>
  <c r="W29" i="19"/>
  <c r="I22" i="14"/>
  <c r="B114" i="14" s="1"/>
  <c r="L13" i="11"/>
  <c r="K16" i="11"/>
  <c r="L18" i="9"/>
  <c r="B78" i="14"/>
  <c r="H22" i="14"/>
  <c r="J18" i="9"/>
  <c r="S29" i="19"/>
  <c r="R29" i="19"/>
  <c r="Q29" i="19"/>
  <c r="C20" i="9"/>
  <c r="C21" i="9" s="1"/>
  <c r="C18" i="9"/>
  <c r="T29" i="19"/>
  <c r="O29" i="19"/>
  <c r="H16" i="14"/>
  <c r="G102" i="14" s="1"/>
  <c r="B29" i="9"/>
  <c r="B33" i="9" s="1"/>
  <c r="S29" i="9"/>
  <c r="S31" i="9" s="1"/>
  <c r="T29" i="9"/>
  <c r="T31" i="9" s="1"/>
  <c r="M29" i="9"/>
  <c r="M31" i="9" s="1"/>
  <c r="L29" i="9"/>
  <c r="L31" i="9" s="1"/>
  <c r="Q29" i="9"/>
  <c r="Q31" i="9" s="1"/>
  <c r="I29" i="9"/>
  <c r="I31" i="9" s="1"/>
  <c r="C29" i="9"/>
  <c r="C31" i="9" s="1"/>
  <c r="J29" i="9"/>
  <c r="J31" i="9" s="1"/>
  <c r="K29" i="9"/>
  <c r="K31" i="9" s="1"/>
  <c r="O29" i="9"/>
  <c r="O31" i="9" s="1"/>
  <c r="U29" i="9"/>
  <c r="U31" i="9" s="1"/>
  <c r="N29" i="9"/>
  <c r="N31" i="9" s="1"/>
  <c r="F29" i="9"/>
  <c r="F31" i="9" s="1"/>
  <c r="D29" i="9"/>
  <c r="R29" i="9"/>
  <c r="R31" i="9" s="1"/>
  <c r="G29" i="9"/>
  <c r="G31" i="9" s="1"/>
  <c r="V29" i="9"/>
  <c r="V31" i="9" s="1"/>
  <c r="P29" i="9"/>
  <c r="P31" i="9" s="1"/>
  <c r="E29" i="9"/>
  <c r="E31" i="9" s="1"/>
  <c r="H29" i="9"/>
  <c r="H31" i="9" s="1"/>
  <c r="W25" i="19"/>
  <c r="U25" i="19"/>
  <c r="V25" i="19"/>
  <c r="Q43" i="19"/>
  <c r="H40" i="14"/>
  <c r="I40" i="14" s="1"/>
  <c r="C32" i="14"/>
  <c r="D32" i="14" s="1"/>
  <c r="T10" i="11"/>
  <c r="T11" i="11" s="1"/>
  <c r="R12" i="14"/>
  <c r="B102" i="14" l="1"/>
  <c r="M13" i="11"/>
  <c r="L16" i="11"/>
  <c r="J22" i="14"/>
  <c r="K22" i="14" s="1"/>
  <c r="B138" i="14" s="1"/>
  <c r="L23" i="9"/>
  <c r="M23" i="9" s="1"/>
  <c r="D20" i="9"/>
  <c r="D21" i="9" s="1"/>
  <c r="G57" i="9" s="1"/>
  <c r="C33" i="9"/>
  <c r="D33" i="9" s="1"/>
  <c r="D34" i="9" s="1"/>
  <c r="B57" i="9" s="1"/>
  <c r="I16" i="14"/>
  <c r="J16" i="14" s="1"/>
  <c r="B31" i="9"/>
  <c r="D31" i="9"/>
  <c r="W24" i="19"/>
  <c r="V24" i="19"/>
  <c r="R43" i="19"/>
  <c r="C33" i="14"/>
  <c r="D33" i="14" s="1"/>
  <c r="H41" i="14"/>
  <c r="I41" i="14" s="1"/>
  <c r="S12" i="14"/>
  <c r="U10" i="11"/>
  <c r="U11" i="11" s="1"/>
  <c r="G51" i="9"/>
  <c r="J23" i="9"/>
  <c r="E20" i="9" l="1"/>
  <c r="E21" i="9" s="1"/>
  <c r="G69" i="9" s="1"/>
  <c r="G126" i="14"/>
  <c r="K16" i="14"/>
  <c r="G138" i="14" s="1"/>
  <c r="M16" i="11"/>
  <c r="N13" i="11"/>
  <c r="M22" i="14"/>
  <c r="B162" i="14" s="1"/>
  <c r="B126" i="14"/>
  <c r="L22" i="14"/>
  <c r="B150" i="14" s="1"/>
  <c r="C34" i="9"/>
  <c r="B45" i="9" s="1"/>
  <c r="C45" i="9" s="1"/>
  <c r="D45" i="9" s="1"/>
  <c r="C46" i="9" s="1"/>
  <c r="D46" i="9" s="1"/>
  <c r="C47" i="9" s="1"/>
  <c r="D47" i="9" s="1"/>
  <c r="C48" i="9" s="1"/>
  <c r="D48" i="9" s="1"/>
  <c r="E33" i="9"/>
  <c r="M40" i="19"/>
  <c r="G114" i="14"/>
  <c r="L16" i="14"/>
  <c r="G150" i="14" s="1"/>
  <c r="S43" i="19"/>
  <c r="H42" i="14"/>
  <c r="I42" i="14" s="1"/>
  <c r="C34" i="14"/>
  <c r="D34" i="14" s="1"/>
  <c r="T12" i="14"/>
  <c r="V10" i="11"/>
  <c r="V11" i="11" s="1"/>
  <c r="H51" i="9"/>
  <c r="I51" i="9" s="1"/>
  <c r="F20" i="9" l="1"/>
  <c r="F21" i="9" s="1"/>
  <c r="G81" i="9" s="1"/>
  <c r="O13" i="11"/>
  <c r="N16" i="11"/>
  <c r="N22" i="14"/>
  <c r="B174" i="14" s="1"/>
  <c r="M16" i="14"/>
  <c r="G162" i="14" s="1"/>
  <c r="F33" i="9"/>
  <c r="E34" i="9"/>
  <c r="B69" i="9" s="1"/>
  <c r="T43" i="19"/>
  <c r="C35" i="14"/>
  <c r="D35" i="14" s="1"/>
  <c r="H43" i="14"/>
  <c r="I43" i="14" s="1"/>
  <c r="U12" i="14"/>
  <c r="W10" i="11"/>
  <c r="W11" i="11" s="1"/>
  <c r="C49" i="9"/>
  <c r="D49" i="9" s="1"/>
  <c r="H52" i="9"/>
  <c r="I52" i="9" s="1"/>
  <c r="G20" i="9" l="1"/>
  <c r="G21" i="9" s="1"/>
  <c r="G93" i="9" s="1"/>
  <c r="O22" i="14"/>
  <c r="B186" i="14" s="1"/>
  <c r="P22" i="14"/>
  <c r="N16" i="14"/>
  <c r="G174" i="14" s="1"/>
  <c r="Q22" i="14"/>
  <c r="B210" i="14" s="1"/>
  <c r="O16" i="11"/>
  <c r="P13" i="11"/>
  <c r="B198" i="14"/>
  <c r="F34" i="9"/>
  <c r="B81" i="9" s="1"/>
  <c r="G33" i="9"/>
  <c r="G34" i="9" s="1"/>
  <c r="B93" i="9" s="1"/>
  <c r="U43" i="19"/>
  <c r="V43" i="19"/>
  <c r="W43" i="19"/>
  <c r="H44" i="14"/>
  <c r="I44" i="14" s="1"/>
  <c r="C36" i="14"/>
  <c r="D36" i="14" s="1"/>
  <c r="X10" i="11"/>
  <c r="X11" i="11" s="1"/>
  <c r="C50" i="9"/>
  <c r="D50" i="9" s="1"/>
  <c r="H53" i="9"/>
  <c r="I53" i="9" s="1"/>
  <c r="H20" i="9"/>
  <c r="H21" i="9" s="1"/>
  <c r="G105" i="9" s="1"/>
  <c r="O16" i="14" l="1"/>
  <c r="P16" i="14" s="1"/>
  <c r="Q13" i="11"/>
  <c r="P16" i="11"/>
  <c r="M41" i="19"/>
  <c r="R22" i="14"/>
  <c r="S22" i="14" s="1"/>
  <c r="B234" i="14" s="1"/>
  <c r="N41" i="19"/>
  <c r="M39" i="19"/>
  <c r="G186" i="14"/>
  <c r="H33" i="9"/>
  <c r="H34" i="9" s="1"/>
  <c r="B105" i="9" s="1"/>
  <c r="I20" i="9"/>
  <c r="I21" i="9" s="1"/>
  <c r="G117" i="9" s="1"/>
  <c r="C37" i="14"/>
  <c r="D37" i="14" s="1"/>
  <c r="H45" i="14"/>
  <c r="I45" i="14" s="1"/>
  <c r="C51" i="9"/>
  <c r="D51" i="9" s="1"/>
  <c r="H54" i="9"/>
  <c r="I54" i="9" s="1"/>
  <c r="G198" i="14" l="1"/>
  <c r="Q16" i="14"/>
  <c r="G210" i="14" s="1"/>
  <c r="O41" i="19"/>
  <c r="T22" i="14"/>
  <c r="B246" i="14" s="1"/>
  <c r="R13" i="11"/>
  <c r="Q16" i="11"/>
  <c r="B222" i="14"/>
  <c r="I33" i="9"/>
  <c r="I34" i="9" s="1"/>
  <c r="B117" i="9" s="1"/>
  <c r="R16" i="14"/>
  <c r="H46" i="14"/>
  <c r="I46" i="14" s="1"/>
  <c r="C38" i="14"/>
  <c r="D38" i="14" s="1"/>
  <c r="C52" i="9"/>
  <c r="D52" i="9" s="1"/>
  <c r="H55" i="9"/>
  <c r="I55" i="9" s="1"/>
  <c r="J33" i="9" l="1"/>
  <c r="J34" i="9" s="1"/>
  <c r="B129" i="9" s="1"/>
  <c r="S13" i="11"/>
  <c r="R16" i="11"/>
  <c r="S16" i="14"/>
  <c r="G234" i="14" s="1"/>
  <c r="U22" i="14"/>
  <c r="B258" i="14" s="1"/>
  <c r="B269" i="14" s="1"/>
  <c r="G222" i="14"/>
  <c r="H47" i="14"/>
  <c r="I47" i="14" s="1"/>
  <c r="C39" i="14"/>
  <c r="D39" i="14" s="1"/>
  <c r="C53" i="9"/>
  <c r="D53" i="9" s="1"/>
  <c r="H56" i="9"/>
  <c r="I56" i="9" s="1"/>
  <c r="K33" i="9" l="1"/>
  <c r="K34" i="9" s="1"/>
  <c r="B141" i="9" s="1"/>
  <c r="B270" i="14"/>
  <c r="B271" i="14" s="1"/>
  <c r="T13" i="11"/>
  <c r="S16" i="11"/>
  <c r="P41" i="19"/>
  <c r="T16" i="14"/>
  <c r="C40" i="14"/>
  <c r="D40" i="14" s="1"/>
  <c r="H48" i="14"/>
  <c r="I48" i="14" s="1"/>
  <c r="C54" i="9"/>
  <c r="D54" i="9" s="1"/>
  <c r="H57" i="9"/>
  <c r="I57" i="9" s="1"/>
  <c r="Q41" i="19" l="1"/>
  <c r="U13" i="11"/>
  <c r="T16" i="11"/>
  <c r="G246" i="14"/>
  <c r="U16" i="14"/>
  <c r="N39" i="19"/>
  <c r="H49" i="14"/>
  <c r="I49" i="14" s="1"/>
  <c r="C41" i="14"/>
  <c r="D41" i="14" s="1"/>
  <c r="C55" i="9"/>
  <c r="D55" i="9" s="1"/>
  <c r="H58" i="9"/>
  <c r="I58" i="9" s="1"/>
  <c r="R41" i="19" l="1"/>
  <c r="V13" i="11"/>
  <c r="U16" i="11"/>
  <c r="G270" i="14"/>
  <c r="G258" i="14"/>
  <c r="G269" i="14" s="1"/>
  <c r="C42" i="14"/>
  <c r="D42" i="14" s="1"/>
  <c r="H50" i="14"/>
  <c r="I50" i="14" s="1"/>
  <c r="C56" i="9"/>
  <c r="D56" i="9" s="1"/>
  <c r="H59" i="9"/>
  <c r="I59" i="9" s="1"/>
  <c r="V16" i="11" l="1"/>
  <c r="W13" i="11"/>
  <c r="S41" i="19"/>
  <c r="G271" i="14"/>
  <c r="H51" i="14"/>
  <c r="I51" i="14" s="1"/>
  <c r="C43" i="14"/>
  <c r="D43" i="14" s="1"/>
  <c r="C57" i="9"/>
  <c r="D57" i="9" s="1"/>
  <c r="H60" i="9"/>
  <c r="I60" i="9" s="1"/>
  <c r="U41" i="19" l="1"/>
  <c r="X13" i="11"/>
  <c r="X16" i="11" s="1"/>
  <c r="W16" i="11"/>
  <c r="T41" i="19"/>
  <c r="C44" i="14"/>
  <c r="D44" i="14" s="1"/>
  <c r="H52" i="14"/>
  <c r="I52" i="14" s="1"/>
  <c r="C58" i="9"/>
  <c r="D58" i="9" s="1"/>
  <c r="H61" i="9"/>
  <c r="I61" i="9" s="1"/>
  <c r="O39" i="19" l="1"/>
  <c r="H53" i="14"/>
  <c r="I53" i="14" s="1"/>
  <c r="C45" i="14"/>
  <c r="D45" i="14" s="1"/>
  <c r="C59" i="9"/>
  <c r="D59" i="9" s="1"/>
  <c r="H62" i="9"/>
  <c r="I62" i="9" s="1"/>
  <c r="W41" i="19" l="1"/>
  <c r="V41" i="19"/>
  <c r="C46" i="14"/>
  <c r="D46" i="14" s="1"/>
  <c r="H54" i="14"/>
  <c r="I54" i="14" s="1"/>
  <c r="C60" i="9"/>
  <c r="D60" i="9" s="1"/>
  <c r="H63" i="9"/>
  <c r="I63" i="9" s="1"/>
  <c r="H55" i="14" l="1"/>
  <c r="I55" i="14" s="1"/>
  <c r="C47" i="14"/>
  <c r="D47" i="14" s="1"/>
  <c r="C61" i="9"/>
  <c r="D61" i="9" s="1"/>
  <c r="H64" i="9"/>
  <c r="I64" i="9" s="1"/>
  <c r="C48" i="14" l="1"/>
  <c r="D48" i="14" s="1"/>
  <c r="H56" i="14"/>
  <c r="I56" i="14" s="1"/>
  <c r="C62" i="9"/>
  <c r="D62" i="9" s="1"/>
  <c r="H65" i="9"/>
  <c r="I65" i="9" s="1"/>
  <c r="P39" i="19" l="1"/>
  <c r="H57" i="14"/>
  <c r="I57" i="14" s="1"/>
  <c r="C49" i="14"/>
  <c r="D49" i="14" s="1"/>
  <c r="C63" i="9"/>
  <c r="D63" i="9" s="1"/>
  <c r="H66" i="9"/>
  <c r="I66" i="9" s="1"/>
  <c r="C50" i="14" l="1"/>
  <c r="D50" i="14" s="1"/>
  <c r="H58" i="14"/>
  <c r="I58" i="14" s="1"/>
  <c r="C64" i="9"/>
  <c r="D64" i="9" s="1"/>
  <c r="H67" i="9"/>
  <c r="I67" i="9" s="1"/>
  <c r="H59" i="14" l="1"/>
  <c r="I59" i="14" s="1"/>
  <c r="C51" i="14"/>
  <c r="D51" i="14" s="1"/>
  <c r="C65" i="9"/>
  <c r="D65" i="9" s="1"/>
  <c r="H68" i="9"/>
  <c r="I68" i="9" s="1"/>
  <c r="C52" i="14" l="1"/>
  <c r="D52" i="14" s="1"/>
  <c r="H60" i="14"/>
  <c r="I60" i="14" s="1"/>
  <c r="C66" i="9"/>
  <c r="D66" i="9" s="1"/>
  <c r="H69" i="9"/>
  <c r="I69" i="9" s="1"/>
  <c r="Q39" i="19" l="1"/>
  <c r="H61" i="14"/>
  <c r="I61" i="14" s="1"/>
  <c r="C53" i="14"/>
  <c r="D53" i="14" s="1"/>
  <c r="C67" i="9"/>
  <c r="D67" i="9" s="1"/>
  <c r="H70" i="9"/>
  <c r="I70" i="9" s="1"/>
  <c r="C54" i="14" l="1"/>
  <c r="D54" i="14" s="1"/>
  <c r="H62" i="14"/>
  <c r="I62" i="14" s="1"/>
  <c r="C68" i="9"/>
  <c r="D68" i="9" s="1"/>
  <c r="H71" i="9"/>
  <c r="I71" i="9" s="1"/>
  <c r="H63" i="14" l="1"/>
  <c r="I63" i="14" s="1"/>
  <c r="C55" i="14"/>
  <c r="D55" i="14" s="1"/>
  <c r="C69" i="9"/>
  <c r="D69" i="9" s="1"/>
  <c r="H72" i="9"/>
  <c r="I72" i="9" s="1"/>
  <c r="C56" i="14" l="1"/>
  <c r="D56" i="14" s="1"/>
  <c r="H64" i="14"/>
  <c r="I64" i="14" s="1"/>
  <c r="C70" i="9"/>
  <c r="D70" i="9" s="1"/>
  <c r="H73" i="9"/>
  <c r="I73" i="9" s="1"/>
  <c r="R39" i="19" l="1"/>
  <c r="H65" i="14"/>
  <c r="I65" i="14" s="1"/>
  <c r="C57" i="14"/>
  <c r="D57" i="14" s="1"/>
  <c r="C71" i="9"/>
  <c r="D71" i="9" s="1"/>
  <c r="H74" i="9"/>
  <c r="I74" i="9" s="1"/>
  <c r="C58" i="14" l="1"/>
  <c r="D58" i="14" s="1"/>
  <c r="H66" i="14"/>
  <c r="I66" i="14" s="1"/>
  <c r="C72" i="9"/>
  <c r="D72" i="9" s="1"/>
  <c r="H75" i="9"/>
  <c r="I75" i="9" s="1"/>
  <c r="H67" i="14" l="1"/>
  <c r="I67" i="14" s="1"/>
  <c r="C59" i="14"/>
  <c r="D59" i="14" s="1"/>
  <c r="C73" i="9"/>
  <c r="D73" i="9" s="1"/>
  <c r="H76" i="9"/>
  <c r="I76" i="9" s="1"/>
  <c r="S39" i="19" l="1"/>
  <c r="C60" i="14"/>
  <c r="D60" i="14" s="1"/>
  <c r="H68" i="14"/>
  <c r="I68" i="14" s="1"/>
  <c r="C74" i="9"/>
  <c r="D74" i="9" s="1"/>
  <c r="H77" i="9"/>
  <c r="I77" i="9" s="1"/>
  <c r="H69" i="14" l="1"/>
  <c r="I69" i="14" s="1"/>
  <c r="C61" i="14"/>
  <c r="D61" i="14" s="1"/>
  <c r="C75" i="9"/>
  <c r="D75" i="9" s="1"/>
  <c r="H78" i="9"/>
  <c r="I78" i="9" s="1"/>
  <c r="C62" i="14" l="1"/>
  <c r="D62" i="14" s="1"/>
  <c r="H70" i="14"/>
  <c r="I70" i="14" s="1"/>
  <c r="C76" i="9"/>
  <c r="D76" i="9" s="1"/>
  <c r="H79" i="9"/>
  <c r="I79" i="9" s="1"/>
  <c r="H71" i="14" l="1"/>
  <c r="I71" i="14" s="1"/>
  <c r="C63" i="14"/>
  <c r="D63" i="14" s="1"/>
  <c r="C77" i="9"/>
  <c r="D77" i="9" s="1"/>
  <c r="H80" i="9"/>
  <c r="I80" i="9" s="1"/>
  <c r="C64" i="14" l="1"/>
  <c r="D64" i="14" s="1"/>
  <c r="H72" i="14"/>
  <c r="I72" i="14" s="1"/>
  <c r="C78" i="9"/>
  <c r="D78" i="9" s="1"/>
  <c r="H81" i="9"/>
  <c r="I81" i="9" s="1"/>
  <c r="T39" i="19" l="1"/>
  <c r="H73" i="14"/>
  <c r="I73" i="14" s="1"/>
  <c r="C65" i="14"/>
  <c r="D65" i="14" s="1"/>
  <c r="C79" i="9"/>
  <c r="D79" i="9" s="1"/>
  <c r="H82" i="9"/>
  <c r="I82" i="9" s="1"/>
  <c r="C66" i="14" l="1"/>
  <c r="D66" i="14" s="1"/>
  <c r="H74" i="14"/>
  <c r="I74" i="14" s="1"/>
  <c r="C80" i="9"/>
  <c r="D80" i="9" s="1"/>
  <c r="H83" i="9"/>
  <c r="I83" i="9" s="1"/>
  <c r="H75" i="14" l="1"/>
  <c r="I75" i="14" s="1"/>
  <c r="C67" i="14"/>
  <c r="D67" i="14" s="1"/>
  <c r="C81" i="9"/>
  <c r="D81" i="9" s="1"/>
  <c r="H84" i="9"/>
  <c r="I84" i="9" s="1"/>
  <c r="C68" i="14" l="1"/>
  <c r="D68" i="14" s="1"/>
  <c r="H76" i="14"/>
  <c r="I76" i="14" s="1"/>
  <c r="C82" i="9"/>
  <c r="D82" i="9" s="1"/>
  <c r="H85" i="9"/>
  <c r="I85" i="9" s="1"/>
  <c r="U39" i="19" l="1"/>
  <c r="H77" i="14"/>
  <c r="I77" i="14" s="1"/>
  <c r="C69" i="14"/>
  <c r="D69" i="14" s="1"/>
  <c r="C83" i="9"/>
  <c r="D83" i="9" s="1"/>
  <c r="H86" i="9"/>
  <c r="I86" i="9" s="1"/>
  <c r="C70" i="14" l="1"/>
  <c r="D70" i="14" s="1"/>
  <c r="H78" i="14"/>
  <c r="I78" i="14" s="1"/>
  <c r="C84" i="9"/>
  <c r="D84" i="9" s="1"/>
  <c r="H87" i="9"/>
  <c r="I87" i="9" s="1"/>
  <c r="C71" i="14" l="1"/>
  <c r="D71" i="14" s="1"/>
  <c r="H79" i="14"/>
  <c r="I79" i="14" s="1"/>
  <c r="C85" i="9"/>
  <c r="D85" i="9" s="1"/>
  <c r="H88" i="9"/>
  <c r="I88" i="9" s="1"/>
  <c r="H80" i="14" l="1"/>
  <c r="I80" i="14" s="1"/>
  <c r="C72" i="14"/>
  <c r="D72" i="14" s="1"/>
  <c r="C86" i="9"/>
  <c r="D86" i="9" s="1"/>
  <c r="H89" i="9"/>
  <c r="I89" i="9" s="1"/>
  <c r="V39" i="19" l="1"/>
  <c r="H81" i="14"/>
  <c r="I81" i="14" s="1"/>
  <c r="C73" i="14"/>
  <c r="D73" i="14" s="1"/>
  <c r="C87" i="9"/>
  <c r="D87" i="9" s="1"/>
  <c r="H90" i="9"/>
  <c r="I90" i="9" s="1"/>
  <c r="C74" i="14" l="1"/>
  <c r="D74" i="14" s="1"/>
  <c r="H82" i="14"/>
  <c r="I82" i="14" s="1"/>
  <c r="C88" i="9"/>
  <c r="D88" i="9" s="1"/>
  <c r="H91" i="9"/>
  <c r="I91" i="9" s="1"/>
  <c r="N40" i="19" l="1"/>
  <c r="H83" i="14"/>
  <c r="I83" i="14" s="1"/>
  <c r="C75" i="14"/>
  <c r="D75" i="14" s="1"/>
  <c r="C89" i="9"/>
  <c r="D89" i="9" s="1"/>
  <c r="H92" i="9"/>
  <c r="I92" i="9" s="1"/>
  <c r="H84" i="14" l="1"/>
  <c r="I84" i="14" s="1"/>
  <c r="C76" i="14"/>
  <c r="D76" i="14" s="1"/>
  <c r="C90" i="9"/>
  <c r="D90" i="9" s="1"/>
  <c r="H93" i="9"/>
  <c r="I93" i="9" s="1"/>
  <c r="W39" i="19" l="1"/>
  <c r="H85" i="14"/>
  <c r="I85" i="14" s="1"/>
  <c r="C77" i="14"/>
  <c r="D77" i="14" s="1"/>
  <c r="C91" i="9"/>
  <c r="D91" i="9" s="1"/>
  <c r="H94" i="9"/>
  <c r="I94" i="9" s="1"/>
  <c r="C78" i="14" l="1"/>
  <c r="D78" i="14" s="1"/>
  <c r="H86" i="14"/>
  <c r="I86" i="14" s="1"/>
  <c r="C92" i="9"/>
  <c r="D92" i="9" s="1"/>
  <c r="H95" i="9"/>
  <c r="I95" i="9" s="1"/>
  <c r="O40" i="19" l="1"/>
  <c r="H87" i="14"/>
  <c r="I87" i="14" s="1"/>
  <c r="C79" i="14"/>
  <c r="D79" i="14" s="1"/>
  <c r="C93" i="9"/>
  <c r="D93" i="9" s="1"/>
  <c r="H96" i="9"/>
  <c r="I96" i="9" s="1"/>
  <c r="W37" i="19" l="1"/>
  <c r="Q37" i="19"/>
  <c r="M37" i="19"/>
  <c r="T37" i="19"/>
  <c r="N37" i="19"/>
  <c r="R37" i="19"/>
  <c r="S37" i="19"/>
  <c r="P37" i="19"/>
  <c r="O37" i="19"/>
  <c r="U37" i="19"/>
  <c r="V37" i="19"/>
  <c r="C80" i="14"/>
  <c r="D80" i="14" s="1"/>
  <c r="H88" i="14"/>
  <c r="I88" i="14" s="1"/>
  <c r="C94" i="9"/>
  <c r="D94" i="9" s="1"/>
  <c r="H97" i="9"/>
  <c r="I97" i="9" s="1"/>
  <c r="H89" i="14" l="1"/>
  <c r="I89" i="14" s="1"/>
  <c r="C81" i="14"/>
  <c r="D81" i="14" s="1"/>
  <c r="C95" i="9"/>
  <c r="D95" i="9" s="1"/>
  <c r="H98" i="9"/>
  <c r="I98" i="9" s="1"/>
  <c r="C82" i="14" l="1"/>
  <c r="D82" i="14" s="1"/>
  <c r="H90" i="14"/>
  <c r="I90" i="14" s="1"/>
  <c r="C96" i="9"/>
  <c r="D96" i="9" s="1"/>
  <c r="H99" i="9"/>
  <c r="I99" i="9" s="1"/>
  <c r="P40" i="19" l="1"/>
  <c r="H91" i="14"/>
  <c r="I91" i="14" s="1"/>
  <c r="C83" i="14"/>
  <c r="D83" i="14" s="1"/>
  <c r="C97" i="9"/>
  <c r="D97" i="9" s="1"/>
  <c r="H100" i="9"/>
  <c r="I100" i="9" s="1"/>
  <c r="C84" i="14" l="1"/>
  <c r="D84" i="14" s="1"/>
  <c r="H92" i="14"/>
  <c r="I92" i="14" s="1"/>
  <c r="C98" i="9"/>
  <c r="D98" i="9" s="1"/>
  <c r="H101" i="9"/>
  <c r="I101" i="9" s="1"/>
  <c r="H93" i="14" l="1"/>
  <c r="I93" i="14" s="1"/>
  <c r="C85" i="14"/>
  <c r="D85" i="14" s="1"/>
  <c r="C99" i="9"/>
  <c r="D99" i="9" s="1"/>
  <c r="H102" i="9"/>
  <c r="I102" i="9" s="1"/>
  <c r="C86" i="14" l="1"/>
  <c r="D86" i="14" s="1"/>
  <c r="H94" i="14"/>
  <c r="I94" i="14" s="1"/>
  <c r="C100" i="9"/>
  <c r="D100" i="9" s="1"/>
  <c r="H103" i="9"/>
  <c r="I103" i="9" s="1"/>
  <c r="Q40" i="19" l="1"/>
  <c r="H95" i="14"/>
  <c r="I95" i="14" s="1"/>
  <c r="C87" i="14"/>
  <c r="D87" i="14" s="1"/>
  <c r="C101" i="9"/>
  <c r="D101" i="9" s="1"/>
  <c r="H104" i="9"/>
  <c r="I104" i="9" s="1"/>
  <c r="C88" i="14" l="1"/>
  <c r="D88" i="14" s="1"/>
  <c r="H96" i="14"/>
  <c r="I96" i="14" s="1"/>
  <c r="C102" i="9"/>
  <c r="D102" i="9" s="1"/>
  <c r="H105" i="9"/>
  <c r="I105" i="9" s="1"/>
  <c r="H97" i="14" l="1"/>
  <c r="I97" i="14" s="1"/>
  <c r="C89" i="14"/>
  <c r="D89" i="14" s="1"/>
  <c r="C103" i="9"/>
  <c r="D103" i="9" s="1"/>
  <c r="H106" i="9"/>
  <c r="I106" i="9" s="1"/>
  <c r="C90" i="14" l="1"/>
  <c r="D90" i="14" s="1"/>
  <c r="H98" i="14"/>
  <c r="I98" i="14" s="1"/>
  <c r="C104" i="9"/>
  <c r="D104" i="9" s="1"/>
  <c r="H107" i="9"/>
  <c r="I107" i="9" s="1"/>
  <c r="R40" i="19" l="1"/>
  <c r="H99" i="14"/>
  <c r="I99" i="14" s="1"/>
  <c r="C91" i="14"/>
  <c r="D91" i="14" s="1"/>
  <c r="C105" i="9"/>
  <c r="D105" i="9" s="1"/>
  <c r="H108" i="9"/>
  <c r="I108" i="9" s="1"/>
  <c r="C92" i="14" l="1"/>
  <c r="D92" i="14" s="1"/>
  <c r="H100" i="14"/>
  <c r="I100" i="14" s="1"/>
  <c r="C106" i="9"/>
  <c r="D106" i="9" s="1"/>
  <c r="H109" i="9"/>
  <c r="I109" i="9" s="1"/>
  <c r="H101" i="14" l="1"/>
  <c r="I101" i="14" s="1"/>
  <c r="C93" i="14"/>
  <c r="D93" i="14" s="1"/>
  <c r="C107" i="9"/>
  <c r="D107" i="9" s="1"/>
  <c r="H110" i="9"/>
  <c r="I110" i="9" s="1"/>
  <c r="C94" i="14" l="1"/>
  <c r="D94" i="14" s="1"/>
  <c r="H102" i="14"/>
  <c r="I102" i="14" s="1"/>
  <c r="C108" i="9"/>
  <c r="D108" i="9" s="1"/>
  <c r="H111" i="9"/>
  <c r="I111" i="9" s="1"/>
  <c r="S40" i="19" l="1"/>
  <c r="H103" i="14"/>
  <c r="I103" i="14" s="1"/>
  <c r="C95" i="14"/>
  <c r="D95" i="14" s="1"/>
  <c r="C109" i="9"/>
  <c r="D109" i="9" s="1"/>
  <c r="H112" i="9"/>
  <c r="I112" i="9" s="1"/>
  <c r="C96" i="14" l="1"/>
  <c r="D96" i="14" s="1"/>
  <c r="H104" i="14"/>
  <c r="I104" i="14" s="1"/>
  <c r="C110" i="9"/>
  <c r="D110" i="9" s="1"/>
  <c r="H113" i="9"/>
  <c r="I113" i="9" s="1"/>
  <c r="H105" i="14" l="1"/>
  <c r="I105" i="14" s="1"/>
  <c r="C97" i="14"/>
  <c r="D97" i="14" s="1"/>
  <c r="C111" i="9"/>
  <c r="D111" i="9" s="1"/>
  <c r="H114" i="9"/>
  <c r="I114" i="9" s="1"/>
  <c r="C98" i="14" l="1"/>
  <c r="D98" i="14" s="1"/>
  <c r="H106" i="14"/>
  <c r="I106" i="14" s="1"/>
  <c r="C112" i="9"/>
  <c r="D112" i="9" s="1"/>
  <c r="H115" i="9"/>
  <c r="I115" i="9" s="1"/>
  <c r="T40" i="19" l="1"/>
  <c r="H107" i="14"/>
  <c r="I107" i="14" s="1"/>
  <c r="C99" i="14"/>
  <c r="D99" i="14" s="1"/>
  <c r="C113" i="9"/>
  <c r="D113" i="9" s="1"/>
  <c r="H116" i="9"/>
  <c r="I116" i="9" s="1"/>
  <c r="C100" i="14" l="1"/>
  <c r="D100" i="14" s="1"/>
  <c r="H108" i="14"/>
  <c r="I108" i="14" s="1"/>
  <c r="C114" i="9"/>
  <c r="D114" i="9" s="1"/>
  <c r="H117" i="9"/>
  <c r="I117" i="9" s="1"/>
  <c r="H109" i="14" l="1"/>
  <c r="I109" i="14" s="1"/>
  <c r="C101" i="14"/>
  <c r="D101" i="14" s="1"/>
  <c r="C115" i="9"/>
  <c r="D115" i="9" s="1"/>
  <c r="H118" i="9"/>
  <c r="I118" i="9" s="1"/>
  <c r="C102" i="14" l="1"/>
  <c r="D102" i="14" s="1"/>
  <c r="H110" i="14"/>
  <c r="I110" i="14" s="1"/>
  <c r="C116" i="9"/>
  <c r="D116" i="9" s="1"/>
  <c r="H119" i="9"/>
  <c r="I119" i="9" s="1"/>
  <c r="U40" i="19" l="1"/>
  <c r="H111" i="14"/>
  <c r="I111" i="14" s="1"/>
  <c r="C103" i="14"/>
  <c r="D103" i="14" s="1"/>
  <c r="C117" i="9"/>
  <c r="D117" i="9" s="1"/>
  <c r="H120" i="9"/>
  <c r="I120" i="9" s="1"/>
  <c r="C104" i="14" l="1"/>
  <c r="D104" i="14" s="1"/>
  <c r="H112" i="14"/>
  <c r="I112" i="14" s="1"/>
  <c r="C118" i="9"/>
  <c r="D118" i="9" s="1"/>
  <c r="H121" i="9"/>
  <c r="I121" i="9" s="1"/>
  <c r="H113" i="14" l="1"/>
  <c r="I113" i="14" s="1"/>
  <c r="C105" i="14"/>
  <c r="D105" i="14" s="1"/>
  <c r="C119" i="9"/>
  <c r="D119" i="9" s="1"/>
  <c r="H122" i="9"/>
  <c r="I122" i="9" s="1"/>
  <c r="C106" i="14" l="1"/>
  <c r="D106" i="14" s="1"/>
  <c r="H114" i="14"/>
  <c r="I114" i="14" s="1"/>
  <c r="C120" i="9"/>
  <c r="D120" i="9" s="1"/>
  <c r="H123" i="9"/>
  <c r="I123" i="9" s="1"/>
  <c r="V40" i="19" l="1"/>
  <c r="H115" i="14"/>
  <c r="I115" i="14" s="1"/>
  <c r="C107" i="14"/>
  <c r="D107" i="14" s="1"/>
  <c r="C121" i="9"/>
  <c r="D121" i="9" s="1"/>
  <c r="H124" i="9"/>
  <c r="I124" i="9" s="1"/>
  <c r="C108" i="14" l="1"/>
  <c r="D108" i="14" s="1"/>
  <c r="H116" i="14"/>
  <c r="I116" i="14" s="1"/>
  <c r="C122" i="9"/>
  <c r="D122" i="9" s="1"/>
  <c r="H125" i="9"/>
  <c r="I125" i="9" s="1"/>
  <c r="H117" i="14" l="1"/>
  <c r="I117" i="14" s="1"/>
  <c r="C109" i="14"/>
  <c r="D109" i="14" s="1"/>
  <c r="C123" i="9"/>
  <c r="D123" i="9" s="1"/>
  <c r="H126" i="9"/>
  <c r="I126" i="9" s="1"/>
  <c r="C110" i="14" l="1"/>
  <c r="D110" i="14" s="1"/>
  <c r="H118" i="14"/>
  <c r="I118" i="14" s="1"/>
  <c r="C124" i="9"/>
  <c r="D124" i="9" s="1"/>
  <c r="H127" i="9"/>
  <c r="I127" i="9" s="1"/>
  <c r="W40" i="19" l="1"/>
  <c r="H119" i="14"/>
  <c r="I119" i="14" s="1"/>
  <c r="C111" i="14"/>
  <c r="D111" i="14" s="1"/>
  <c r="C125" i="9"/>
  <c r="D125" i="9" s="1"/>
  <c r="H128" i="9"/>
  <c r="I128" i="9" s="1"/>
  <c r="C112" i="14" l="1"/>
  <c r="D112" i="14" s="1"/>
  <c r="H120" i="14"/>
  <c r="I120" i="14" s="1"/>
  <c r="C126" i="9"/>
  <c r="D126" i="9" s="1"/>
  <c r="H129" i="9"/>
  <c r="I129" i="9" s="1"/>
  <c r="H121" i="14" l="1"/>
  <c r="I121" i="14" s="1"/>
  <c r="C113" i="14"/>
  <c r="D113" i="14" s="1"/>
  <c r="C127" i="9"/>
  <c r="D127" i="9" s="1"/>
  <c r="H130" i="9"/>
  <c r="I130" i="9" s="1"/>
  <c r="V38" i="19" l="1"/>
  <c r="R38" i="19"/>
  <c r="M38" i="19"/>
  <c r="S38" i="19"/>
  <c r="U38" i="19"/>
  <c r="Q38" i="19"/>
  <c r="P38" i="19"/>
  <c r="O38" i="19"/>
  <c r="W38" i="19"/>
  <c r="T38" i="19"/>
  <c r="N38" i="19"/>
  <c r="C114" i="14"/>
  <c r="D114" i="14" s="1"/>
  <c r="H122" i="14"/>
  <c r="I122" i="14" s="1"/>
  <c r="C128" i="9"/>
  <c r="D128" i="9" s="1"/>
  <c r="H131" i="9"/>
  <c r="I131" i="9" s="1"/>
  <c r="H123" i="14" l="1"/>
  <c r="I123" i="14" s="1"/>
  <c r="C115" i="14"/>
  <c r="D115" i="14" s="1"/>
  <c r="C129" i="9"/>
  <c r="D129" i="9" s="1"/>
  <c r="H132" i="9"/>
  <c r="I132" i="9" s="1"/>
  <c r="H124" i="14" l="1"/>
  <c r="I124" i="14" s="1"/>
  <c r="C116" i="14"/>
  <c r="D116" i="14" s="1"/>
  <c r="C130" i="9"/>
  <c r="D130" i="9" s="1"/>
  <c r="H133" i="9"/>
  <c r="I133" i="9" s="1"/>
  <c r="C117" i="14" l="1"/>
  <c r="D117" i="14" s="1"/>
  <c r="H125" i="14"/>
  <c r="I125" i="14" s="1"/>
  <c r="C131" i="9"/>
  <c r="D131" i="9" s="1"/>
  <c r="H134" i="9"/>
  <c r="I134" i="9" s="1"/>
  <c r="H126" i="14" l="1"/>
  <c r="I126" i="14" s="1"/>
  <c r="C118" i="14"/>
  <c r="D118" i="14" s="1"/>
  <c r="C132" i="9"/>
  <c r="D132" i="9" s="1"/>
  <c r="H135" i="9"/>
  <c r="I135" i="9" s="1"/>
  <c r="C119" i="14" l="1"/>
  <c r="D119" i="14" s="1"/>
  <c r="H127" i="14"/>
  <c r="I127" i="14" s="1"/>
  <c r="C133" i="9"/>
  <c r="D133" i="9" s="1"/>
  <c r="H136" i="9"/>
  <c r="I136" i="9" s="1"/>
  <c r="H128" i="14" l="1"/>
  <c r="I128" i="14" s="1"/>
  <c r="C120" i="14"/>
  <c r="D120" i="14" s="1"/>
  <c r="C134" i="9"/>
  <c r="D134" i="9" s="1"/>
  <c r="H137" i="9"/>
  <c r="I137" i="9" s="1"/>
  <c r="C121" i="14" l="1"/>
  <c r="D121" i="14" s="1"/>
  <c r="H129" i="14"/>
  <c r="I129" i="14" s="1"/>
  <c r="C135" i="9"/>
  <c r="D135" i="9" s="1"/>
  <c r="H138" i="9"/>
  <c r="I138" i="9" s="1"/>
  <c r="H130" i="14" l="1"/>
  <c r="I130" i="14" s="1"/>
  <c r="C122" i="14"/>
  <c r="D122" i="14" s="1"/>
  <c r="C136" i="9"/>
  <c r="D136" i="9" s="1"/>
  <c r="H139" i="9"/>
  <c r="I139" i="9" s="1"/>
  <c r="C123" i="14" l="1"/>
  <c r="D123" i="14" s="1"/>
  <c r="H131" i="14"/>
  <c r="I131" i="14" s="1"/>
  <c r="C137" i="9"/>
  <c r="D137" i="9" s="1"/>
  <c r="H140" i="9"/>
  <c r="I140" i="9" s="1"/>
  <c r="H132" i="14" l="1"/>
  <c r="I132" i="14" s="1"/>
  <c r="C124" i="14"/>
  <c r="D124" i="14" s="1"/>
  <c r="C138" i="9"/>
  <c r="D138" i="9" s="1"/>
  <c r="H141" i="9"/>
  <c r="I141" i="9" s="1"/>
  <c r="C125" i="14" l="1"/>
  <c r="D125" i="14" s="1"/>
  <c r="H133" i="14"/>
  <c r="I133" i="14" s="1"/>
  <c r="C139" i="9"/>
  <c r="D139" i="9" s="1"/>
  <c r="H142" i="9"/>
  <c r="I142" i="9" s="1"/>
  <c r="H134" i="14" l="1"/>
  <c r="I134" i="14" s="1"/>
  <c r="C126" i="14"/>
  <c r="D126" i="14" s="1"/>
  <c r="C140" i="9"/>
  <c r="D140" i="9" s="1"/>
  <c r="H143" i="9"/>
  <c r="I143" i="9" s="1"/>
  <c r="C127" i="14" l="1"/>
  <c r="D127" i="14" s="1"/>
  <c r="H135" i="14"/>
  <c r="I135" i="14" s="1"/>
  <c r="C141" i="9"/>
  <c r="D141" i="9" s="1"/>
  <c r="H144" i="9"/>
  <c r="I144" i="9" s="1"/>
  <c r="H136" i="14" l="1"/>
  <c r="I136" i="14" s="1"/>
  <c r="C128" i="14"/>
  <c r="D128" i="14" s="1"/>
  <c r="C142" i="9"/>
  <c r="D142" i="9" s="1"/>
  <c r="H145" i="9"/>
  <c r="I145" i="9" s="1"/>
  <c r="C129" i="14" l="1"/>
  <c r="D129" i="14" s="1"/>
  <c r="H137" i="14"/>
  <c r="I137" i="14" s="1"/>
  <c r="C143" i="9"/>
  <c r="D143" i="9" s="1"/>
  <c r="H146" i="9"/>
  <c r="I146" i="9" s="1"/>
  <c r="H138" i="14" l="1"/>
  <c r="C130" i="14"/>
  <c r="D130" i="14" s="1"/>
  <c r="C144" i="9"/>
  <c r="D144" i="9" s="1"/>
  <c r="H147" i="9"/>
  <c r="I147" i="9" s="1"/>
  <c r="C131" i="14" l="1"/>
  <c r="D131" i="14" s="1"/>
  <c r="I138" i="14"/>
  <c r="C145" i="9"/>
  <c r="D145" i="9" s="1"/>
  <c r="H148" i="9"/>
  <c r="I148" i="9" s="1"/>
  <c r="H139" i="14" l="1"/>
  <c r="C132" i="14"/>
  <c r="D132" i="14" s="1"/>
  <c r="C146" i="9"/>
  <c r="D146" i="9" s="1"/>
  <c r="H149" i="9"/>
  <c r="I149" i="9" s="1"/>
  <c r="C133" i="14" l="1"/>
  <c r="D133" i="14" s="1"/>
  <c r="I139" i="14"/>
  <c r="C147" i="9"/>
  <c r="D147" i="9" s="1"/>
  <c r="H150" i="9"/>
  <c r="I150" i="9" s="1"/>
  <c r="H140" i="14" l="1"/>
  <c r="C134" i="14"/>
  <c r="D134" i="14" s="1"/>
  <c r="C148" i="9"/>
  <c r="D148" i="9" s="1"/>
  <c r="H151" i="9"/>
  <c r="I151" i="9" s="1"/>
  <c r="C135" i="14" l="1"/>
  <c r="D135" i="14" s="1"/>
  <c r="I140" i="14"/>
  <c r="C149" i="9"/>
  <c r="D149" i="9" s="1"/>
  <c r="H152" i="9"/>
  <c r="I152" i="9" s="1"/>
  <c r="C136" i="14" l="1"/>
  <c r="D136" i="14" s="1"/>
  <c r="H141" i="14"/>
  <c r="I141" i="14" s="1"/>
  <c r="C150" i="9"/>
  <c r="D150" i="9" s="1"/>
  <c r="H153" i="9"/>
  <c r="H142" i="14" l="1"/>
  <c r="I142" i="14" s="1"/>
  <c r="C137" i="14"/>
  <c r="D137" i="14" s="1"/>
  <c r="C151" i="9"/>
  <c r="D151" i="9" s="1"/>
  <c r="I153" i="9"/>
  <c r="H143" i="14" l="1"/>
  <c r="I143" i="14" s="1"/>
  <c r="C138" i="14"/>
  <c r="D138" i="14" s="1"/>
  <c r="C152" i="9"/>
  <c r="D152" i="9" s="1"/>
  <c r="H154" i="9"/>
  <c r="I154" i="9" s="1"/>
  <c r="H144" i="14" l="1"/>
  <c r="I144" i="14" s="1"/>
  <c r="C139" i="14"/>
  <c r="D139" i="14" s="1"/>
  <c r="C153" i="9"/>
  <c r="H155" i="9"/>
  <c r="I155" i="9" s="1"/>
  <c r="H145" i="14" l="1"/>
  <c r="I145" i="14" s="1"/>
  <c r="C140" i="14"/>
  <c r="D153" i="9"/>
  <c r="H156" i="9"/>
  <c r="I156" i="9" s="1"/>
  <c r="H146" i="14" l="1"/>
  <c r="I146" i="14" s="1"/>
  <c r="D140" i="14"/>
  <c r="C154" i="9"/>
  <c r="D154" i="9" s="1"/>
  <c r="H157" i="9"/>
  <c r="I157" i="9" s="1"/>
  <c r="H147" i="14" l="1"/>
  <c r="I147" i="14" s="1"/>
  <c r="C141" i="14"/>
  <c r="D141" i="14" s="1"/>
  <c r="C155" i="9"/>
  <c r="D155" i="9" s="1"/>
  <c r="H158" i="9"/>
  <c r="I158" i="9" s="1"/>
  <c r="C142" i="14" l="1"/>
  <c r="D142" i="14" s="1"/>
  <c r="H148" i="14"/>
  <c r="I148" i="14" s="1"/>
  <c r="C156" i="9"/>
  <c r="H159" i="9"/>
  <c r="I159" i="9" s="1"/>
  <c r="H149" i="14" l="1"/>
  <c r="I149" i="14" s="1"/>
  <c r="C143" i="14"/>
  <c r="D143" i="14" s="1"/>
  <c r="D156" i="9"/>
  <c r="H160" i="9"/>
  <c r="I160" i="9" s="1"/>
  <c r="C144" i="14" l="1"/>
  <c r="D144" i="14" s="1"/>
  <c r="H150" i="14"/>
  <c r="I150" i="14" s="1"/>
  <c r="C157" i="9"/>
  <c r="D157" i="9" s="1"/>
  <c r="H161" i="9"/>
  <c r="I161" i="9" s="1"/>
  <c r="H151" i="14" l="1"/>
  <c r="I151" i="14" s="1"/>
  <c r="C145" i="14"/>
  <c r="D145" i="14" s="1"/>
  <c r="C158" i="9"/>
  <c r="D158" i="9" s="1"/>
  <c r="H162" i="9"/>
  <c r="I162" i="9" s="1"/>
  <c r="C146" i="14" l="1"/>
  <c r="D146" i="14" s="1"/>
  <c r="H152" i="14"/>
  <c r="I152" i="14" s="1"/>
  <c r="C159" i="9"/>
  <c r="D159" i="9" s="1"/>
  <c r="H163" i="9"/>
  <c r="I163" i="9" s="1"/>
  <c r="H153" i="14" l="1"/>
  <c r="I153" i="14" s="1"/>
  <c r="C147" i="14"/>
  <c r="D147" i="14" s="1"/>
  <c r="C160" i="9"/>
  <c r="D160" i="9" s="1"/>
  <c r="H164" i="9"/>
  <c r="I164" i="9" s="1"/>
  <c r="C148" i="14" l="1"/>
  <c r="D148" i="14" s="1"/>
  <c r="H154" i="14"/>
  <c r="I154" i="14" s="1"/>
  <c r="C161" i="9"/>
  <c r="D161" i="9" s="1"/>
  <c r="H165" i="9"/>
  <c r="I165" i="9" s="1"/>
  <c r="C149" i="14" l="1"/>
  <c r="D149" i="14" s="1"/>
  <c r="H155" i="14"/>
  <c r="I155" i="14" s="1"/>
  <c r="C162" i="9"/>
  <c r="D162" i="9" s="1"/>
  <c r="H166" i="9"/>
  <c r="I166" i="9" s="1"/>
  <c r="H156" i="14" l="1"/>
  <c r="I156" i="14" s="1"/>
  <c r="C150" i="14"/>
  <c r="D150" i="14" s="1"/>
  <c r="C163" i="9"/>
  <c r="D163" i="9" s="1"/>
  <c r="H167" i="9"/>
  <c r="I167" i="9" s="1"/>
  <c r="C151" i="14" l="1"/>
  <c r="D151" i="14" s="1"/>
  <c r="H157" i="14"/>
  <c r="I157" i="14" s="1"/>
  <c r="C164" i="9"/>
  <c r="D164" i="9" s="1"/>
  <c r="H168" i="9"/>
  <c r="I168" i="9" s="1"/>
  <c r="H158" i="14" l="1"/>
  <c r="I158" i="14" s="1"/>
  <c r="C152" i="14"/>
  <c r="D152" i="14" s="1"/>
  <c r="C165" i="9"/>
  <c r="D165" i="9" s="1"/>
  <c r="H169" i="9"/>
  <c r="I169" i="9" s="1"/>
  <c r="C153" i="14" l="1"/>
  <c r="D153" i="14" s="1"/>
  <c r="H159" i="14"/>
  <c r="I159" i="14" s="1"/>
  <c r="C166" i="9"/>
  <c r="D166" i="9" s="1"/>
  <c r="H170" i="9"/>
  <c r="I170" i="9" s="1"/>
  <c r="H160" i="14" l="1"/>
  <c r="I160" i="14" s="1"/>
  <c r="C154" i="14"/>
  <c r="D154" i="14" s="1"/>
  <c r="C167" i="9"/>
  <c r="D167" i="9" s="1"/>
  <c r="H171" i="9"/>
  <c r="I171" i="9" s="1"/>
  <c r="C155" i="14" l="1"/>
  <c r="D155" i="14" s="1"/>
  <c r="H161" i="14"/>
  <c r="I161" i="14" s="1"/>
  <c r="C168" i="9"/>
  <c r="D168" i="9" s="1"/>
  <c r="H172" i="9"/>
  <c r="I172" i="9" s="1"/>
  <c r="H162" i="14" l="1"/>
  <c r="I162" i="14" s="1"/>
  <c r="C156" i="14"/>
  <c r="D156" i="14" s="1"/>
  <c r="C169" i="9"/>
  <c r="D169" i="9" s="1"/>
  <c r="H173" i="9"/>
  <c r="I173" i="9" s="1"/>
  <c r="H163" i="14" l="1"/>
  <c r="I163" i="14" s="1"/>
  <c r="C157" i="14"/>
  <c r="D157" i="14" s="1"/>
  <c r="C170" i="9"/>
  <c r="D170" i="9" s="1"/>
  <c r="H174" i="9"/>
  <c r="I174" i="9" s="1"/>
  <c r="C158" i="14" l="1"/>
  <c r="D158" i="14" s="1"/>
  <c r="H164" i="14"/>
  <c r="I164" i="14" s="1"/>
  <c r="C171" i="9"/>
  <c r="D171" i="9" s="1"/>
  <c r="H175" i="9"/>
  <c r="I175" i="9" s="1"/>
  <c r="H165" i="14" l="1"/>
  <c r="I165" i="14" s="1"/>
  <c r="C159" i="14"/>
  <c r="D159" i="14" s="1"/>
  <c r="C172" i="9"/>
  <c r="D172" i="9" s="1"/>
  <c r="H176" i="9"/>
  <c r="I176" i="9" s="1"/>
  <c r="C160" i="14" l="1"/>
  <c r="D160" i="14" s="1"/>
  <c r="H166" i="14"/>
  <c r="I166" i="14" s="1"/>
  <c r="C173" i="9"/>
  <c r="D173" i="9" s="1"/>
  <c r="H177" i="9"/>
  <c r="I177" i="9" s="1"/>
  <c r="H167" i="14" l="1"/>
  <c r="I167" i="14" s="1"/>
  <c r="C161" i="14"/>
  <c r="D161" i="14" s="1"/>
  <c r="C174" i="9"/>
  <c r="D174" i="9" s="1"/>
  <c r="H178" i="9"/>
  <c r="I178" i="9" s="1"/>
  <c r="H168" i="14" l="1"/>
  <c r="I168" i="14" s="1"/>
  <c r="C162" i="14"/>
  <c r="D162" i="14" s="1"/>
  <c r="C175" i="9"/>
  <c r="D175" i="9" s="1"/>
  <c r="H179" i="9"/>
  <c r="I179" i="9" s="1"/>
  <c r="C163" i="14" l="1"/>
  <c r="D163" i="14" s="1"/>
  <c r="H169" i="14"/>
  <c r="I169" i="14" s="1"/>
  <c r="C176" i="9"/>
  <c r="D176" i="9" s="1"/>
  <c r="H180" i="9"/>
  <c r="I180" i="9" s="1"/>
  <c r="H170" i="14" l="1"/>
  <c r="I170" i="14" s="1"/>
  <c r="C164" i="14"/>
  <c r="D164" i="14" s="1"/>
  <c r="C177" i="9"/>
  <c r="D177" i="9" s="1"/>
  <c r="H181" i="9"/>
  <c r="I181" i="9" s="1"/>
  <c r="C165" i="14" l="1"/>
  <c r="D165" i="14" s="1"/>
  <c r="H171" i="14"/>
  <c r="I171" i="14" s="1"/>
  <c r="C178" i="9"/>
  <c r="D178" i="9" s="1"/>
  <c r="H182" i="9"/>
  <c r="I182" i="9" s="1"/>
  <c r="H172" i="14" l="1"/>
  <c r="I172" i="14" s="1"/>
  <c r="C166" i="14"/>
  <c r="D166" i="14" s="1"/>
  <c r="C179" i="9"/>
  <c r="D179" i="9" s="1"/>
  <c r="H183" i="9"/>
  <c r="I183" i="9" s="1"/>
  <c r="C167" i="14" l="1"/>
  <c r="D167" i="14" s="1"/>
  <c r="H173" i="14"/>
  <c r="I173" i="14" s="1"/>
  <c r="C180" i="9"/>
  <c r="D180" i="9" s="1"/>
  <c r="H184" i="9"/>
  <c r="I184" i="9" s="1"/>
  <c r="H174" i="14" l="1"/>
  <c r="I174" i="14" s="1"/>
  <c r="C168" i="14"/>
  <c r="D168" i="14" s="1"/>
  <c r="C181" i="9"/>
  <c r="D181" i="9" s="1"/>
  <c r="H185" i="9"/>
  <c r="I185" i="9" s="1"/>
  <c r="C169" i="14" l="1"/>
  <c r="D169" i="14" s="1"/>
  <c r="H175" i="14"/>
  <c r="I175" i="14" s="1"/>
  <c r="C182" i="9"/>
  <c r="D182" i="9" s="1"/>
  <c r="H186" i="9"/>
  <c r="I186" i="9" s="1"/>
  <c r="H176" i="14" l="1"/>
  <c r="I176" i="14" s="1"/>
  <c r="C170" i="14"/>
  <c r="D170" i="14" s="1"/>
  <c r="C183" i="9"/>
  <c r="D183" i="9" s="1"/>
  <c r="H187" i="9"/>
  <c r="I187" i="9" s="1"/>
  <c r="H177" i="14" l="1"/>
  <c r="I177" i="14" s="1"/>
  <c r="C171" i="14"/>
  <c r="D171" i="14" s="1"/>
  <c r="C184" i="9"/>
  <c r="D184" i="9" s="1"/>
  <c r="H188" i="9"/>
  <c r="I188" i="9" s="1"/>
  <c r="C172" i="14" l="1"/>
  <c r="D172" i="14" s="1"/>
  <c r="H178" i="14"/>
  <c r="I178" i="14" s="1"/>
  <c r="C185" i="9"/>
  <c r="D185" i="9" s="1"/>
  <c r="H189" i="9"/>
  <c r="I189" i="9" s="1"/>
  <c r="H179" i="14" l="1"/>
  <c r="I179" i="14" s="1"/>
  <c r="C173" i="14"/>
  <c r="D173" i="14" s="1"/>
  <c r="C186" i="9"/>
  <c r="D186" i="9" s="1"/>
  <c r="H190" i="9"/>
  <c r="I190" i="9" s="1"/>
  <c r="C174" i="14" l="1"/>
  <c r="D174" i="14" s="1"/>
  <c r="H180" i="14"/>
  <c r="I180" i="14" s="1"/>
  <c r="C187" i="9"/>
  <c r="D187" i="9" s="1"/>
  <c r="H191" i="9"/>
  <c r="I191" i="9" s="1"/>
  <c r="H181" i="14" l="1"/>
  <c r="I181" i="14" s="1"/>
  <c r="C175" i="14"/>
  <c r="D175" i="14" s="1"/>
  <c r="C188" i="9"/>
  <c r="D188" i="9" s="1"/>
  <c r="H192" i="9"/>
  <c r="I192" i="9" s="1"/>
  <c r="C176" i="14" l="1"/>
  <c r="D176" i="14"/>
  <c r="H182" i="14"/>
  <c r="I182" i="14" s="1"/>
  <c r="C189" i="9"/>
  <c r="D189" i="9" s="1"/>
  <c r="H193" i="9"/>
  <c r="I193" i="9" s="1"/>
  <c r="H183" i="14" l="1"/>
  <c r="I183" i="14" s="1"/>
  <c r="C177" i="14"/>
  <c r="D177" i="14" s="1"/>
  <c r="C190" i="9"/>
  <c r="D190" i="9" s="1"/>
  <c r="H194" i="9"/>
  <c r="I194" i="9" s="1"/>
  <c r="H184" i="14" l="1"/>
  <c r="I184" i="14" s="1"/>
  <c r="C178" i="14"/>
  <c r="D178" i="14" s="1"/>
  <c r="C191" i="9"/>
  <c r="D191" i="9" s="1"/>
  <c r="H195" i="9"/>
  <c r="I195" i="9" s="1"/>
  <c r="C179" i="14" l="1"/>
  <c r="D179" i="14" s="1"/>
  <c r="H185" i="14"/>
  <c r="I185" i="14" s="1"/>
  <c r="C192" i="9"/>
  <c r="D192" i="9" s="1"/>
  <c r="H196" i="9"/>
  <c r="I196" i="9" s="1"/>
  <c r="H186" i="14" l="1"/>
  <c r="I186" i="14" s="1"/>
  <c r="C180" i="14"/>
  <c r="D180" i="14" s="1"/>
  <c r="C193" i="9"/>
  <c r="D193" i="9" s="1"/>
  <c r="H197" i="9"/>
  <c r="I197" i="9" s="1"/>
  <c r="C181" i="14" l="1"/>
  <c r="D181" i="14" s="1"/>
  <c r="H187" i="14"/>
  <c r="I187" i="14" s="1"/>
  <c r="C194" i="9"/>
  <c r="D194" i="9" s="1"/>
  <c r="H198" i="9"/>
  <c r="I198" i="9" s="1"/>
  <c r="H188" i="14" l="1"/>
  <c r="I188" i="14" s="1"/>
  <c r="C182" i="14"/>
  <c r="D182" i="14" s="1"/>
  <c r="C195" i="9"/>
  <c r="D195" i="9" s="1"/>
  <c r="H199" i="9"/>
  <c r="I199" i="9" s="1"/>
  <c r="C183" i="14" l="1"/>
  <c r="D183" i="14" s="1"/>
  <c r="H189" i="14"/>
  <c r="I189" i="14" s="1"/>
  <c r="C196" i="9"/>
  <c r="D196" i="9" s="1"/>
  <c r="H200" i="9"/>
  <c r="I200" i="9" s="1"/>
  <c r="H190" i="14" l="1"/>
  <c r="I190" i="14" s="1"/>
  <c r="C184" i="14"/>
  <c r="D184" i="14" s="1"/>
  <c r="C197" i="9"/>
  <c r="D197" i="9" s="1"/>
  <c r="H201" i="9"/>
  <c r="I201" i="9" s="1"/>
  <c r="H191" i="14" l="1"/>
  <c r="I191" i="14" s="1"/>
  <c r="C185" i="14"/>
  <c r="D185" i="14" s="1"/>
  <c r="C198" i="9"/>
  <c r="D198" i="9" s="1"/>
  <c r="H202" i="9"/>
  <c r="I202" i="9" s="1"/>
  <c r="C186" i="14" l="1"/>
  <c r="D186" i="14" s="1"/>
  <c r="H192" i="14"/>
  <c r="I192" i="14" s="1"/>
  <c r="C199" i="9"/>
  <c r="D199" i="9" s="1"/>
  <c r="H203" i="9"/>
  <c r="I203" i="9" s="1"/>
  <c r="H193" i="14" l="1"/>
  <c r="I193" i="14" s="1"/>
  <c r="C187" i="14"/>
  <c r="D187" i="14" s="1"/>
  <c r="C200" i="9"/>
  <c r="D200" i="9" s="1"/>
  <c r="H204" i="9"/>
  <c r="I204" i="9" s="1"/>
  <c r="H194" i="14" l="1"/>
  <c r="I194" i="14" s="1"/>
  <c r="C188" i="14"/>
  <c r="D188" i="14" s="1"/>
  <c r="C201" i="9"/>
  <c r="D201" i="9" s="1"/>
  <c r="H205" i="9"/>
  <c r="I205" i="9" s="1"/>
  <c r="C189" i="14" l="1"/>
  <c r="D189" i="14" s="1"/>
  <c r="H195" i="14"/>
  <c r="I195" i="14" s="1"/>
  <c r="C202" i="9"/>
  <c r="D202" i="9" s="1"/>
  <c r="H206" i="9"/>
  <c r="I206" i="9" s="1"/>
  <c r="H196" i="14" l="1"/>
  <c r="I196" i="14" s="1"/>
  <c r="C190" i="14"/>
  <c r="D190" i="14" s="1"/>
  <c r="C203" i="9"/>
  <c r="D203" i="9" s="1"/>
  <c r="H207" i="9"/>
  <c r="I207" i="9" s="1"/>
  <c r="C191" i="14" l="1"/>
  <c r="D191" i="14" s="1"/>
  <c r="H197" i="14"/>
  <c r="I197" i="14" s="1"/>
  <c r="C204" i="9"/>
  <c r="D204" i="9" s="1"/>
  <c r="H208" i="9"/>
  <c r="I208" i="9" s="1"/>
  <c r="C192" i="14" l="1"/>
  <c r="D192" i="14" s="1"/>
  <c r="H198" i="14"/>
  <c r="I198" i="14" s="1"/>
  <c r="C205" i="9"/>
  <c r="D205" i="9" s="1"/>
  <c r="H209" i="9"/>
  <c r="I209" i="9" s="1"/>
  <c r="H199" i="14" l="1"/>
  <c r="I199" i="14" s="1"/>
  <c r="C193" i="14"/>
  <c r="D193" i="14" s="1"/>
  <c r="C206" i="9"/>
  <c r="D206" i="9" s="1"/>
  <c r="H210" i="9"/>
  <c r="I210" i="9" s="1"/>
  <c r="C194" i="14" l="1"/>
  <c r="D194" i="14" s="1"/>
  <c r="H200" i="14"/>
  <c r="I200" i="14" s="1"/>
  <c r="C207" i="9"/>
  <c r="D207" i="9" s="1"/>
  <c r="H211" i="9"/>
  <c r="I211" i="9" s="1"/>
  <c r="H201" i="14" l="1"/>
  <c r="I201" i="14" s="1"/>
  <c r="C195" i="14"/>
  <c r="D195" i="14" s="1"/>
  <c r="C208" i="9"/>
  <c r="D208" i="9" s="1"/>
  <c r="H212" i="9"/>
  <c r="I212" i="9" s="1"/>
  <c r="C196" i="14" l="1"/>
  <c r="D196" i="14" s="1"/>
  <c r="H202" i="14"/>
  <c r="I202" i="14" s="1"/>
  <c r="C209" i="9"/>
  <c r="D209" i="9" s="1"/>
  <c r="H213" i="9"/>
  <c r="I213" i="9" s="1"/>
  <c r="H203" i="14" l="1"/>
  <c r="I203" i="14" s="1"/>
  <c r="C197" i="14"/>
  <c r="D197" i="14" s="1"/>
  <c r="C210" i="9"/>
  <c r="D210" i="9" s="1"/>
  <c r="H214" i="9"/>
  <c r="I214" i="9" s="1"/>
  <c r="C198" i="14" l="1"/>
  <c r="D198" i="14" s="1"/>
  <c r="H204" i="14"/>
  <c r="I204" i="14" s="1"/>
  <c r="C211" i="9"/>
  <c r="D211" i="9" s="1"/>
  <c r="H215" i="9"/>
  <c r="I215" i="9" s="1"/>
  <c r="H205" i="14" l="1"/>
  <c r="I205" i="14" s="1"/>
  <c r="C199" i="14"/>
  <c r="D199" i="14" s="1"/>
  <c r="C212" i="9"/>
  <c r="D212" i="9" s="1"/>
  <c r="H216" i="9"/>
  <c r="I216" i="9" s="1"/>
  <c r="C200" i="14" l="1"/>
  <c r="D200" i="14" s="1"/>
  <c r="H206" i="14"/>
  <c r="I206" i="14" s="1"/>
  <c r="C213" i="9"/>
  <c r="D213" i="9" s="1"/>
  <c r="H217" i="9"/>
  <c r="I217" i="9" s="1"/>
  <c r="H207" i="14" l="1"/>
  <c r="I207" i="14" s="1"/>
  <c r="C201" i="14"/>
  <c r="D201" i="14" s="1"/>
  <c r="C214" i="9"/>
  <c r="D214" i="9" s="1"/>
  <c r="H218" i="9"/>
  <c r="I218" i="9" s="1"/>
  <c r="C202" i="14" l="1"/>
  <c r="D202" i="14" s="1"/>
  <c r="H208" i="14"/>
  <c r="I208" i="14" s="1"/>
  <c r="C215" i="9"/>
  <c r="D215" i="9" s="1"/>
  <c r="H219" i="9"/>
  <c r="I219" i="9" s="1"/>
  <c r="H209" i="14" l="1"/>
  <c r="I209" i="14" s="1"/>
  <c r="C203" i="14"/>
  <c r="D203" i="14" s="1"/>
  <c r="C216" i="9"/>
  <c r="D216" i="9" s="1"/>
  <c r="H220" i="9"/>
  <c r="I220" i="9" s="1"/>
  <c r="C204" i="14" l="1"/>
  <c r="D204" i="14" s="1"/>
  <c r="H210" i="14"/>
  <c r="I210" i="14" s="1"/>
  <c r="C217" i="9"/>
  <c r="D217" i="9" s="1"/>
  <c r="H221" i="9"/>
  <c r="I221" i="9" s="1"/>
  <c r="H211" i="14" l="1"/>
  <c r="I211" i="14" s="1"/>
  <c r="C205" i="14"/>
  <c r="D205" i="14" s="1"/>
  <c r="C218" i="9"/>
  <c r="D218" i="9" s="1"/>
  <c r="H222" i="9"/>
  <c r="I222" i="9" s="1"/>
  <c r="C206" i="14" l="1"/>
  <c r="D206" i="14" s="1"/>
  <c r="H212" i="14"/>
  <c r="I212" i="14" s="1"/>
  <c r="C219" i="9"/>
  <c r="D219" i="9" s="1"/>
  <c r="H223" i="9"/>
  <c r="I223" i="9" s="1"/>
  <c r="H213" i="14" l="1"/>
  <c r="I213" i="14" s="1"/>
  <c r="C207" i="14"/>
  <c r="D207" i="14" s="1"/>
  <c r="C220" i="9"/>
  <c r="D220" i="9" s="1"/>
  <c r="H224" i="9"/>
  <c r="I224" i="9" s="1"/>
  <c r="H214" i="14" l="1"/>
  <c r="I214" i="14" s="1"/>
  <c r="C208" i="14"/>
  <c r="D208" i="14" s="1"/>
  <c r="C221" i="9"/>
  <c r="D221" i="9" s="1"/>
  <c r="H225" i="9"/>
  <c r="I225" i="9" s="1"/>
  <c r="H215" i="14" l="1"/>
  <c r="I215" i="14" s="1"/>
  <c r="C209" i="14"/>
  <c r="D209" i="14" s="1"/>
  <c r="C222" i="9"/>
  <c r="D222" i="9" s="1"/>
  <c r="H226" i="9"/>
  <c r="I226" i="9" s="1"/>
  <c r="C210" i="14" l="1"/>
  <c r="D210" i="14"/>
  <c r="H216" i="14"/>
  <c r="I216" i="14" s="1"/>
  <c r="C223" i="9"/>
  <c r="D223" i="9" s="1"/>
  <c r="H227" i="9"/>
  <c r="I227" i="9" s="1"/>
  <c r="H217" i="14" l="1"/>
  <c r="I217" i="14"/>
  <c r="C211" i="14"/>
  <c r="D211" i="14" s="1"/>
  <c r="C224" i="9"/>
  <c r="D224" i="9" s="1"/>
  <c r="H228" i="9"/>
  <c r="I228" i="9" s="1"/>
  <c r="C212" i="14" l="1"/>
  <c r="D212" i="14" s="1"/>
  <c r="H218" i="14"/>
  <c r="I218" i="14" s="1"/>
  <c r="C225" i="9"/>
  <c r="D225" i="9" s="1"/>
  <c r="H229" i="9"/>
  <c r="I229" i="9" s="1"/>
  <c r="H219" i="14" l="1"/>
  <c r="I219" i="14" s="1"/>
  <c r="C213" i="14"/>
  <c r="D213" i="14" s="1"/>
  <c r="C226" i="9"/>
  <c r="D226" i="9" s="1"/>
  <c r="H230" i="9"/>
  <c r="I230" i="9" s="1"/>
  <c r="C214" i="14" l="1"/>
  <c r="D214" i="14" s="1"/>
  <c r="H220" i="14"/>
  <c r="I220" i="14" s="1"/>
  <c r="C227" i="9"/>
  <c r="D227" i="9" s="1"/>
  <c r="H231" i="9"/>
  <c r="I231" i="9" s="1"/>
  <c r="H221" i="14" l="1"/>
  <c r="I221" i="14"/>
  <c r="C215" i="14"/>
  <c r="D215" i="14" s="1"/>
  <c r="C228" i="9"/>
  <c r="D228" i="9" s="1"/>
  <c r="H232" i="9"/>
  <c r="I232" i="9" s="1"/>
  <c r="C216" i="14" l="1"/>
  <c r="D216" i="14" s="1"/>
  <c r="H222" i="14"/>
  <c r="I222" i="14" s="1"/>
  <c r="C229" i="9"/>
  <c r="D229" i="9" s="1"/>
  <c r="H233" i="9"/>
  <c r="I233" i="9" s="1"/>
  <c r="H223" i="14" l="1"/>
  <c r="I223" i="14" s="1"/>
  <c r="C217" i="14"/>
  <c r="D217" i="14" s="1"/>
  <c r="C230" i="9"/>
  <c r="D230" i="9" s="1"/>
  <c r="H234" i="9"/>
  <c r="I234" i="9" s="1"/>
  <c r="C218" i="14" l="1"/>
  <c r="D218" i="14" s="1"/>
  <c r="H224" i="14"/>
  <c r="I224" i="14" s="1"/>
  <c r="C231" i="9"/>
  <c r="D231" i="9" s="1"/>
  <c r="H235" i="9"/>
  <c r="I235" i="9" s="1"/>
  <c r="H225" i="14" l="1"/>
  <c r="I225" i="14" s="1"/>
  <c r="C219" i="14"/>
  <c r="D219" i="14" s="1"/>
  <c r="C232" i="9"/>
  <c r="D232" i="9" s="1"/>
  <c r="H236" i="9"/>
  <c r="I236" i="9" s="1"/>
  <c r="C220" i="14" l="1"/>
  <c r="D220" i="14" s="1"/>
  <c r="H226" i="14"/>
  <c r="I226" i="14" s="1"/>
  <c r="C233" i="9"/>
  <c r="D233" i="9" s="1"/>
  <c r="H237" i="9"/>
  <c r="I237" i="9" s="1"/>
  <c r="H227" i="14" l="1"/>
  <c r="I227" i="14" s="1"/>
  <c r="C221" i="14"/>
  <c r="D221" i="14" s="1"/>
  <c r="C234" i="9"/>
  <c r="D234" i="9" s="1"/>
  <c r="H238" i="9"/>
  <c r="I238" i="9" s="1"/>
  <c r="H228" i="14" l="1"/>
  <c r="I228" i="14" s="1"/>
  <c r="C222" i="14"/>
  <c r="D222" i="14" s="1"/>
  <c r="C235" i="9"/>
  <c r="D235" i="9" s="1"/>
  <c r="H239" i="9"/>
  <c r="I239" i="9" s="1"/>
  <c r="C223" i="14" l="1"/>
  <c r="D223" i="14" s="1"/>
  <c r="H229" i="14"/>
  <c r="I229" i="14" s="1"/>
  <c r="C236" i="9"/>
  <c r="D236" i="9" s="1"/>
  <c r="H240" i="9"/>
  <c r="I240" i="9" s="1"/>
  <c r="H230" i="14" l="1"/>
  <c r="I230" i="14"/>
  <c r="C224" i="14"/>
  <c r="D224" i="14" s="1"/>
  <c r="C237" i="9"/>
  <c r="D237" i="9" s="1"/>
  <c r="H241" i="9"/>
  <c r="I241" i="9" s="1"/>
  <c r="C225" i="14" l="1"/>
  <c r="D225" i="14" s="1"/>
  <c r="H231" i="14"/>
  <c r="I231" i="14" s="1"/>
  <c r="C238" i="9"/>
  <c r="D238" i="9" s="1"/>
  <c r="H242" i="9"/>
  <c r="I242" i="9" s="1"/>
  <c r="H232" i="14" l="1"/>
  <c r="I232" i="14" s="1"/>
  <c r="C226" i="14"/>
  <c r="D226" i="14" s="1"/>
  <c r="C239" i="9"/>
  <c r="D239" i="9" s="1"/>
  <c r="H243" i="9"/>
  <c r="I243" i="9" s="1"/>
  <c r="C227" i="14" l="1"/>
  <c r="D227" i="14"/>
  <c r="H233" i="14"/>
  <c r="I233" i="14"/>
  <c r="C240" i="9"/>
  <c r="D240" i="9" s="1"/>
  <c r="H244" i="9"/>
  <c r="I244" i="9" s="1"/>
  <c r="H234" i="14" l="1"/>
  <c r="I234" i="14" s="1"/>
  <c r="C228" i="14"/>
  <c r="D228" i="14" s="1"/>
  <c r="C241" i="9"/>
  <c r="D241" i="9" s="1"/>
  <c r="H245" i="9"/>
  <c r="I245" i="9" s="1"/>
  <c r="C229" i="14" l="1"/>
  <c r="D229" i="14" s="1"/>
  <c r="H235" i="14"/>
  <c r="I235" i="14"/>
  <c r="C242" i="9"/>
  <c r="D242" i="9" s="1"/>
  <c r="H246" i="9"/>
  <c r="I246" i="9" s="1"/>
  <c r="H236" i="14" l="1"/>
  <c r="I236" i="14" s="1"/>
  <c r="C230" i="14"/>
  <c r="D230" i="14" s="1"/>
  <c r="C243" i="9"/>
  <c r="D243" i="9" s="1"/>
  <c r="H247" i="9"/>
  <c r="I247" i="9" s="1"/>
  <c r="C231" i="14" l="1"/>
  <c r="D231" i="14" s="1"/>
  <c r="H237" i="14"/>
  <c r="I237" i="14" s="1"/>
  <c r="C244" i="9"/>
  <c r="D244" i="9" s="1"/>
  <c r="H248" i="9"/>
  <c r="I248" i="9" s="1"/>
  <c r="H238" i="14" l="1"/>
  <c r="I238" i="14" s="1"/>
  <c r="C232" i="14"/>
  <c r="D232" i="14" s="1"/>
  <c r="C245" i="9"/>
  <c r="D245" i="9" s="1"/>
  <c r="H249" i="9"/>
  <c r="I249" i="9" s="1"/>
  <c r="C233" i="14" l="1"/>
  <c r="D233" i="14" s="1"/>
  <c r="H239" i="14"/>
  <c r="I239" i="14" s="1"/>
  <c r="C246" i="9"/>
  <c r="D246" i="9" s="1"/>
  <c r="H250" i="9"/>
  <c r="I250" i="9" s="1"/>
  <c r="H240" i="14" l="1"/>
  <c r="I240" i="14" s="1"/>
  <c r="C234" i="14"/>
  <c r="D234" i="14" s="1"/>
  <c r="C247" i="9"/>
  <c r="D247" i="9" s="1"/>
  <c r="H251" i="9"/>
  <c r="I251" i="9" s="1"/>
  <c r="C235" i="14" l="1"/>
  <c r="D235" i="14" s="1"/>
  <c r="H241" i="14"/>
  <c r="I241" i="14" s="1"/>
  <c r="C248" i="9"/>
  <c r="D248" i="9" s="1"/>
  <c r="H252" i="9"/>
  <c r="I252" i="9" s="1"/>
  <c r="H242" i="14" l="1"/>
  <c r="I242" i="14" s="1"/>
  <c r="C236" i="14"/>
  <c r="D236" i="14" s="1"/>
  <c r="C249" i="9"/>
  <c r="D249" i="9" s="1"/>
  <c r="H253" i="9"/>
  <c r="I253" i="9" s="1"/>
  <c r="C237" i="14" l="1"/>
  <c r="D237" i="14" s="1"/>
  <c r="H243" i="14"/>
  <c r="I243" i="14" s="1"/>
  <c r="C250" i="9"/>
  <c r="D250" i="9" s="1"/>
  <c r="H254" i="9"/>
  <c r="I254" i="9" s="1"/>
  <c r="H244" i="14" l="1"/>
  <c r="I244" i="14" s="1"/>
  <c r="C238" i="14"/>
  <c r="D238" i="14" s="1"/>
  <c r="C251" i="9"/>
  <c r="D251" i="9" s="1"/>
  <c r="H255" i="9"/>
  <c r="I255" i="9" s="1"/>
  <c r="C239" i="14" l="1"/>
  <c r="D239" i="14" s="1"/>
  <c r="H245" i="14"/>
  <c r="I245" i="14" s="1"/>
  <c r="C252" i="9"/>
  <c r="D252" i="9" s="1"/>
  <c r="H256" i="9"/>
  <c r="I256" i="9" s="1"/>
  <c r="C240" i="14" l="1"/>
  <c r="D240" i="14"/>
  <c r="H246" i="14"/>
  <c r="I246" i="14" s="1"/>
  <c r="C253" i="9"/>
  <c r="D253" i="9" s="1"/>
  <c r="H257" i="9"/>
  <c r="I257" i="9" s="1"/>
  <c r="H247" i="14" l="1"/>
  <c r="I247" i="14" s="1"/>
  <c r="C241" i="14"/>
  <c r="D241" i="14" s="1"/>
  <c r="C254" i="9"/>
  <c r="D254" i="9" s="1"/>
  <c r="H258" i="9"/>
  <c r="I258" i="9" s="1"/>
  <c r="C242" i="14" l="1"/>
  <c r="D242" i="14" s="1"/>
  <c r="H248" i="14"/>
  <c r="I248" i="14" s="1"/>
  <c r="C255" i="9"/>
  <c r="D255" i="9" s="1"/>
  <c r="H259" i="9"/>
  <c r="I259" i="9" s="1"/>
  <c r="H249" i="14" l="1"/>
  <c r="I249" i="14" s="1"/>
  <c r="C243" i="14"/>
  <c r="D243" i="14" s="1"/>
  <c r="C256" i="9"/>
  <c r="D256" i="9" s="1"/>
  <c r="H260" i="9"/>
  <c r="I260" i="9" s="1"/>
  <c r="C244" i="14" l="1"/>
  <c r="D244" i="14" s="1"/>
  <c r="H250" i="14"/>
  <c r="I250" i="14" s="1"/>
  <c r="C257" i="9"/>
  <c r="D257" i="9" s="1"/>
  <c r="H261" i="9"/>
  <c r="I261" i="9" s="1"/>
  <c r="H251" i="14" l="1"/>
  <c r="I251" i="14" s="1"/>
  <c r="C245" i="14"/>
  <c r="D245" i="14" s="1"/>
  <c r="C258" i="9"/>
  <c r="D258" i="9" s="1"/>
  <c r="H262" i="9"/>
  <c r="I262" i="9" s="1"/>
  <c r="C246" i="14" l="1"/>
  <c r="D246" i="14" s="1"/>
  <c r="H252" i="14"/>
  <c r="I252" i="14" s="1"/>
  <c r="C259" i="9"/>
  <c r="D259" i="9" s="1"/>
  <c r="H263" i="9"/>
  <c r="I263" i="9" s="1"/>
  <c r="H253" i="14" l="1"/>
  <c r="I253" i="14" s="1"/>
  <c r="C247" i="14"/>
  <c r="D247" i="14" s="1"/>
  <c r="C260" i="9"/>
  <c r="D260" i="9" s="1"/>
  <c r="H264" i="9"/>
  <c r="I264" i="9" s="1"/>
  <c r="C248" i="14" l="1"/>
  <c r="D248" i="14" s="1"/>
  <c r="H254" i="14"/>
  <c r="I254" i="14" s="1"/>
  <c r="C261" i="9"/>
  <c r="D261" i="9" s="1"/>
  <c r="H265" i="9"/>
  <c r="I265" i="9" s="1"/>
  <c r="H255" i="14" l="1"/>
  <c r="I255" i="14" s="1"/>
  <c r="C249" i="14"/>
  <c r="D249" i="14" s="1"/>
  <c r="C262" i="9"/>
  <c r="D262" i="9" s="1"/>
  <c r="H266" i="9"/>
  <c r="I266" i="9" s="1"/>
  <c r="C250" i="14" l="1"/>
  <c r="D250" i="14" s="1"/>
  <c r="H256" i="14"/>
  <c r="I256" i="14" s="1"/>
  <c r="C263" i="9"/>
  <c r="D263" i="9" s="1"/>
  <c r="H267" i="9"/>
  <c r="I267" i="9" s="1"/>
  <c r="H257" i="14" l="1"/>
  <c r="I257" i="14"/>
  <c r="C251" i="14"/>
  <c r="D251" i="14" s="1"/>
  <c r="C264" i="9"/>
  <c r="D264" i="9" s="1"/>
  <c r="H268" i="9"/>
  <c r="I268" i="9" s="1"/>
  <c r="C252" i="14" l="1"/>
  <c r="D252" i="14" s="1"/>
  <c r="H258" i="14"/>
  <c r="I258" i="14" s="1"/>
  <c r="C265" i="9"/>
  <c r="D265" i="9" s="1"/>
  <c r="H269" i="9"/>
  <c r="I269" i="9" s="1"/>
  <c r="H259" i="14" l="1"/>
  <c r="I259" i="14"/>
  <c r="C253" i="14"/>
  <c r="D253" i="14"/>
  <c r="C266" i="9"/>
  <c r="D266" i="9" s="1"/>
  <c r="H270" i="9"/>
  <c r="I270" i="9" s="1"/>
  <c r="C254" i="14" l="1"/>
  <c r="D254" i="14" s="1"/>
  <c r="H260" i="14"/>
  <c r="I260" i="14" s="1"/>
  <c r="C267" i="9"/>
  <c r="D267" i="9" s="1"/>
  <c r="H271" i="9"/>
  <c r="I271" i="9" s="1"/>
  <c r="C255" i="14" l="1"/>
  <c r="D255" i="14" s="1"/>
  <c r="H261" i="14"/>
  <c r="I261" i="14" s="1"/>
  <c r="C268" i="9"/>
  <c r="D268" i="9" s="1"/>
  <c r="H272" i="9"/>
  <c r="I272" i="9" s="1"/>
  <c r="H262" i="14" l="1"/>
  <c r="I262" i="14" s="1"/>
  <c r="C256" i="14"/>
  <c r="D256" i="14" s="1"/>
  <c r="C269" i="9"/>
  <c r="D269" i="9" s="1"/>
  <c r="H273" i="9"/>
  <c r="I273" i="9" s="1"/>
  <c r="C257" i="14" l="1"/>
  <c r="D257" i="14" s="1"/>
  <c r="H263" i="14"/>
  <c r="I263" i="14" s="1"/>
  <c r="C270" i="9"/>
  <c r="D270" i="9" s="1"/>
  <c r="H274" i="9"/>
  <c r="I274" i="9" s="1"/>
  <c r="H264" i="14" l="1"/>
  <c r="I264" i="14" s="1"/>
  <c r="C258" i="14"/>
  <c r="D258" i="14" s="1"/>
  <c r="C271" i="9"/>
  <c r="D271" i="9" s="1"/>
  <c r="H275" i="9"/>
  <c r="I275" i="9" s="1"/>
  <c r="C259" i="14" l="1"/>
  <c r="D259" i="14" s="1"/>
  <c r="H265" i="14"/>
  <c r="I265" i="14" s="1"/>
  <c r="C272" i="9"/>
  <c r="D272" i="9" s="1"/>
  <c r="H276" i="9"/>
  <c r="I276" i="9" s="1"/>
  <c r="C260" i="14" l="1"/>
  <c r="D260" i="14" s="1"/>
  <c r="H266" i="14"/>
  <c r="I266" i="14"/>
  <c r="C273" i="9"/>
  <c r="D273" i="9" s="1"/>
  <c r="H277" i="9"/>
  <c r="I277" i="9" s="1"/>
  <c r="C261" i="14" l="1"/>
  <c r="D261" i="14" s="1"/>
  <c r="H267" i="14"/>
  <c r="C274" i="9"/>
  <c r="D274" i="9" s="1"/>
  <c r="H278" i="9"/>
  <c r="I278" i="9" s="1"/>
  <c r="I267" i="14" l="1"/>
  <c r="C262" i="14"/>
  <c r="D262" i="14" s="1"/>
  <c r="C275" i="9"/>
  <c r="D275" i="9" s="1"/>
  <c r="H279" i="9"/>
  <c r="I279" i="9" s="1"/>
  <c r="T35" i="19" l="1"/>
  <c r="N35" i="19"/>
  <c r="P35" i="19"/>
  <c r="Q35" i="19"/>
  <c r="M35" i="19"/>
  <c r="W35" i="19"/>
  <c r="C263" i="14"/>
  <c r="D263" i="14" s="1"/>
  <c r="O35" i="19"/>
  <c r="S35" i="19"/>
  <c r="R35" i="19"/>
  <c r="U35" i="19"/>
  <c r="V35" i="19"/>
  <c r="C276" i="9"/>
  <c r="D276" i="9" s="1"/>
  <c r="H280" i="9"/>
  <c r="I280" i="9" s="1"/>
  <c r="C264" i="14" l="1"/>
  <c r="D264" i="14" s="1"/>
  <c r="C277" i="9"/>
  <c r="D277" i="9" s="1"/>
  <c r="H281" i="9"/>
  <c r="I281" i="9" s="1"/>
  <c r="C265" i="14" l="1"/>
  <c r="D265" i="14" s="1"/>
  <c r="C278" i="9"/>
  <c r="D278" i="9" s="1"/>
  <c r="H282" i="9"/>
  <c r="C266" i="14" l="1"/>
  <c r="D266" i="14" s="1"/>
  <c r="C279" i="9"/>
  <c r="D279" i="9" s="1"/>
  <c r="I282" i="9"/>
  <c r="C267" i="14" l="1"/>
  <c r="C280" i="9"/>
  <c r="D280" i="9" s="1"/>
  <c r="R33" i="19"/>
  <c r="U33" i="19"/>
  <c r="V33" i="19"/>
  <c r="T33" i="19"/>
  <c r="P33" i="19"/>
  <c r="W33" i="19"/>
  <c r="O33" i="19"/>
  <c r="Q33" i="19"/>
  <c r="N33" i="19"/>
  <c r="M33" i="19"/>
  <c r="S33" i="19"/>
  <c r="D267" i="14" l="1"/>
  <c r="C281" i="9"/>
  <c r="D281" i="9" s="1"/>
  <c r="P36" i="19" l="1"/>
  <c r="O36" i="19"/>
  <c r="W36" i="19"/>
  <c r="T36" i="19"/>
  <c r="U36" i="19"/>
  <c r="N36" i="19"/>
  <c r="S36" i="19"/>
  <c r="Q36" i="19"/>
  <c r="R36" i="19"/>
  <c r="M36" i="19"/>
  <c r="V36" i="19"/>
  <c r="C282" i="9"/>
  <c r="D282" i="9" l="1"/>
  <c r="N34" i="19" l="1"/>
  <c r="V34" i="19"/>
  <c r="U34" i="19"/>
  <c r="O34" i="19"/>
  <c r="T34" i="19"/>
  <c r="S34" i="19"/>
  <c r="R34" i="19"/>
  <c r="M34" i="19"/>
  <c r="W34" i="19"/>
  <c r="P34" i="19"/>
  <c r="Q34" i="19"/>
</calcChain>
</file>

<file path=xl/comments1.xml><?xml version="1.0" encoding="utf-8"?>
<comments xmlns="http://schemas.openxmlformats.org/spreadsheetml/2006/main">
  <authors>
    <author>bmuell</author>
  </authors>
  <commentList>
    <comment ref="K9" authorId="0" shapeId="0">
      <text>
        <r>
          <rPr>
            <b/>
            <sz val="9"/>
            <color indexed="81"/>
            <rFont val="Tahoma"/>
            <family val="2"/>
          </rPr>
          <t>bmuell:</t>
        </r>
        <r>
          <rPr>
            <sz val="9"/>
            <color indexed="81"/>
            <rFont val="Tahoma"/>
            <family val="2"/>
          </rPr>
          <t xml:space="preserve">
adjusted 4/22/15 to match final debt service schedules in executed copy of agreement.</t>
        </r>
      </text>
    </comment>
  </commentList>
</comments>
</file>

<file path=xl/comments2.xml><?xml version="1.0" encoding="utf-8"?>
<comments xmlns="http://schemas.openxmlformats.org/spreadsheetml/2006/main">
  <authors>
    <author>brennanmueller</author>
  </authors>
  <commentList>
    <comment ref="A10" authorId="0" shapeId="0">
      <text>
        <r>
          <rPr>
            <b/>
            <sz val="8"/>
            <color indexed="81"/>
            <rFont val="Tahoma"/>
            <family val="2"/>
          </rPr>
          <t>brennanmueller:</t>
        </r>
        <r>
          <rPr>
            <sz val="8"/>
            <color indexed="81"/>
            <rFont val="Tahoma"/>
            <family val="2"/>
          </rPr>
          <t xml:space="preserve">
2 months for RR, 0 for RI</t>
        </r>
      </text>
    </comment>
    <comment ref="A11" authorId="0" shapeId="0">
      <text>
        <r>
          <rPr>
            <b/>
            <sz val="8"/>
            <color indexed="81"/>
            <rFont val="Tahoma"/>
            <family val="2"/>
          </rPr>
          <t>brennanmueller:</t>
        </r>
        <r>
          <rPr>
            <sz val="8"/>
            <color indexed="81"/>
            <rFont val="Tahoma"/>
            <family val="2"/>
          </rPr>
          <t xml:space="preserve">
6 months for RI, 12 for RR</t>
        </r>
      </text>
    </comment>
  </commentList>
</comments>
</file>

<file path=xl/comments3.xml><?xml version="1.0" encoding="utf-8"?>
<comments xmlns="http://schemas.openxmlformats.org/spreadsheetml/2006/main">
  <authors>
    <author>Mueller, Brennan</author>
  </authors>
  <commentList>
    <comment ref="S8" authorId="0" shapeId="0">
      <text>
        <r>
          <rPr>
            <b/>
            <sz val="9"/>
            <color indexed="81"/>
            <rFont val="Tahoma"/>
            <family val="2"/>
          </rPr>
          <t>Mueller, Brennan:</t>
        </r>
        <r>
          <rPr>
            <sz val="9"/>
            <color indexed="81"/>
            <rFont val="Tahoma"/>
            <family val="2"/>
          </rPr>
          <t xml:space="preserve">
estimate. Actual final annual debt service payments are in column R</t>
        </r>
      </text>
    </comment>
    <comment ref="S35" authorId="0" shapeId="0">
      <text>
        <r>
          <rPr>
            <b/>
            <sz val="9"/>
            <color indexed="81"/>
            <rFont val="Tahoma"/>
            <family val="2"/>
          </rPr>
          <t>Mueller, Brennan:</t>
        </r>
        <r>
          <rPr>
            <sz val="9"/>
            <color indexed="81"/>
            <rFont val="Tahoma"/>
            <family val="2"/>
          </rPr>
          <t xml:space="preserve">
estimate. Actual final annual debt service payments are in column R</t>
        </r>
      </text>
    </comment>
  </commentList>
</comments>
</file>

<file path=xl/comments4.xml><?xml version="1.0" encoding="utf-8"?>
<comments xmlns="http://schemas.openxmlformats.org/spreadsheetml/2006/main">
  <authors>
    <author>bmuell</author>
    <author>Puget Sound Energy</author>
    <author>Venkatesh, Rahul - Marketing</author>
    <author>Eric Kang</author>
    <author>Kang, Eric</author>
    <author>brennanmueller</author>
  </authors>
  <commentList>
    <comment ref="D12" authorId="0" shapeId="0">
      <text>
        <r>
          <rPr>
            <b/>
            <sz val="9"/>
            <color indexed="81"/>
            <rFont val="Tahoma"/>
            <family val="2"/>
          </rPr>
          <t>bmuell:</t>
        </r>
        <r>
          <rPr>
            <sz val="9"/>
            <color indexed="81"/>
            <rFont val="Tahoma"/>
            <family val="2"/>
          </rPr>
          <t xml:space="preserve">
Actual per Chelan billing of 1/2/14. Appears they used a preliminary Nov. '13 value.</t>
        </r>
      </text>
    </comment>
    <comment ref="E12" authorId="0" shapeId="0">
      <text>
        <r>
          <rPr>
            <b/>
            <sz val="9"/>
            <color indexed="81"/>
            <rFont val="Tahoma"/>
            <family val="2"/>
          </rPr>
          <t>bmuell:</t>
        </r>
        <r>
          <rPr>
            <sz val="9"/>
            <color indexed="81"/>
            <rFont val="Tahoma"/>
            <family val="2"/>
          </rPr>
          <t xml:space="preserve">
per Chelan 12/23/14 billing.</t>
        </r>
      </text>
    </comment>
    <comment ref="F12" authorId="0" shapeId="0">
      <text>
        <r>
          <rPr>
            <b/>
            <sz val="9"/>
            <color indexed="81"/>
            <rFont val="Tahoma"/>
            <family val="2"/>
          </rPr>
          <t>bmuell:</t>
        </r>
        <r>
          <rPr>
            <sz val="9"/>
            <color indexed="81"/>
            <rFont val="Tahoma"/>
            <family val="2"/>
          </rPr>
          <t xml:space="preserve">
from Chelan Jan 2016 invoice</t>
        </r>
      </text>
    </comment>
    <comment ref="G12" authorId="0" shapeId="0">
      <text>
        <r>
          <rPr>
            <b/>
            <sz val="9"/>
            <color indexed="81"/>
            <rFont val="Tahoma"/>
            <family val="2"/>
          </rPr>
          <t>bmuell:</t>
        </r>
        <r>
          <rPr>
            <sz val="9"/>
            <color indexed="81"/>
            <rFont val="Tahoma"/>
            <family val="2"/>
          </rPr>
          <t xml:space="preserve">
from Chelan invoice sent 12/16/2016</t>
        </r>
      </text>
    </comment>
    <comment ref="H12" authorId="0" shapeId="0">
      <text>
        <r>
          <rPr>
            <b/>
            <sz val="9"/>
            <color indexed="81"/>
            <rFont val="Tahoma"/>
            <family val="2"/>
          </rPr>
          <t>bmuell:</t>
        </r>
        <r>
          <rPr>
            <sz val="9"/>
            <color indexed="81"/>
            <rFont val="Tahoma"/>
            <family val="2"/>
          </rPr>
          <t xml:space="preserve">
from Chelan invoice sent 12/21/2017</t>
        </r>
      </text>
    </comment>
    <comment ref="I12" authorId="1" shapeId="0">
      <text>
        <r>
          <rPr>
            <b/>
            <sz val="9"/>
            <color indexed="81"/>
            <rFont val="Tahoma"/>
            <family val="2"/>
          </rPr>
          <t>Puget Sound Energy:</t>
        </r>
        <r>
          <rPr>
            <sz val="9"/>
            <color indexed="81"/>
            <rFont val="Tahoma"/>
            <family val="2"/>
          </rPr>
          <t xml:space="preserve">
From Chelan invoice sent 12/20/2018
</t>
        </r>
      </text>
    </comment>
    <comment ref="J12" authorId="2" shapeId="0">
      <text>
        <r>
          <rPr>
            <b/>
            <sz val="9"/>
            <color indexed="81"/>
            <rFont val="Tahoma"/>
            <family val="2"/>
          </rPr>
          <t>Venkatesh, Rahul - Marketing:</t>
        </r>
        <r>
          <rPr>
            <sz val="9"/>
            <color indexed="81"/>
            <rFont val="Tahoma"/>
            <family val="2"/>
          </rPr>
          <t xml:space="preserve">
Puget Sound Energy:
From Chelan invoice sent 1/10/2019</t>
        </r>
      </text>
    </comment>
    <comment ref="L12" authorId="3" shapeId="0">
      <text>
        <r>
          <rPr>
            <b/>
            <sz val="9"/>
            <color indexed="81"/>
            <rFont val="Tahoma"/>
            <family val="2"/>
          </rPr>
          <t>Eric Kang:</t>
        </r>
        <r>
          <rPr>
            <sz val="9"/>
            <color indexed="81"/>
            <rFont val="Tahoma"/>
            <family val="2"/>
          </rPr>
          <t xml:space="preserve">
CPI update from Chelan Invoice sent 1/14/22</t>
        </r>
      </text>
    </comment>
    <comment ref="M12" authorId="4" shapeId="0">
      <text>
        <r>
          <rPr>
            <b/>
            <sz val="9"/>
            <color indexed="81"/>
            <rFont val="Tahoma"/>
            <family val="2"/>
          </rPr>
          <t>Kang, Eric:</t>
        </r>
        <r>
          <rPr>
            <sz val="9"/>
            <color indexed="81"/>
            <rFont val="Tahoma"/>
            <family val="2"/>
          </rPr>
          <t xml:space="preserve">
Puget Sound Energy:
Per Chelan Dec 22 invoice sent 1/10/23  </t>
        </r>
      </text>
    </comment>
    <comment ref="B14" authorId="5" shapeId="0">
      <text>
        <r>
          <rPr>
            <b/>
            <sz val="8"/>
            <color indexed="81"/>
            <rFont val="Tahoma"/>
            <family val="2"/>
          </rPr>
          <t>brennanmueller:</t>
        </r>
        <r>
          <rPr>
            <sz val="8"/>
            <color indexed="81"/>
            <rFont val="Tahoma"/>
            <family val="2"/>
          </rPr>
          <t xml:space="preserve">
Paid July 1, 2012</t>
        </r>
      </text>
    </comment>
    <comment ref="B20" authorId="5" shapeId="0">
      <text>
        <r>
          <rPr>
            <b/>
            <sz val="8"/>
            <color indexed="81"/>
            <rFont val="Tahoma"/>
            <family val="2"/>
          </rPr>
          <t>brennanmueller:</t>
        </r>
        <r>
          <rPr>
            <sz val="8"/>
            <color indexed="81"/>
            <rFont val="Tahoma"/>
            <family val="2"/>
          </rPr>
          <t xml:space="preserve">
Paid November 1st 2011</t>
        </r>
      </text>
    </comment>
  </commentList>
</comments>
</file>

<file path=xl/comments5.xml><?xml version="1.0" encoding="utf-8"?>
<comments xmlns="http://schemas.openxmlformats.org/spreadsheetml/2006/main">
  <authors>
    <author>brennan d mueller</author>
  </authors>
  <commentList>
    <comment ref="C21" authorId="0" shapeId="0">
      <text>
        <r>
          <rPr>
            <b/>
            <sz val="8"/>
            <color indexed="81"/>
            <rFont val="Tahoma"/>
            <family val="2"/>
          </rPr>
          <t>brennan d mueller:</t>
        </r>
        <r>
          <rPr>
            <sz val="8"/>
            <color indexed="81"/>
            <rFont val="Tahoma"/>
            <family val="2"/>
          </rPr>
          <t xml:space="preserve">
initial Coverage Fund Charge for RI. Paid 7/1/2012.</t>
        </r>
      </text>
    </comment>
    <comment ref="B34" authorId="0" shapeId="0">
      <text>
        <r>
          <rPr>
            <b/>
            <sz val="8"/>
            <color indexed="81"/>
            <rFont val="Tahoma"/>
            <family val="2"/>
          </rPr>
          <t>brennan d mueller:</t>
        </r>
        <r>
          <rPr>
            <sz val="8"/>
            <color indexed="81"/>
            <rFont val="Tahoma"/>
            <family val="2"/>
          </rPr>
          <t xml:space="preserve">
initial Coverage Fund Charge for RR paid November 1, 2011.</t>
        </r>
      </text>
    </comment>
  </commentList>
</comments>
</file>

<file path=xl/comments6.xml><?xml version="1.0" encoding="utf-8"?>
<comments xmlns="http://schemas.openxmlformats.org/spreadsheetml/2006/main">
  <authors>
    <author>Puget Sound Energy</author>
  </authors>
  <commentList>
    <comment ref="D13" authorId="0" shapeId="0">
      <text>
        <r>
          <rPr>
            <b/>
            <sz val="8"/>
            <color indexed="81"/>
            <rFont val="Tahoma"/>
            <family val="2"/>
          </rPr>
          <t>Puget Sound Energy:</t>
        </r>
        <r>
          <rPr>
            <sz val="8"/>
            <color indexed="81"/>
            <rFont val="Tahoma"/>
            <family val="2"/>
          </rPr>
          <t xml:space="preserve">
start of 1st contract year</t>
        </r>
      </text>
    </comment>
  </commentList>
</comments>
</file>

<file path=xl/comments7.xml><?xml version="1.0" encoding="utf-8"?>
<comments xmlns="http://schemas.openxmlformats.org/spreadsheetml/2006/main">
  <authors>
    <author>brennan d mueller</author>
    <author>Puget Sound Energy</author>
  </authors>
  <commentList>
    <comment ref="A8" authorId="0" shapeId="0">
      <text>
        <r>
          <rPr>
            <b/>
            <sz val="8"/>
            <color indexed="81"/>
            <rFont val="Tahoma"/>
            <family val="2"/>
          </rPr>
          <t>brennan d mueller:</t>
        </r>
        <r>
          <rPr>
            <sz val="8"/>
            <color indexed="81"/>
            <rFont val="Tahoma"/>
            <family val="2"/>
          </rPr>
          <t xml:space="preserve">
monthly shape based on 2011 bugdeted debt service</t>
        </r>
      </text>
    </comment>
    <comment ref="A21" authorId="0" shapeId="0">
      <text>
        <r>
          <rPr>
            <b/>
            <sz val="8"/>
            <color indexed="81"/>
            <rFont val="Tahoma"/>
            <family val="2"/>
          </rPr>
          <t>brennan d mueller:</t>
        </r>
        <r>
          <rPr>
            <sz val="8"/>
            <color indexed="81"/>
            <rFont val="Tahoma"/>
            <family val="2"/>
          </rPr>
          <t xml:space="preserve">
only applies to RR until 7/1/2012</t>
        </r>
      </text>
    </comment>
    <comment ref="A24" authorId="0" shapeId="0">
      <text>
        <r>
          <rPr>
            <b/>
            <sz val="8"/>
            <color indexed="81"/>
            <rFont val="Tahoma"/>
            <family val="2"/>
          </rPr>
          <t>brennan d mueller:</t>
        </r>
        <r>
          <rPr>
            <sz val="8"/>
            <color indexed="81"/>
            <rFont val="Tahoma"/>
            <family val="2"/>
          </rPr>
          <t xml:space="preserve">
note that this row intentionally contains inconsistent formulas for 2011 through October 2012. Everything after that is the same.</t>
        </r>
      </text>
    </comment>
    <comment ref="A31" authorId="0" shapeId="0">
      <text>
        <r>
          <rPr>
            <b/>
            <sz val="8"/>
            <color indexed="81"/>
            <rFont val="Tahoma"/>
            <family val="2"/>
          </rPr>
          <t>brennan d mueller:</t>
        </r>
        <r>
          <rPr>
            <sz val="8"/>
            <color indexed="81"/>
            <rFont val="Tahoma"/>
            <family val="2"/>
          </rPr>
          <t xml:space="preserve">
amount shown for November and December 2011 includes Shadow Loan debt service plus schedule A1 debt service per Chelan's 2011 budget</t>
        </r>
      </text>
    </comment>
    <comment ref="A33" authorId="1" shapeId="0">
      <text>
        <r>
          <rPr>
            <b/>
            <sz val="8"/>
            <color indexed="81"/>
            <rFont val="Tahoma"/>
            <family val="2"/>
          </rPr>
          <t>Puget Sound Energy:</t>
        </r>
        <r>
          <rPr>
            <sz val="8"/>
            <color indexed="81"/>
            <rFont val="Tahoma"/>
            <family val="2"/>
          </rPr>
          <t xml:space="preserve">
Initial Coverage Fund Charge for Rock Island is due on 7/1/2012.</t>
        </r>
      </text>
    </comment>
    <comment ref="A34" authorId="1" shapeId="0">
      <text>
        <r>
          <rPr>
            <b/>
            <sz val="8"/>
            <color indexed="81"/>
            <rFont val="Tahoma"/>
            <family val="2"/>
          </rPr>
          <t>Puget Sound Energy:</t>
        </r>
        <r>
          <rPr>
            <sz val="8"/>
            <color indexed="81"/>
            <rFont val="Tahoma"/>
            <family val="2"/>
          </rPr>
          <t xml:space="preserve">
Initial Coverage Fund Charge for Rocky Reach is due 11/1/2011</t>
        </r>
      </text>
    </comment>
  </commentList>
</comments>
</file>

<file path=xl/comments8.xml><?xml version="1.0" encoding="utf-8"?>
<comments xmlns="http://schemas.openxmlformats.org/spreadsheetml/2006/main">
  <authors>
    <author>Mueller, Brennan</author>
  </authors>
  <commentList>
    <comment ref="L9" authorId="0" shapeId="0">
      <text>
        <r>
          <rPr>
            <sz val="9"/>
            <color indexed="81"/>
            <rFont val="Tahoma"/>
            <family val="2"/>
          </rPr>
          <t>Currently includes full year generation numbers. Should be reduced for contract end on 10/31</t>
        </r>
        <r>
          <rPr>
            <sz val="9"/>
            <color indexed="81"/>
            <rFont val="Tahoma"/>
            <family val="2"/>
          </rPr>
          <t xml:space="preserve">
</t>
        </r>
      </text>
    </comment>
    <comment ref="B12" authorId="0" shapeId="0">
      <text>
        <r>
          <rPr>
            <sz val="9"/>
            <color indexed="81"/>
            <rFont val="Tahoma"/>
            <family val="2"/>
          </rPr>
          <t>80-year median. See "Hydro resource inputs" workpaper</t>
        </r>
      </text>
    </comment>
    <comment ref="B13" authorId="0" shapeId="0">
      <text>
        <r>
          <rPr>
            <sz val="9"/>
            <color indexed="81"/>
            <rFont val="Tahoma"/>
            <family val="2"/>
          </rPr>
          <t>80-year median. See "Hydro resource inputs" workpaper</t>
        </r>
      </text>
    </comment>
  </commentList>
</comments>
</file>

<file path=xl/sharedStrings.xml><?xml version="1.0" encoding="utf-8"?>
<sst xmlns="http://schemas.openxmlformats.org/spreadsheetml/2006/main" count="721" uniqueCount="335">
  <si>
    <t>Rock Island</t>
  </si>
  <si>
    <t>Schedule A1 debt service</t>
  </si>
  <si>
    <t>Year</t>
  </si>
  <si>
    <t>Total Principal, Interest, and R&amp;C</t>
  </si>
  <si>
    <t>PSE's share of obligation</t>
  </si>
  <si>
    <t>Shadow Loan repayment schedule</t>
  </si>
  <si>
    <t>Rocky Reach</t>
  </si>
  <si>
    <t>Rock Island O&amp;M</t>
  </si>
  <si>
    <t>Rocky Reach O&amp;M</t>
  </si>
  <si>
    <t>Rock Island debt service</t>
  </si>
  <si>
    <t>Rock Island total</t>
  </si>
  <si>
    <t>Rocky Reach debt service</t>
  </si>
  <si>
    <t>Rocky Reach total</t>
  </si>
  <si>
    <t>Rock Island "shadow loan" debt service</t>
  </si>
  <si>
    <t>Rocky Reach "shadow loan" debt service</t>
  </si>
  <si>
    <t>Debt Outstanding</t>
  </si>
  <si>
    <t>Debt Administrative Charge</t>
  </si>
  <si>
    <t>PSE share of O&amp;M</t>
  </si>
  <si>
    <t>PSE share of debt service</t>
  </si>
  <si>
    <t>Other charges</t>
  </si>
  <si>
    <t>PSE new contract total</t>
  </si>
  <si>
    <t>Ending Balance</t>
  </si>
  <si>
    <t>Principal</t>
  </si>
  <si>
    <t>Interest</t>
  </si>
  <si>
    <t>Debt Reduction Charge</t>
  </si>
  <si>
    <t>Capital Recovery Charge</t>
  </si>
  <si>
    <t>DRC %</t>
  </si>
  <si>
    <t>Reserve Adder</t>
  </si>
  <si>
    <t>Reserve and Contingency</t>
  </si>
  <si>
    <t>Total Debt Service</t>
  </si>
  <si>
    <t>Accreted Interest</t>
  </si>
  <si>
    <t>ISS Headquarters Loan</t>
  </si>
  <si>
    <t>2011 N-D</t>
  </si>
  <si>
    <t>2012 J-D</t>
  </si>
  <si>
    <t>Combined Rock Island and Rocky Reach</t>
  </si>
  <si>
    <t>Beginning Balance</t>
  </si>
  <si>
    <t>RI DRC Obligation</t>
  </si>
  <si>
    <t>RR DRC Obligation</t>
  </si>
  <si>
    <t>Loan Amount</t>
  </si>
  <si>
    <t>In-Service Date</t>
  </si>
  <si>
    <t>Int. Rate</t>
  </si>
  <si>
    <t>Avg Svc Life</t>
  </si>
  <si>
    <t>Payment</t>
  </si>
  <si>
    <t>Rock Island future debt service</t>
  </si>
  <si>
    <t>Rocky Reach future debt service</t>
  </si>
  <si>
    <t>Schedule A1 debt service RI</t>
  </si>
  <si>
    <t>Schedule A1 debt service RR</t>
  </si>
  <si>
    <t>Shadow Loan debt service</t>
  </si>
  <si>
    <t>Future debt service</t>
  </si>
  <si>
    <t>December 2004 CPI:</t>
  </si>
  <si>
    <t>Assumed future annual inflation rate:</t>
  </si>
  <si>
    <t>Additonal RI working Capital Charges:</t>
  </si>
  <si>
    <t>Additonal RR working Capital Charges:</t>
  </si>
  <si>
    <t>Capital Recovery Charge Base</t>
  </si>
  <si>
    <t>Consumer Price Index</t>
  </si>
  <si>
    <t>Capital Recovery Charge %</t>
  </si>
  <si>
    <t>Schedule A1 debt outstanding</t>
  </si>
  <si>
    <t>Shadow Loans debt outstanding</t>
  </si>
  <si>
    <t>Future debt outstanding</t>
  </si>
  <si>
    <t xml:space="preserve">Rock Island </t>
  </si>
  <si>
    <t>Total debt outstanding</t>
  </si>
  <si>
    <t>Working Capital Charge-- Section 7.01 B</t>
  </si>
  <si>
    <t>Coverage Fund Charge--Section 7.01 D</t>
  </si>
  <si>
    <t>Debt Reduction Charge-- Section 7.01 F</t>
  </si>
  <si>
    <t>Capital Recovery Charge-- Section 7.01 G</t>
  </si>
  <si>
    <t>Debt Administrative Charge-- Section 7.01 I</t>
  </si>
  <si>
    <t>Existing Contracts</t>
  </si>
  <si>
    <t>New Contract</t>
  </si>
  <si>
    <t>Total PSE Chelan Costs</t>
  </si>
  <si>
    <t>Rocky Reach Debt</t>
  </si>
  <si>
    <t>Rocky Reach Other Admin</t>
  </si>
  <si>
    <t>Total Rocky Reach</t>
  </si>
  <si>
    <t>Rock Island Debt</t>
  </si>
  <si>
    <t>Rock Island Other Admin</t>
  </si>
  <si>
    <t>Total Rock Island</t>
  </si>
  <si>
    <t>RR and RI Charges in New Contract</t>
  </si>
  <si>
    <t>Total Chelan PUD</t>
  </si>
  <si>
    <t>Summary by Cost Type:</t>
  </si>
  <si>
    <t>PSE share %</t>
  </si>
  <si>
    <t>RR Old PSE Share %</t>
  </si>
  <si>
    <t>Debt Reduction Charge RI</t>
  </si>
  <si>
    <t>Debt Reduction Charge RR</t>
  </si>
  <si>
    <t>Debt Administrative Charge RI</t>
  </si>
  <si>
    <t>Debt Administrative Charge RR</t>
  </si>
  <si>
    <t>RR and RI New PSE Share %</t>
  </si>
  <si>
    <t>Capital Recovery Charge RI and RR</t>
  </si>
  <si>
    <t>Annual O&amp;M Growth %</t>
  </si>
  <si>
    <t>RR and RI New Annual O&amp;M Growth %</t>
  </si>
  <si>
    <t>monthly CTSRR</t>
  </si>
  <si>
    <t>Output Capacity Lake Chelan Project</t>
  </si>
  <si>
    <t>Output Capacity Rocky Reach</t>
  </si>
  <si>
    <t>Output Capacity Rock Island</t>
  </si>
  <si>
    <t>PSE % RR capacity</t>
  </si>
  <si>
    <t>PSE % RI capacity</t>
  </si>
  <si>
    <t>PSE % CTS capacity</t>
  </si>
  <si>
    <t>PSE transmission charge</t>
  </si>
  <si>
    <t>Transmission Charges</t>
  </si>
  <si>
    <t>Transmission Contract</t>
  </si>
  <si>
    <t>RR and RI New Transmission Agreement</t>
  </si>
  <si>
    <t>Accounting Adjustment ends 6/12</t>
  </si>
  <si>
    <t>2011 NovDec</t>
  </si>
  <si>
    <t>Total Debt Admin. Charge</t>
  </si>
  <si>
    <t>http://data.bls.gov/cgi-bin/surveymost</t>
  </si>
  <si>
    <t>On each project's respective availability date (11/1/2011 for RR and 7/1/2012 for RI) a Working Capital Charge equivalent to $2.5 million (December 2004$) is due. At the beginning of each contract year an additional amount is due such that the total Working Capital Charges paid are equivalent to $2.5 million December 2004$. Inflation adjustments will be made based on the Consumer Price Index using non-seasonally adjusted US City Average Index for All Urban Consumers (all items) 1982-84=100</t>
  </si>
  <si>
    <t>RI debt service shape from 2011 budget</t>
  </si>
  <si>
    <t>2012 debt service per 5/18/2010 CPUD email</t>
  </si>
  <si>
    <t>future debt service beginning 1.1.12</t>
  </si>
  <si>
    <t>RI Old PSE Share %</t>
  </si>
  <si>
    <t>Working Capital Charge Rock Island Amort</t>
  </si>
  <si>
    <t>Working Capital Charge Rocky Reach Amort</t>
  </si>
  <si>
    <t>Coverage Fund Charges (RI) Amort</t>
  </si>
  <si>
    <t>Coverage Fund Charges (RR) Amort</t>
  </si>
  <si>
    <t>Amort Schedule for Coverage Fund</t>
  </si>
  <si>
    <t>Payments</t>
  </si>
  <si>
    <t>Amort</t>
  </si>
  <si>
    <t>End Bal</t>
  </si>
  <si>
    <t>Check</t>
  </si>
  <si>
    <t>Amort Schedule for Working Capital Charge</t>
  </si>
  <si>
    <t>Coverage Fund Charge for RI</t>
  </si>
  <si>
    <t>Coverage Fund Charge for RR</t>
  </si>
  <si>
    <t>subtotal existing RI debt service</t>
  </si>
  <si>
    <t>subtotal existing RR debt service</t>
  </si>
  <si>
    <t>Total RI debt service</t>
  </si>
  <si>
    <t>Total RR debt service</t>
  </si>
  <si>
    <t>PSE share of Coverage charge</t>
  </si>
  <si>
    <t>Coverage Fund Charge (amort.)</t>
  </si>
  <si>
    <t>Working Capital Charge (amort.)</t>
  </si>
  <si>
    <t>Transmission Charge</t>
  </si>
  <si>
    <t>Rocky Reach Debt Service</t>
  </si>
  <si>
    <t>Rock Island Debt Service</t>
  </si>
  <si>
    <t>Monthly projected costs by contract charge</t>
  </si>
  <si>
    <t>Annual projected costs by contract charge</t>
  </si>
  <si>
    <t>TOTAL ANNUAL COST</t>
  </si>
  <si>
    <t>TOTAL MONTHLY COST</t>
  </si>
  <si>
    <t>Annual Debt Reduction Charge RI</t>
  </si>
  <si>
    <t>Annual Debt Reduction Charge RR</t>
  </si>
  <si>
    <t>RR initial Working Capital Charge:</t>
  </si>
  <si>
    <t>RI initial Working Capital Charge:</t>
  </si>
  <si>
    <t>CPI for contract year:</t>
  </si>
  <si>
    <t>Working Capital charge base:</t>
  </si>
  <si>
    <t>Each month during the contract term PSE will pay 25% of 1/12th of an annual Debt Reduction Charge. These funds will be held by the District in a separate account and used only to purchase, defease, or redeem Chelan Power System Debt; fund required deposits to reserve and contingency accounts; or fund capital projects. The annual Debt Reduction Charge is calculated by multiplying the Debt Reduction Charge %  by the Debt Reduction Charge Obligation. The DRC % is designated by the District and will be no less than 0% and no more than 3%. Chelan designated 3% effective January 2012 until further notice. DRC Obligation means the aggregate principal amount of outstanding debt as of the first day of the contract year.</t>
  </si>
  <si>
    <t>RR and RI PSE Share %</t>
  </si>
  <si>
    <t>"Shadow Loan" repayment schedules are created for all debt incurred by the Rocky Reach and/or Rock Island Projects between the time the new agreement was signed and the time the agreement took effect. The repayment schedule assumes debt service over the service life of the projects financed at an index rate equal to market interest rate for non-exempt debt multiplied by 110%. The values below were provided by Chelan PUD on August 25, 2011. No "shadow loans" were made between this time and the contract commencement date.</t>
  </si>
  <si>
    <t>P</t>
  </si>
  <si>
    <t>I</t>
  </si>
  <si>
    <t>P&amp;I</t>
  </si>
  <si>
    <t>Outstanding</t>
  </si>
  <si>
    <t>Sum of my original schedules</t>
  </si>
  <si>
    <t>Chelan's final schedule before negative schedule</t>
  </si>
  <si>
    <t>Chelan's negative schedule</t>
  </si>
  <si>
    <t>Chelan's combined final schedule</t>
  </si>
  <si>
    <t>Adjustment to align my schedule with Chelan's original</t>
  </si>
  <si>
    <t>Total adjustment to align my schedules with Chelan combined final</t>
  </si>
  <si>
    <t>4/22/15 adjustment to align with final chelan schedules  &gt;&gt;&gt;&gt;&gt;&gt;&gt;&gt;&gt;&gt;&gt;&gt;&gt;&gt;&gt;&gt;&gt;&gt;&gt;&gt;&gt;&gt;&gt;&gt;&gt;&gt;&gt;&gt;&gt;&gt;&gt;&gt;&gt;&gt;&gt;&gt;&gt;&gt;&gt;&gt;&gt;&gt;&gt;&gt;&gt;&gt;&gt;&gt;&gt;&gt;&gt;&gt;&gt;&gt;&gt;&gt;&gt;&gt;&gt;&gt;&gt;&gt;&gt;&gt;&gt;&gt;&gt;&gt;</t>
  </si>
  <si>
    <t>Beginning balance</t>
  </si>
  <si>
    <t>Changes from end of Q2 2015 forecast for end of Q3 2015 forecast</t>
  </si>
  <si>
    <t>Q3 2015 nominal total forecasted cost for Q4 2015 through end of term:</t>
  </si>
  <si>
    <t>Increase (decrease) to remaining forecast:</t>
  </si>
  <si>
    <t>1.</t>
  </si>
  <si>
    <t>2.</t>
  </si>
  <si>
    <t>3.</t>
  </si>
  <si>
    <t>Q2 2015 nominal total forecasted cost for Q4 2015 through end of term:</t>
  </si>
  <si>
    <t>Rock Island O&amp;M forecast</t>
  </si>
  <si>
    <t>Rocky Reach O&amp;M forecast</t>
  </si>
  <si>
    <t>Updated 2015 O&amp;M estimate to include actuals through June and forecasted year end total as provided by Chelan on 8/11/15 Hydro Production report</t>
  </si>
  <si>
    <t>Reviewed calculations and all other assumptions. Everything found to be accurate.</t>
  </si>
  <si>
    <t>Updated O&amp;M forecast for 2016 through 2020 to match forecast provided by Chelan with the Hydro Production report (instead of just escalating from current year at 2.5%). Continued to use 2.5% annual rate assumption for 2021 through end of term</t>
  </si>
  <si>
    <t>Changes from end of Q3 2015 forecast for end of Q4 2015 forecast</t>
  </si>
  <si>
    <t>Q3 2015 nominal total forecasted cost for Q1 2016 through end of term:</t>
  </si>
  <si>
    <t>Q4 2015 nominal total forecasted cost for Q1 2016 through end of term:</t>
  </si>
  <si>
    <t>(Rocky Reach only. Includes transmission costs. Columns AB and AC from "valuation inputs" tab)</t>
  </si>
  <si>
    <t>Changed allocation formula for Transmission costs and Capital Recovery Charge from 50% split between RI and RR on monthly summary tab to capacity-based allocation. This is how it was already being done on "valuation inputs" so there is no actual change to projected costs but the presentation is now consistent.</t>
  </si>
  <si>
    <t>No other changes made to workbook as Chelan has not yet provided a 2016 budget document at the time of this update (1/4/2016).</t>
  </si>
  <si>
    <t>4.</t>
  </si>
  <si>
    <t>Reviewed all other calculations and assumptions. Everything remains accurate.</t>
  </si>
  <si>
    <t>Updated CPI for 2016 with most recent value from BLS (November 2015). Calculated total agrees with 1/1/2016 invoice from Chelan for Working Capital Adjustment. Lower-than-previously-projected inflation leads to slight decrease in overall costs. Note that this inflation input is also used to calculate capital recovery charge.</t>
  </si>
  <si>
    <t>Q4 2015 nominal total forecasted cost for Q2 2016 through end of term:</t>
  </si>
  <si>
    <t>Q1 2016 nominal total forecasted cost for Q2 2016 through end of term:</t>
  </si>
  <si>
    <t>name</t>
  </si>
  <si>
    <t>date</t>
  </si>
  <si>
    <t>Updates prepared by:</t>
  </si>
  <si>
    <t>brennan mueller</t>
  </si>
  <si>
    <t>Reviewed by:</t>
  </si>
  <si>
    <t>Updated 2016 O&amp;M expense on "Chelan O&amp;M budgets" tab to match amount provided by Chelan in "PSE_2016 Budget (2-29-2016).pdf"</t>
  </si>
  <si>
    <t>decrease of $168k to total cost forecast for remainder of term</t>
  </si>
  <si>
    <t>Checked by AEF 4/4/2016</t>
  </si>
  <si>
    <t>Art Francis</t>
  </si>
  <si>
    <t>Changes from end of Q4 2015 forecast for end of Q1 2016 forecast</t>
  </si>
  <si>
    <t>Changes from end of Q1 2016 forecast for end of Q2 2016 forecast</t>
  </si>
  <si>
    <t>Q1 2016 nominal total forecasted cost for Q3 2016 through end of term:</t>
  </si>
  <si>
    <t>Q2 2016 nominal total forecasted cost for Q3 2016 through end of term:</t>
  </si>
  <si>
    <t>Updated Transmission Charges with values from 5-31-2016 CTSRR notice from Chelan</t>
  </si>
  <si>
    <t>increase of $2.8 M to total cost forecast for remainder of term</t>
  </si>
  <si>
    <t>Changes from end of Q2 2016 forecast for end of Q3 2016 forecast</t>
  </si>
  <si>
    <t>Q2 2016 nominal total forecasted cost for Q4 2016 through end of term:</t>
  </si>
  <si>
    <t>Q3 2016 nominal total forecasted cost for Q4 2016 through end of term:</t>
  </si>
  <si>
    <t xml:space="preserve">Updated O&amp;M forecast ("Chelan O&amp;M budgets" tab) with values provided by Chelan in "2016_Q2_Hydro Production_RR-RI_Jun16.pdf" (received 8/1/2016) and extended formulas in rows 18 and 19 of "monthly summary" tab to pick up 2021 forecast </t>
  </si>
  <si>
    <t>decrease of $6.5M to total cost forecast over remainder of term</t>
  </si>
  <si>
    <t>brennan d mueller</t>
  </si>
  <si>
    <t>Changes from end of Q3 2016 forecast for end of Q4 2016 forecast</t>
  </si>
  <si>
    <t>Q4 2016 nominal total forecasted cost for Q1 2017 through end of term:</t>
  </si>
  <si>
    <t>Q3 2016 nominal total forecasted cost for Q1 2017 through end of term:</t>
  </si>
  <si>
    <t>Updated CPI value on "working capital charge tab" to match that provided by Chelan in invoice doc titled "2017 working Capital-Puget.xls". (Note that this value is also then used on the "capital recovery charge" tab, but not manually input there.)</t>
  </si>
  <si>
    <t>decrease of $150,887 to total cost forecast over remaining term</t>
  </si>
  <si>
    <t>Changes from end of Q4 2016 forecast for end of Q1 2017 forecast</t>
  </si>
  <si>
    <t>Q4 2016 nominal total forecasted cost for Q2 2017 through end of term:</t>
  </si>
  <si>
    <t>Q1 2017 nominal total forecasted cost for Q2 2017 through end of term:</t>
  </si>
  <si>
    <t>Verified that no new information has been received since end of Q4 2016 update, no changes made to workbook.</t>
  </si>
  <si>
    <t>Reviewed other assumptions and calculations-- everything remains accurate.</t>
  </si>
  <si>
    <t>Changes from end of Q1 2017 forecast for end of Q2 2017 forecast</t>
  </si>
  <si>
    <t>Q1 2017 nominal total forecasted cost for Q3 2017 through end of term:</t>
  </si>
  <si>
    <t>Q2 2017 nominal total forecasted cost for Q3 2017 through end of term:</t>
  </si>
  <si>
    <t>Updated "Transmission charges" (row 9) with values from "2016 CTSRR Notice to Purchasers" provided by Chelan PUD on 5/30/2017</t>
  </si>
  <si>
    <t>decrease of $2,350,439 to total cost forecast over remaining term</t>
  </si>
  <si>
    <t>2</t>
  </si>
  <si>
    <t>decrease of $12,476,682 to toal cost forecast over remaining term</t>
  </si>
  <si>
    <t>Updated O&amp;M forecast (row 13 on "Chelan O&amp;M budgets" tab) with values from "RR Hydro Production Costs.pdf" provided by Chelan during 6/27/17 meeting</t>
  </si>
  <si>
    <t>Changes from end of Q2 2017 forecast for end of Q3 2017 forecast</t>
  </si>
  <si>
    <t>Q2 2017 nominal total forecasted cost for Q4 2017 through end of term:</t>
  </si>
  <si>
    <t>Q3 2017 nominal total forecasted cost for Q4 2017 through end of term:</t>
  </si>
  <si>
    <t>increased total cost over remaining term by $7,966,114</t>
  </si>
  <si>
    <t>Operating expenses</t>
  </si>
  <si>
    <t>Taxes</t>
  </si>
  <si>
    <t>Misc Expense/Revenue</t>
  </si>
  <si>
    <t>Updated O&amp;M forecast (rows 16 thru 18 on "Chelan O&amp;M budgets" tab) with values from "Hydro Production _RR_RI_July 21, 2017.pdf"</t>
  </si>
  <si>
    <t>Changes from end of Q3 2017 forecast for end of Q4 2017 forecast</t>
  </si>
  <si>
    <t>Q3 2017 nominal total forecasted cost for Q1 2018 through end of term:</t>
  </si>
  <si>
    <t>Q4 2017 nominal total forecasted cost for Q1 2018 through end of term:</t>
  </si>
  <si>
    <t>Updated CPI index value for 2018 contract year on "Working Capital charge" tab (row 9) with value included in 12/21/2017 "2018 Working_Cap_Adj-Puget.xlsx" from Chelan PUD</t>
  </si>
  <si>
    <t>increased total cost over remaining term by $93,799</t>
  </si>
  <si>
    <t>Updated O&amp;M forecast (rows 16 thru 18 on "Chelan O&amp;M budgets" tab) with values from "Hydro Production_RR_RI_SEP17.pdf" (first page for Rocky Reach)</t>
  </si>
  <si>
    <t>increased total cost over remaining term by $5,149,147</t>
  </si>
  <si>
    <t>Changes from end of Q4 2017 forecast for end of Q1 2018 forecast</t>
  </si>
  <si>
    <t>Q4 2017 nominal total forecasted cost for Q2 2018 through end of term:</t>
  </si>
  <si>
    <t>Q1 2018 nominal total forecasted cost for Q2 2018 through end of term:</t>
  </si>
  <si>
    <t>Updated O&amp;M forecast (rows 16 thru 18 on "Chelan O&amp;M budgets" tab) with values from "Hydro Production_PP_DEC_17.pdf" (2nd page values for Rocky Reach)</t>
  </si>
  <si>
    <t>decreased total cost over remaining term by $1,506,583</t>
  </si>
  <si>
    <t>Changes from end of Q1 2018 forecast for end of Q2 2018 forecast</t>
  </si>
  <si>
    <t>Q1 2018 nominal total forecasted cost for Q3 2018 through end of term:</t>
  </si>
  <si>
    <t>Q2 2018 nominal total forecasted cost for Q3 2018 through end of term:</t>
  </si>
  <si>
    <t>Updated O&amp;M forecast (rows 16 thru 18 on "Chelan O&amp;M budgets" tab) with values from "Hydro Production_RR_RI March 2018 (rec'd April 16).pdf" (2nd page values for Rocky Reach)</t>
  </si>
  <si>
    <t>decreased total cost over remaining term by $474,086</t>
  </si>
  <si>
    <t>Updated Transmission charges on row 9 of "Transmission charges" tab with 1/12th of annual CTSRR total shown in "CTSRR Rate Notification….pdf"</t>
  </si>
  <si>
    <t>increased total cost over remaining termby $2,009,318</t>
  </si>
  <si>
    <t>rahul venkatesh</t>
  </si>
  <si>
    <t>Changes from end of Q2 2018 forecast for end of Q3 2018 forecast</t>
  </si>
  <si>
    <t>Q2 2018 nominal total forecasted cost for Q4 2018 through end of term:</t>
  </si>
  <si>
    <t>Q3 2018 nominal total forecasted cost for Q4 2018 through end of term:</t>
  </si>
  <si>
    <t xml:space="preserve">1. Check valuation inputs tab and sum up old forecast in the change log for Rocky Reach. </t>
  </si>
  <si>
    <t>2. Track changes associated with change in Rocky Reach forecast</t>
  </si>
  <si>
    <t>3. Adjust the Rocky Reach/Rock Island O&amp;M numbers from hydro production report</t>
  </si>
  <si>
    <t>Updated O&amp;M forecast (rows 16 thru 18 on "Chelan O&amp;M budgets" tab) with values from "Hydro Production_RR_RI June 2018.pdf" (2nd page values for Rocky Reach)</t>
  </si>
  <si>
    <t>increased total cost over remaining term by $5,763,235</t>
  </si>
  <si>
    <t>Q3 2018 nominal total forecasted cost for Q1 2019 through end of term:</t>
  </si>
  <si>
    <t>Q4 2018 nominal total forecasted cost for Q1 2019 through end of term:</t>
  </si>
  <si>
    <t>Updated O&amp;M forecast (rows 16 thru 18 on "Chelan O&amp;M budgets" tab) with values from "Hydro Production_RR_RI September 2018.pdf" (2nd page values for Rocky Reach)</t>
  </si>
  <si>
    <t>increase of $14,516 to total cost forecast over remaining term</t>
  </si>
  <si>
    <t>Updated CPI value on "working capital charge tab" to match that provided by Chelan in invoice doc titled "2019 working Capital-Puget.xls". (Note that this value is also then used on the "capital recovery charge" tab, but not manually input there.)</t>
  </si>
  <si>
    <t>Changes from end of Q3 2018 forecast for end of Q4 2018 forecast</t>
  </si>
  <si>
    <t>increased total cost over remaining term by $24,570,093</t>
  </si>
  <si>
    <t xml:space="preserve">Reviewer Checklist </t>
  </si>
  <si>
    <t>1. Verify that values entered on Chelan O&amp;M budgets tab match those in the PDF file provided by Chelan.</t>
  </si>
  <si>
    <t>-Operating Expenses</t>
  </si>
  <si>
    <t xml:space="preserve">-Taxes </t>
  </si>
  <si>
    <t xml:space="preserve">-Miscellaneous </t>
  </si>
  <si>
    <t>2. Check that new information flows through to the monthly summary tab</t>
  </si>
  <si>
    <t>3. Check that costs in the monthly summary tab are flowing properly to the valuation inputs tab.</t>
  </si>
  <si>
    <t>- This is only provided &amp; updated once per year</t>
  </si>
  <si>
    <t>-This is only provided and updated once per year</t>
  </si>
  <si>
    <t>-Verify that the same CPI implicit price deflator flows through the workbook accurately</t>
  </si>
  <si>
    <t>4. Check that the Chelan Transmission System Revenue Requirement is updated to the latest forecast.</t>
  </si>
  <si>
    <t xml:space="preserve">5. Check that the working capital is included at year end. </t>
  </si>
  <si>
    <t xml:space="preserve">6. Verify that no new debt service information has been provided. </t>
  </si>
  <si>
    <t>7. Check that the calculations in the change log are accurate and complete</t>
  </si>
  <si>
    <t>Instructions</t>
  </si>
  <si>
    <t>Q4 2018 nominal total forecasted cost for Q2 2019 through end of term:</t>
  </si>
  <si>
    <t>Q1 2019 nominal total forecasted cost for Q2 2019 through end of term:</t>
  </si>
  <si>
    <t>Changes from end of Q4 2018 forecast for end of Q1 2019 forecast</t>
  </si>
  <si>
    <t>Updated O&amp;M forecast (rows 16 thru 18 on "Chelan O&amp;M budgets" tab) with values from "Hydro Production_RR_RI December 2018.pdf" (2nd page values for Rocky Reach)</t>
  </si>
  <si>
    <t>2019 Rock Island Financing</t>
  </si>
  <si>
    <t>increased total cost over remaining term by $4,735,452</t>
  </si>
  <si>
    <t>Changes from end of Q1 2019 forecast for end of Q2 2019 forecast</t>
  </si>
  <si>
    <t>4. Mostly look out for the O&amp;M budget along with other updates provided by Chelan</t>
  </si>
  <si>
    <t>Updated O&amp;M forecast (rows 16 thru 18 on "Chelan O&amp;M budgets" tab) with values from "Hydro Production_RR_RI Mar19packet_pp2.pdf" (2nd page values for Rocky Reach)</t>
  </si>
  <si>
    <t>Updated CTSRR</t>
  </si>
  <si>
    <t>Increased total costs over remaining term by ~$4,000,000 (transmission cost only)</t>
  </si>
  <si>
    <t>Updated newly issued debt for Rock Island, does not impact Rocky Reach</t>
  </si>
  <si>
    <t>decreased total cost over remaining term by $5,133,363</t>
  </si>
  <si>
    <t>Changes from end of Q2 2019 forecast for end of Q3 2019 forecast</t>
  </si>
  <si>
    <t>Q2 2019 nominal total forecasted cost for Q4 2019 through end of term:</t>
  </si>
  <si>
    <t>Q3 2019 nominal total forecasted cost for Q4 2019 through end of term:</t>
  </si>
  <si>
    <t>Updated O&amp;M forecast (rows 16 thru 18 on "Chelan O&amp;M budgets" tab) with values from "Hydro Production_RR_RI Jun19.pdf" (2nd page values for Rocky Reach)</t>
  </si>
  <si>
    <t>increased total cost over remaining term by $6,162,118</t>
  </si>
  <si>
    <t>Changes from end of Q3 2019 forecast for end of Q4 2019 forecast</t>
  </si>
  <si>
    <t>Q3 2019 nominal total forecasted cost for Q1 2020 through end of term:</t>
  </si>
  <si>
    <t>Q4 2019 nominal total forecasted cost for Q1 2020 through end of term:</t>
  </si>
  <si>
    <t>Updated O&amp;M forecast (rows 16 thru 18 on "Chelan O&amp;M budgets" tab) with values from "Hydro Production_RR_RI Sep19.pdf" (2nd page values for Rocky Reach)</t>
  </si>
  <si>
    <t xml:space="preserve">increased total cost over remaining term by $2,205,955 (Rocky Reach costs increased ~$3 million and Rock Island costs decreased ~$800k). </t>
  </si>
  <si>
    <t>2021 Rock Island Financing</t>
  </si>
  <si>
    <t>2021 Rocky Reach Financing</t>
  </si>
  <si>
    <t>Puget Sound Energy</t>
  </si>
  <si>
    <t>Mid C Chelan Contract Costs</t>
  </si>
  <si>
    <t>Monthly cost summary</t>
  </si>
  <si>
    <t>Total Rocky Reach cost</t>
  </si>
  <si>
    <t>Total Rock Island cost</t>
  </si>
  <si>
    <t>Total PSE contract energy charges</t>
  </si>
  <si>
    <t>Transmission contract charges</t>
  </si>
  <si>
    <t>PSE Chelan contract total</t>
  </si>
  <si>
    <t>O&amp;M budgets from Chelan PUD</t>
  </si>
  <si>
    <t>2.5% annual O&amp;M escalation</t>
  </si>
  <si>
    <t>Schedule A1 is a component of PSE's agreement with Chelan County PUD for the purchase of 25% of the output from the Rocky Reach and Rock Island Projects. A1 specifies the debt service obligation associated with debt that was outstanding at the time the PPA was signed (January 2006). Obligations shown are in addition to debt service obligations shown on other tabs of this workbook.</t>
  </si>
  <si>
    <t>Repayment schedules for debt issued after contract start date</t>
  </si>
  <si>
    <t>2019 Rocky Reach Financing</t>
  </si>
  <si>
    <t>n/a</t>
  </si>
  <si>
    <t>Equal to 15% of the highest annual debt service obligation during the term of PSE's contract. This is payable on the respective project availability dates (11/1/2011 for RR, 7/1/2012 for RI). Additional Coverage Fund Charges will apply to future debt obligations upon issuance of new debt, if applicable. PSE pays 25% of the total Coverage Fund Charge.</t>
  </si>
  <si>
    <r>
      <t xml:space="preserve">Each month during the contract term PSE will pay 25% of 1/12th of an annual Capital Recovery Charge (CRC). These funds will be held in a separate account and can only be used for the same purposes as the Debt Reduction Charge fund. The annual CRC is equal to the CRC % multiplied by the CRC Base where the CRC % is designated by the District annually and will be between 0% and 50% (Chelan designated 50% effective January 2012 until further notice) and the CRC Base is $25M December 2004$. </t>
    </r>
    <r>
      <rPr>
        <sz val="11"/>
        <rFont val="Calibri"/>
        <family val="2"/>
      </rPr>
      <t>Note: Inflation assumptions used on this tab come from the Working Capital Charge tab.</t>
    </r>
  </si>
  <si>
    <t>Equal to 1% of total RI and RR outstanding debt obligations at the beginning of each contract year. PSE will pay 1/12th of 25% of the Debt Administrative Charge each month during the contract term.</t>
  </si>
  <si>
    <r>
      <t>Transmission Charges-</t>
    </r>
    <r>
      <rPr>
        <b/>
        <u/>
        <sz val="10"/>
        <rFont val="Calibri"/>
        <family val="2"/>
      </rPr>
      <t xml:space="preserve"> Long Term Transmission Service Agreement</t>
    </r>
  </si>
  <si>
    <t>Set in June of each year for the following 12 months. Actual costs shown below through June 2022, assumed to increase 2.5% per year thereafter.</t>
  </si>
  <si>
    <t>Environmental attributes charge (RI and RR)</t>
  </si>
  <si>
    <t>Environmental attributes charge</t>
  </si>
  <si>
    <t>Environmental attributes price ($/MWh)</t>
  </si>
  <si>
    <t>100% Rocky Reach generation (MWh)</t>
  </si>
  <si>
    <t>Contractual price per MWh in table below applies to 50% of the energy delivered under this contract (25% of output from Rocky Reach and Rock Island minus CEA obligation)</t>
  </si>
  <si>
    <t>100% Rock Island generation (MWh)</t>
  </si>
  <si>
    <t>Rocky Reach CEA obligation (MWh)</t>
  </si>
  <si>
    <t>Rock Island CEA obligation (MWh)</t>
  </si>
  <si>
    <t>100% net Chelan generation (MWh)</t>
  </si>
  <si>
    <t>PSE's 25% share of net generation (MWh)</t>
  </si>
  <si>
    <t>Volume subject to EA charge (MWh)</t>
  </si>
  <si>
    <t>2023 Rock Island Financing</t>
  </si>
  <si>
    <t>2023 Rocky Reach Financing</t>
  </si>
  <si>
    <t>Forecast from Chelan PUD on July 31, 2023</t>
  </si>
  <si>
    <t>2024 Power Cost Update</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</si>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</sst>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 #,##0.00000_);_(* \(#,##0.00000\);_(* &quot;-&quot;??_);_(@_)"/>
    <numFmt numFmtId="167" formatCode="_(&quot;$&quot;* #,##0_);_(&quot;$&quot;* \(#,##0\);_(&quot;$&quot;* &quot;-&quot;??_);_(@_)"/>
    <numFmt numFmtId="168" formatCode="0.000%"/>
    <numFmt numFmtId="169" formatCode="0.0"/>
    <numFmt numFmtId="170" formatCode="0.000000"/>
    <numFmt numFmtId="171" formatCode="0.0000000"/>
    <numFmt numFmtId="172" formatCode="0.000000000000"/>
    <numFmt numFmtId="173" formatCode="&quot;$&quot;#,##0"/>
    <numFmt numFmtId="174" formatCode="&quot;$&quot;#,##0.00"/>
    <numFmt numFmtId="175" formatCode="[$-409]mmm\-yy;@"/>
    <numFmt numFmtId="176" formatCode="#,##0.0000000"/>
    <numFmt numFmtId="177" formatCode="_(* ###0_);_(* \(###0\);_(* &quot;-&quot;_);_(@_)"/>
    <numFmt numFmtId="178" formatCode="0.00_)"/>
    <numFmt numFmtId="179" formatCode="mmm\-yyyy"/>
    <numFmt numFmtId="180" formatCode="_([$€-2]* #,##0.00_);_([$€-2]* \(#,##0.00\);_([$€-2]* &quot;-&quot;??_)"/>
    <numFmt numFmtId="181" formatCode="d\.mmm\.yy"/>
    <numFmt numFmtId="182" formatCode="#."/>
    <numFmt numFmtId="183" formatCode="_(&quot;$&quot;* #,##0.0000_);_(&quot;$&quot;* \(#,##0.0000\);_(&quot;$&quot;* &quot;-&quot;????_);_(@_)"/>
    <numFmt numFmtId="184" formatCode="_(* #,##0.0_);_(* \(#,##0.0\);_(* &quot;-&quot;_);_(@_)"/>
    <numFmt numFmtId="185" formatCode="&quot;$&quot;#,##0;\-&quot;$&quot;#,##0"/>
    <numFmt numFmtId="186" formatCode="0.0000%"/>
    <numFmt numFmtId="187" formatCode="0000000"/>
    <numFmt numFmtId="188" formatCode="[$-409]d\-mmm\-yy;@"/>
    <numFmt numFmtId="189" formatCode="0.000"/>
    <numFmt numFmtId="190" formatCode="_(* #,##0.000_);_(* \(#,##0.000\);_(* &quot;-&quot;??_);_(@_)"/>
  </numFmts>
  <fonts count="190">
    <font>
      <sz val="10"/>
      <name val="Arial"/>
    </font>
    <font>
      <sz val="10"/>
      <name val="Arial"/>
      <family val="2"/>
    </font>
    <font>
      <sz val="9"/>
      <name val="Arial"/>
      <family val="2"/>
    </font>
    <font>
      <sz val="8"/>
      <name val="Arial"/>
      <family val="2"/>
    </font>
    <font>
      <b/>
      <sz val="10"/>
      <name val="Arial"/>
      <family val="2"/>
    </font>
    <font>
      <sz val="10"/>
      <name val="Arial"/>
      <family val="2"/>
    </font>
    <font>
      <i/>
      <sz val="10"/>
      <name val="Arial"/>
      <family val="2"/>
    </font>
    <font>
      <b/>
      <u/>
      <sz val="9"/>
      <name val="Arial"/>
      <family val="2"/>
    </font>
    <font>
      <b/>
      <u/>
      <sz val="10"/>
      <name val="Arial"/>
      <family val="2"/>
    </font>
    <font>
      <sz val="9"/>
      <color indexed="12"/>
      <name val="Arial"/>
      <family val="2"/>
    </font>
    <font>
      <sz val="8"/>
      <color indexed="81"/>
      <name val="Tahoma"/>
      <family val="2"/>
    </font>
    <font>
      <b/>
      <sz val="8"/>
      <color indexed="81"/>
      <name val="Tahoma"/>
      <family val="2"/>
    </font>
    <font>
      <b/>
      <sz val="11"/>
      <name val="Arial"/>
      <family val="2"/>
    </font>
    <font>
      <b/>
      <sz val="9"/>
      <name val="Arial"/>
      <family val="2"/>
    </font>
    <font>
      <sz val="9"/>
      <color indexed="18"/>
      <name val="Arial"/>
      <family val="2"/>
    </font>
    <font>
      <b/>
      <sz val="9"/>
      <color indexed="18"/>
      <name val="Arial"/>
      <family val="2"/>
    </font>
    <font>
      <u/>
      <sz val="10"/>
      <color indexed="12"/>
      <name val="Arial"/>
      <family val="2"/>
    </font>
    <font>
      <b/>
      <sz val="9"/>
      <name val="Arial"/>
      <family val="2"/>
    </font>
    <font>
      <sz val="10"/>
      <name val="Arial"/>
      <family val="2"/>
    </font>
    <font>
      <b/>
      <u/>
      <sz val="10"/>
      <name val="Arial"/>
      <family val="2"/>
    </font>
    <font>
      <sz val="10"/>
      <name val="Arial"/>
      <family val="2"/>
    </font>
    <font>
      <b/>
      <sz val="10"/>
      <name val="Arial"/>
      <family val="2"/>
    </font>
    <font>
      <sz val="8"/>
      <color indexed="23"/>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name val="Arial"/>
      <family val="2"/>
    </font>
    <font>
      <i/>
      <sz val="8"/>
      <name val="Arial"/>
      <family val="2"/>
    </font>
    <font>
      <sz val="10"/>
      <color indexed="8"/>
      <name val="Arial"/>
      <family val="2"/>
    </font>
    <font>
      <b/>
      <sz val="8"/>
      <name val="Arial"/>
      <family val="2"/>
    </font>
    <font>
      <sz val="10"/>
      <name val="Geneva"/>
    </font>
    <font>
      <b/>
      <i/>
      <sz val="10"/>
      <name val="Arial"/>
      <family val="2"/>
    </font>
    <font>
      <sz val="10"/>
      <color indexed="12"/>
      <name val="Arial"/>
      <family val="2"/>
    </font>
    <font>
      <sz val="10"/>
      <name val="Helv"/>
    </font>
    <font>
      <b/>
      <i/>
      <sz val="16"/>
      <name val="Helv"/>
    </font>
    <font>
      <b/>
      <sz val="12"/>
      <name val="Arial"/>
      <family val="2"/>
    </font>
    <font>
      <sz val="12"/>
      <color indexed="24"/>
      <name val="Arial"/>
      <family val="2"/>
    </font>
    <font>
      <sz val="8"/>
      <name val="Helv"/>
    </font>
    <font>
      <sz val="10"/>
      <color indexed="8"/>
      <name val="MS Sans Serif"/>
      <family val="2"/>
    </font>
    <font>
      <sz val="11"/>
      <name val="univers (E1)"/>
    </font>
    <font>
      <sz val="12"/>
      <name val="TIMES"/>
    </font>
    <font>
      <sz val="1"/>
      <color indexed="16"/>
      <name val="Courier"/>
      <family val="3"/>
    </font>
    <font>
      <sz val="10"/>
      <name val="MS Serif"/>
      <family val="1"/>
    </font>
    <font>
      <sz val="10"/>
      <name val="Courier"/>
      <family val="3"/>
    </font>
    <font>
      <b/>
      <sz val="12"/>
      <color indexed="20"/>
      <name val="Arial"/>
      <family val="2"/>
    </font>
    <font>
      <sz val="7"/>
      <name val="Small Fonts"/>
      <family val="2"/>
    </font>
    <font>
      <sz val="10"/>
      <name val="MS Sans Serif"/>
      <family val="2"/>
    </font>
    <font>
      <b/>
      <sz val="10"/>
      <name val="MS Sans Serif"/>
      <family val="2"/>
    </font>
    <font>
      <sz val="12"/>
      <color indexed="10"/>
      <name val="Arial"/>
      <family val="2"/>
    </font>
    <font>
      <sz val="12"/>
      <color indexed="10"/>
      <name val="TIMES"/>
    </font>
    <font>
      <b/>
      <sz val="8"/>
      <color indexed="8"/>
      <name val="Helv"/>
    </font>
    <font>
      <b/>
      <sz val="12"/>
      <color indexed="56"/>
      <name val="Arial"/>
      <family val="2"/>
    </font>
    <font>
      <b/>
      <sz val="14"/>
      <color indexed="56"/>
      <name val="Arial"/>
      <family val="2"/>
    </font>
    <font>
      <sz val="12"/>
      <name val="Times New Roman"/>
      <family val="1"/>
    </font>
    <font>
      <sz val="10"/>
      <color indexed="24"/>
      <name val="Arial"/>
      <family val="2"/>
    </font>
    <font>
      <sz val="8"/>
      <name val="Arial"/>
      <family val="2"/>
    </font>
    <font>
      <b/>
      <i/>
      <u/>
      <sz val="12"/>
      <name val="Arial"/>
      <family val="2"/>
    </font>
    <font>
      <sz val="9"/>
      <color indexed="10"/>
      <name val="Arial"/>
      <family val="2"/>
    </font>
    <font>
      <sz val="10"/>
      <color indexed="10"/>
      <name val="Arial"/>
      <family val="2"/>
    </font>
    <font>
      <sz val="9"/>
      <color indexed="62"/>
      <name val="Arial"/>
      <family val="2"/>
    </font>
    <font>
      <sz val="9"/>
      <name val="Arial"/>
      <family val="2"/>
    </font>
    <font>
      <sz val="8"/>
      <name val="Arial"/>
      <family val="2"/>
    </font>
    <font>
      <b/>
      <sz val="10"/>
      <color indexed="9"/>
      <name val="Arial"/>
      <family val="2"/>
    </font>
    <font>
      <b/>
      <i/>
      <u/>
      <sz val="10"/>
      <name val="Arial"/>
      <family val="2"/>
    </font>
    <font>
      <sz val="9"/>
      <color indexed="81"/>
      <name val="Tahoma"/>
      <family val="2"/>
    </font>
    <font>
      <b/>
      <sz val="9"/>
      <color indexed="81"/>
      <name val="Tahoma"/>
      <family val="2"/>
    </font>
    <font>
      <i/>
      <sz val="9"/>
      <name val="Arial"/>
      <family val="2"/>
    </font>
    <font>
      <sz val="10"/>
      <name val="Arial"/>
      <family val="2"/>
    </font>
    <font>
      <sz val="11"/>
      <name val="Calibri"/>
      <family val="2"/>
    </font>
    <font>
      <b/>
      <u/>
      <sz val="10"/>
      <name val="Calibri"/>
      <family val="2"/>
    </font>
    <font>
      <sz val="11"/>
      <color theme="0"/>
      <name val="Calibri"/>
      <family val="2"/>
      <scheme val="minor"/>
    </font>
    <font>
      <b/>
      <sz val="11"/>
      <color theme="1"/>
      <name val="Calibri"/>
      <family val="2"/>
      <scheme val="minor"/>
    </font>
    <font>
      <sz val="10"/>
      <color theme="0" tint="-0.34998626667073579"/>
      <name val="Arial"/>
      <family val="2"/>
    </font>
    <font>
      <b/>
      <sz val="9"/>
      <color theme="0" tint="-0.34998626667073579"/>
      <name val="Arial"/>
      <family val="2"/>
    </font>
    <font>
      <sz val="10"/>
      <color theme="0" tint="-0.249977111117893"/>
      <name val="Arial"/>
      <family val="2"/>
    </font>
    <font>
      <b/>
      <sz val="10"/>
      <color theme="0" tint="-0.34998626667073579"/>
      <name val="Arial"/>
      <family val="2"/>
    </font>
    <font>
      <i/>
      <sz val="10"/>
      <color theme="0" tint="-0.34998626667073579"/>
      <name val="Arial"/>
      <family val="2"/>
    </font>
    <font>
      <b/>
      <i/>
      <sz val="10"/>
      <color theme="0" tint="-0.34998626667073579"/>
      <name val="Arial"/>
      <family val="2"/>
    </font>
    <font>
      <sz val="9"/>
      <color theme="0" tint="-0.34998626667073579"/>
      <name val="Arial"/>
      <family val="2"/>
    </font>
    <font>
      <i/>
      <sz val="9"/>
      <color theme="0" tint="-0.34998626667073579"/>
      <name val="Arial"/>
      <family val="2"/>
    </font>
    <font>
      <b/>
      <i/>
      <sz val="9"/>
      <color theme="0" tint="-0.34998626667073579"/>
      <name val="Arial"/>
      <family val="2"/>
    </font>
    <font>
      <sz val="8"/>
      <color theme="0" tint="-0.34998626667073579"/>
      <name val="Arial"/>
      <family val="2"/>
    </font>
    <font>
      <i/>
      <sz val="9"/>
      <color theme="3"/>
      <name val="Arial"/>
      <family val="2"/>
    </font>
    <font>
      <b/>
      <sz val="10"/>
      <color theme="0" tint="-0.249977111117893"/>
      <name val="Arial"/>
      <family val="2"/>
    </font>
    <font>
      <i/>
      <sz val="9"/>
      <color theme="0" tint="-0.249977111117893"/>
      <name val="Arial"/>
      <family val="2"/>
    </font>
    <font>
      <b/>
      <i/>
      <sz val="10"/>
      <color theme="0" tint="-0.249977111117893"/>
      <name val="Arial"/>
      <family val="2"/>
    </font>
    <font>
      <b/>
      <i/>
      <sz val="9"/>
      <color theme="0" tint="-0.249977111117893"/>
      <name val="Arial"/>
      <family val="2"/>
    </font>
    <font>
      <b/>
      <i/>
      <sz val="9"/>
      <color theme="3"/>
      <name val="Arial"/>
      <family val="2"/>
    </font>
    <font>
      <b/>
      <sz val="14"/>
      <color theme="1"/>
      <name val="Calibri"/>
      <family val="2"/>
      <scheme val="minor"/>
    </font>
    <font>
      <b/>
      <sz val="12"/>
      <color theme="1"/>
      <name val="Calibri"/>
      <family val="2"/>
      <scheme val="minor"/>
    </font>
    <font>
      <b/>
      <sz val="16"/>
      <color theme="1"/>
      <name val="Calibri"/>
      <family val="2"/>
      <scheme val="minor"/>
    </font>
    <font>
      <sz val="12"/>
      <name val="Calibri"/>
      <family val="2"/>
      <scheme val="minor"/>
    </font>
    <font>
      <b/>
      <sz val="9"/>
      <name val="Calibri"/>
      <family val="2"/>
      <scheme val="minor"/>
    </font>
    <font>
      <b/>
      <u/>
      <sz val="9"/>
      <name val="Calibri"/>
      <family val="2"/>
      <scheme val="minor"/>
    </font>
    <font>
      <sz val="9"/>
      <name val="Calibri"/>
      <family val="2"/>
      <scheme val="minor"/>
    </font>
    <font>
      <sz val="10"/>
      <name val="Calibri"/>
      <family val="2"/>
      <scheme val="minor"/>
    </font>
    <font>
      <sz val="11"/>
      <name val="Calibri"/>
      <family val="2"/>
      <scheme val="minor"/>
    </font>
    <font>
      <u/>
      <sz val="11"/>
      <name val="Calibri"/>
      <family val="2"/>
      <scheme val="minor"/>
    </font>
    <font>
      <b/>
      <sz val="11"/>
      <name val="Calibri"/>
      <family val="2"/>
      <scheme val="minor"/>
    </font>
    <font>
      <sz val="10"/>
      <color theme="0"/>
      <name val="Arial"/>
      <family val="2"/>
    </font>
    <font>
      <sz val="10"/>
      <color theme="0" tint="-0.34998626667073579"/>
      <name val="Calibri"/>
      <family val="2"/>
      <scheme val="minor"/>
    </font>
    <font>
      <sz val="10"/>
      <color theme="0" tint="-0.499984740745262"/>
      <name val="Arial"/>
      <family val="2"/>
    </font>
    <font>
      <b/>
      <u/>
      <sz val="9"/>
      <color theme="0" tint="-0.499984740745262"/>
      <name val="Calibri"/>
      <family val="2"/>
      <scheme val="minor"/>
    </font>
    <font>
      <sz val="10"/>
      <color theme="0" tint="-0.499984740745262"/>
      <name val="Calibri"/>
      <family val="2"/>
      <scheme val="minor"/>
    </font>
    <font>
      <sz val="9"/>
      <color theme="0" tint="-0.499984740745262"/>
      <name val="Arial"/>
      <family val="2"/>
    </font>
    <font>
      <sz val="9"/>
      <color theme="0" tint="-0.499984740745262"/>
      <name val="Calibri"/>
      <family val="2"/>
      <scheme val="minor"/>
    </font>
    <font>
      <sz val="11"/>
      <color theme="0" tint="-0.499984740745262"/>
      <name val="Calibri"/>
      <family val="2"/>
      <scheme val="minor"/>
    </font>
    <font>
      <u/>
      <sz val="11"/>
      <color theme="0" tint="-0.499984740745262"/>
      <name val="Calibri"/>
      <family val="2"/>
      <scheme val="minor"/>
    </font>
    <font>
      <b/>
      <sz val="11"/>
      <color theme="0" tint="-0.499984740745262"/>
      <name val="Calibri"/>
      <family val="2"/>
      <scheme val="minor"/>
    </font>
    <font>
      <sz val="10"/>
      <color theme="0" tint="-0.14999847407452621"/>
      <name val="Calibri"/>
      <family val="2"/>
      <scheme val="minor"/>
    </font>
    <font>
      <b/>
      <sz val="9"/>
      <color theme="0" tint="-0.14999847407452621"/>
      <name val="Calibri"/>
      <family val="2"/>
      <scheme val="minor"/>
    </font>
    <font>
      <sz val="9"/>
      <color theme="0" tint="-0.14999847407452621"/>
      <name val="Calibri"/>
      <family val="2"/>
      <scheme val="minor"/>
    </font>
    <font>
      <b/>
      <sz val="9"/>
      <color theme="4" tint="-0.249977111117893"/>
      <name val="Calibri"/>
      <family val="2"/>
      <scheme val="minor"/>
    </font>
    <font>
      <i/>
      <sz val="11"/>
      <name val="Calibri"/>
      <family val="2"/>
      <scheme val="minor"/>
    </font>
    <font>
      <b/>
      <sz val="9"/>
      <color theme="1"/>
      <name val="Calibri"/>
      <family val="2"/>
      <scheme val="minor"/>
    </font>
    <font>
      <b/>
      <u/>
      <sz val="10"/>
      <color theme="0" tint="-0.14999847407452621"/>
      <name val="Calibri"/>
      <family val="2"/>
      <scheme val="minor"/>
    </font>
    <font>
      <i/>
      <sz val="8"/>
      <color theme="0" tint="-0.14999847407452621"/>
      <name val="Calibri"/>
      <family val="2"/>
      <scheme val="minor"/>
    </font>
    <font>
      <b/>
      <sz val="8"/>
      <color theme="0" tint="-0.14999847407452621"/>
      <name val="Calibri"/>
      <family val="2"/>
      <scheme val="minor"/>
    </font>
    <font>
      <sz val="8"/>
      <color theme="0" tint="-0.14999847407452621"/>
      <name val="Calibri"/>
      <family val="2"/>
      <scheme val="minor"/>
    </font>
    <font>
      <u/>
      <sz val="9"/>
      <color theme="0" tint="-0.14999847407452621"/>
      <name val="Calibri"/>
      <family val="2"/>
      <scheme val="minor"/>
    </font>
    <font>
      <u/>
      <sz val="10"/>
      <color theme="0" tint="-0.14999847407452621"/>
      <name val="Calibri"/>
      <family val="2"/>
      <scheme val="minor"/>
    </font>
    <font>
      <b/>
      <sz val="10"/>
      <color theme="0" tint="-0.14999847407452621"/>
      <name val="Calibri"/>
      <family val="2"/>
      <scheme val="minor"/>
    </font>
    <font>
      <i/>
      <sz val="10"/>
      <color theme="0" tint="-0.14999847407452621"/>
      <name val="Calibri"/>
      <family val="2"/>
      <scheme val="minor"/>
    </font>
    <font>
      <sz val="10"/>
      <color indexed="55"/>
      <name val="Calibri"/>
      <family val="2"/>
      <scheme val="minor"/>
    </font>
    <font>
      <b/>
      <u/>
      <sz val="10"/>
      <name val="Calibri"/>
      <family val="2"/>
      <scheme val="minor"/>
    </font>
    <font>
      <b/>
      <sz val="9"/>
      <color indexed="12"/>
      <name val="Calibri"/>
      <family val="2"/>
      <scheme val="minor"/>
    </font>
    <font>
      <b/>
      <sz val="10"/>
      <color indexed="55"/>
      <name val="Calibri"/>
      <family val="2"/>
      <scheme val="minor"/>
    </font>
    <font>
      <sz val="10"/>
      <color indexed="12"/>
      <name val="Calibri"/>
      <family val="2"/>
      <scheme val="minor"/>
    </font>
    <font>
      <b/>
      <sz val="10"/>
      <name val="Calibri"/>
      <family val="2"/>
      <scheme val="minor"/>
    </font>
    <font>
      <sz val="8"/>
      <name val="Calibri"/>
      <family val="2"/>
      <scheme val="minor"/>
    </font>
    <font>
      <b/>
      <i/>
      <sz val="9"/>
      <name val="Calibri"/>
      <family val="2"/>
      <scheme val="minor"/>
    </font>
    <font>
      <i/>
      <sz val="10"/>
      <name val="Calibri"/>
      <family val="2"/>
      <scheme val="minor"/>
    </font>
    <font>
      <sz val="9"/>
      <color theme="0"/>
      <name val="Arial"/>
      <family val="2"/>
    </font>
    <font>
      <b/>
      <sz val="10"/>
      <color theme="0"/>
      <name val="Arial"/>
      <family val="2"/>
    </font>
    <font>
      <sz val="11"/>
      <color theme="1"/>
      <name val="Calibri"/>
      <family val="2"/>
    </font>
    <font>
      <u/>
      <sz val="10"/>
      <color indexed="12"/>
      <name val="Calibri"/>
      <family val="2"/>
      <scheme val="minor"/>
    </font>
    <font>
      <b/>
      <sz val="9"/>
      <color theme="0" tint="-0.34998626667073579"/>
      <name val="Calibri"/>
      <family val="2"/>
      <scheme val="minor"/>
    </font>
    <font>
      <b/>
      <sz val="9"/>
      <color theme="0" tint="-0.249977111117893"/>
      <name val="Calibri"/>
      <family val="2"/>
      <scheme val="minor"/>
    </font>
    <font>
      <b/>
      <sz val="11"/>
      <color theme="0" tint="-0.249977111117893"/>
      <name val="Calibri"/>
      <family val="2"/>
      <scheme val="minor"/>
    </font>
    <font>
      <b/>
      <sz val="9"/>
      <color theme="0" tint="-0.249977111117893"/>
      <name val="Arial"/>
      <family val="2"/>
    </font>
    <font>
      <sz val="8"/>
      <color theme="0" tint="-0.249977111117893"/>
      <name val="Arial"/>
      <family val="2"/>
    </font>
    <font>
      <sz val="10"/>
      <color indexed="22"/>
      <name val="Calibri"/>
      <family val="2"/>
      <scheme val="minor"/>
    </font>
    <font>
      <u/>
      <sz val="10"/>
      <color indexed="22"/>
      <name val="Calibri"/>
      <family val="2"/>
      <scheme val="minor"/>
    </font>
    <font>
      <u/>
      <sz val="10"/>
      <color theme="0" tint="-0.34998626667073579"/>
      <name val="Calibri"/>
      <family val="2"/>
      <scheme val="minor"/>
    </font>
    <font>
      <u/>
      <sz val="9"/>
      <name val="Calibri"/>
      <family val="2"/>
      <scheme val="minor"/>
    </font>
    <font>
      <sz val="11"/>
      <color indexed="8"/>
      <name val="Calibri"/>
      <family val="2"/>
      <scheme val="minor"/>
    </font>
    <font>
      <b/>
      <sz val="10"/>
      <color theme="0" tint="-0.34998626667073579"/>
      <name val="Calibri"/>
      <family val="2"/>
      <scheme val="minor"/>
    </font>
    <font>
      <b/>
      <sz val="11"/>
      <color indexed="12"/>
      <name val="Calibri"/>
      <family val="2"/>
      <scheme val="minor"/>
    </font>
    <font>
      <b/>
      <sz val="10"/>
      <color indexed="22"/>
      <name val="Calibri"/>
      <family val="2"/>
      <scheme val="minor"/>
    </font>
    <font>
      <sz val="9"/>
      <color indexed="22"/>
      <name val="Calibri"/>
      <family val="2"/>
      <scheme val="minor"/>
    </font>
    <font>
      <b/>
      <u/>
      <sz val="11"/>
      <name val="Calibri"/>
      <family val="2"/>
      <scheme val="minor"/>
    </font>
    <font>
      <sz val="11"/>
      <color indexed="55"/>
      <name val="Calibri"/>
      <family val="2"/>
      <scheme val="minor"/>
    </font>
    <font>
      <sz val="11"/>
      <color theme="0" tint="-0.34998626667073579"/>
      <name val="Calibri"/>
      <family val="2"/>
      <scheme val="minor"/>
    </font>
    <font>
      <u/>
      <sz val="11"/>
      <color indexed="12"/>
      <name val="Calibri"/>
      <family val="2"/>
      <scheme val="minor"/>
    </font>
    <font>
      <u/>
      <sz val="11"/>
      <color indexed="22"/>
      <name val="Calibri"/>
      <family val="2"/>
      <scheme val="minor"/>
    </font>
    <font>
      <u/>
      <sz val="11"/>
      <color theme="0" tint="-0.34998626667073579"/>
      <name val="Calibri"/>
      <family val="2"/>
      <scheme val="minor"/>
    </font>
    <font>
      <u/>
      <sz val="11"/>
      <color theme="0" tint="-0.249977111117893"/>
      <name val="Calibri"/>
      <family val="2"/>
      <scheme val="minor"/>
    </font>
    <font>
      <sz val="11"/>
      <color indexed="12"/>
      <name val="Calibri"/>
      <family val="2"/>
      <scheme val="minor"/>
    </font>
    <font>
      <b/>
      <sz val="11"/>
      <color theme="0" tint="-0.34998626667073579"/>
      <name val="Calibri"/>
      <family val="2"/>
      <scheme val="minor"/>
    </font>
    <font>
      <sz val="11"/>
      <color indexed="22"/>
      <name val="Calibri"/>
      <family val="2"/>
      <scheme val="minor"/>
    </font>
    <font>
      <sz val="11"/>
      <color theme="0" tint="-0.249977111117893"/>
      <name val="Calibri"/>
      <family val="2"/>
      <scheme val="minor"/>
    </font>
    <font>
      <u/>
      <sz val="11"/>
      <color indexed="55"/>
      <name val="Calibri"/>
      <family val="2"/>
      <scheme val="minor"/>
    </font>
    <font>
      <u/>
      <sz val="10"/>
      <name val="Calibri"/>
      <family val="2"/>
      <scheme val="minor"/>
    </font>
    <font>
      <sz val="9"/>
      <color theme="0"/>
      <name val="Calibri"/>
      <family val="2"/>
      <scheme val="minor"/>
    </font>
    <font>
      <sz val="10"/>
      <color rgb="FFFF0000"/>
      <name val="Calibri"/>
      <family val="2"/>
      <scheme val="minor"/>
    </font>
    <font>
      <sz val="12"/>
      <color theme="0" tint="-0.34998626667073579"/>
      <name val="Calibri"/>
      <family val="2"/>
      <scheme val="minor"/>
    </font>
    <font>
      <b/>
      <sz val="9"/>
      <color indexed="10"/>
      <name val="Calibri"/>
      <family val="2"/>
      <scheme val="minor"/>
    </font>
    <font>
      <sz val="9"/>
      <color indexed="10"/>
      <name val="Calibri"/>
      <family val="2"/>
      <scheme val="minor"/>
    </font>
    <font>
      <i/>
      <sz val="10"/>
      <color theme="3"/>
      <name val="Arial"/>
      <family val="2"/>
    </font>
    <font>
      <b/>
      <i/>
      <sz val="10"/>
      <color theme="4"/>
      <name val="Arial"/>
      <family val="2"/>
    </font>
    <font>
      <i/>
      <sz val="10"/>
      <color theme="0" tint="-0.249977111117893"/>
      <name val="Arial"/>
      <family val="2"/>
    </font>
    <font>
      <b/>
      <u/>
      <sz val="9"/>
      <color theme="0" tint="-0.249977111117893"/>
      <name val="Calibri"/>
      <family val="2"/>
      <scheme val="minor"/>
    </font>
    <font>
      <sz val="9"/>
      <color theme="0" tint="-0.249977111117893"/>
      <name val="Calibri"/>
      <family val="2"/>
      <scheme val="minor"/>
    </font>
    <font>
      <sz val="9"/>
      <color theme="0" tint="-0.249977111117893"/>
      <name val="Arial"/>
      <family val="2"/>
    </font>
    <font>
      <b/>
      <sz val="14"/>
      <name val="Calibri"/>
      <family val="2"/>
      <scheme val="minor"/>
    </font>
    <font>
      <sz val="9"/>
      <color theme="0" tint="-0.34998626667073579"/>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5"/>
        <bgColor indexed="64"/>
      </patternFill>
    </fill>
    <fill>
      <patternFill patternType="gray0625">
        <fgColor indexed="8"/>
      </patternFill>
    </fill>
    <fill>
      <patternFill patternType="gray125">
        <fgColor indexed="8"/>
      </patternFill>
    </fill>
    <fill>
      <patternFill patternType="solid">
        <fgColor indexed="51"/>
        <bgColor indexed="64"/>
      </patternFill>
    </fill>
    <fill>
      <patternFill patternType="solid">
        <fgColor indexed="18"/>
        <bgColor indexed="64"/>
      </patternFill>
    </fill>
    <fill>
      <patternFill patternType="solid">
        <fgColor indexed="12"/>
        <bgColor indexed="64"/>
      </patternFill>
    </fill>
    <fill>
      <patternFill patternType="solid">
        <fgColor indexed="17"/>
        <bgColor indexed="64"/>
      </patternFill>
    </fill>
    <fill>
      <patternFill patternType="solid">
        <fgColor indexed="50"/>
        <bgColor indexed="64"/>
      </patternFill>
    </fill>
    <fill>
      <patternFill patternType="solid">
        <fgColor indexed="13"/>
        <bgColor indexed="64"/>
      </patternFill>
    </fill>
    <fill>
      <patternFill patternType="solid">
        <fgColor indexed="10"/>
        <bgColor indexed="64"/>
      </patternFill>
    </fill>
    <fill>
      <patternFill patternType="solid">
        <fgColor indexed="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thin">
        <color indexed="62"/>
      </top>
      <bottom style="double">
        <color indexed="62"/>
      </bottom>
      <diagonal/>
    </border>
    <border>
      <left/>
      <right/>
      <top style="double">
        <color indexed="64"/>
      </top>
      <bottom/>
      <diagonal/>
    </border>
    <border>
      <left/>
      <right/>
      <top style="double">
        <color indexed="8"/>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diagonal/>
    </border>
    <border>
      <left style="thin">
        <color indexed="64"/>
      </left>
      <right/>
      <top/>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rgb="FFFFFF00"/>
      </top>
      <bottom/>
      <diagonal/>
    </border>
    <border>
      <left/>
      <right/>
      <top/>
      <bottom style="medium">
        <color rgb="FFFFFF00"/>
      </bottom>
      <diagonal/>
    </border>
    <border>
      <left/>
      <right/>
      <top style="medium">
        <color rgb="FFFFFF00"/>
      </top>
      <bottom style="medium">
        <color rgb="FFFFFF00"/>
      </bottom>
      <diagonal/>
    </border>
    <border>
      <left style="medium">
        <color rgb="FFFFFF00"/>
      </left>
      <right/>
      <top style="medium">
        <color rgb="FFFFFF00"/>
      </top>
      <bottom/>
      <diagonal/>
    </border>
    <border>
      <left style="medium">
        <color rgb="FFFFFF00"/>
      </left>
      <right/>
      <top/>
      <bottom/>
      <diagonal/>
    </border>
    <border>
      <left style="medium">
        <color rgb="FFFFFF00"/>
      </left>
      <right/>
      <top/>
      <bottom style="medium">
        <color rgb="FFFFFF00"/>
      </bottom>
      <diagonal/>
    </border>
    <border>
      <left/>
      <right style="thin">
        <color indexed="64"/>
      </right>
      <top style="medium">
        <color rgb="FFFFFF00"/>
      </top>
      <bottom/>
      <diagonal/>
    </border>
    <border>
      <left style="dotted">
        <color indexed="64"/>
      </left>
      <right style="dotted">
        <color indexed="64"/>
      </right>
      <top style="dotted">
        <color indexed="64"/>
      </top>
      <bottom style="medium">
        <color rgb="FFFFFF00"/>
      </bottom>
      <diagonal/>
    </border>
    <border>
      <left/>
      <right style="medium">
        <color rgb="FFFFFF00"/>
      </right>
      <top style="medium">
        <color rgb="FFFFFF00"/>
      </top>
      <bottom/>
      <diagonal/>
    </border>
    <border>
      <left style="medium">
        <color rgb="FFFFFF00"/>
      </left>
      <right style="medium">
        <color rgb="FFFFFF00"/>
      </right>
      <top style="medium">
        <color rgb="FFFFFF00"/>
      </top>
      <bottom/>
      <diagonal/>
    </border>
    <border>
      <left/>
      <right style="medium">
        <color rgb="FFFFFF00"/>
      </right>
      <top/>
      <bottom/>
      <diagonal/>
    </border>
    <border>
      <left style="medium">
        <color rgb="FFFFFF00"/>
      </left>
      <right style="medium">
        <color rgb="FFFFFF00"/>
      </right>
      <top/>
      <bottom/>
      <diagonal/>
    </border>
    <border>
      <left style="medium">
        <color rgb="FFFFFF00"/>
      </left>
      <right style="medium">
        <color rgb="FFFFFF00"/>
      </right>
      <top/>
      <bottom style="medium">
        <color rgb="FFFFFF00"/>
      </bottom>
      <diagonal/>
    </border>
    <border>
      <left/>
      <right style="medium">
        <color rgb="FFFFFF00"/>
      </right>
      <top/>
      <bottom style="medium">
        <color rgb="FFFFFF00"/>
      </bottom>
      <diagonal/>
    </border>
    <border>
      <left style="medium">
        <color rgb="FFFFFF00"/>
      </left>
      <right style="thin">
        <color indexed="64"/>
      </right>
      <top style="medium">
        <color rgb="FFFFFF00"/>
      </top>
      <bottom style="medium">
        <color rgb="FFFFFF00"/>
      </bottom>
      <diagonal/>
    </border>
    <border>
      <left style="thin">
        <color indexed="64"/>
      </left>
      <right style="thin">
        <color indexed="64"/>
      </right>
      <top style="medium">
        <color rgb="FFFFFF00"/>
      </top>
      <bottom style="medium">
        <color rgb="FFFFFF00"/>
      </bottom>
      <diagonal/>
    </border>
    <border>
      <left style="thin">
        <color indexed="64"/>
      </left>
      <right style="medium">
        <color rgb="FFFFFF00"/>
      </right>
      <top style="medium">
        <color rgb="FFFFFF00"/>
      </top>
      <bottom style="medium">
        <color rgb="FFFFFF00"/>
      </bottom>
      <diagonal/>
    </border>
    <border>
      <left/>
      <right style="medium">
        <color rgb="FFFFFF00"/>
      </right>
      <top style="medium">
        <color rgb="FFFFFF00"/>
      </top>
      <bottom style="medium">
        <color rgb="FFFFFF00"/>
      </bottom>
      <diagonal/>
    </border>
    <border>
      <left/>
      <right/>
      <top style="thin">
        <color indexed="64"/>
      </top>
      <bottom style="medium">
        <color rgb="FFFFFF00"/>
      </bottom>
      <diagonal/>
    </border>
    <border>
      <left style="dotted">
        <color indexed="64"/>
      </left>
      <right/>
      <top style="dotted">
        <color indexed="64"/>
      </top>
      <bottom style="medium">
        <color rgb="FFFFFF00"/>
      </bottom>
      <diagonal/>
    </border>
    <border>
      <left/>
      <right/>
      <top style="dotted">
        <color indexed="64"/>
      </top>
      <bottom style="medium">
        <color rgb="FFFFFF00"/>
      </bottom>
      <diagonal/>
    </border>
    <border>
      <left style="thin">
        <color indexed="64"/>
      </left>
      <right/>
      <top style="medium">
        <color rgb="FFFFFF00"/>
      </top>
      <bottom/>
      <diagonal/>
    </border>
    <border>
      <left style="medium">
        <color rgb="FFFFFF00"/>
      </left>
      <right/>
      <top style="dotted">
        <color indexed="64"/>
      </top>
      <bottom style="dotted">
        <color indexed="64"/>
      </bottom>
      <diagonal/>
    </border>
    <border>
      <left style="medium">
        <color rgb="FFFFFF00"/>
      </left>
      <right/>
      <top style="dotted">
        <color indexed="64"/>
      </top>
      <bottom style="medium">
        <color rgb="FFFFFF00"/>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medium">
        <color rgb="FFFFFF00"/>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otted">
        <color indexed="64"/>
      </top>
      <bottom style="medium">
        <color rgb="FFFFFF00"/>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style="thick">
        <color rgb="FFFFFF00"/>
      </left>
      <right/>
      <top/>
      <bottom/>
      <diagonal/>
    </border>
    <border>
      <left/>
      <right style="thick">
        <color rgb="FFFFFF00"/>
      </right>
      <top/>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s>
  <cellStyleXfs count="1374">
    <xf numFmtId="166" fontId="0" fillId="0" borderId="0">
      <alignment horizontal="left" wrapText="1"/>
    </xf>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1"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66" fontId="5" fillId="0" borderId="0">
      <alignment horizontal="left" wrapText="1"/>
    </xf>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67" fillId="0" borderId="0"/>
    <xf numFmtId="170" fontId="5" fillId="0" borderId="0">
      <alignment horizontal="left" wrapText="1"/>
    </xf>
    <xf numFmtId="170" fontId="5" fillId="0" borderId="0">
      <alignment horizontal="left" wrapText="1"/>
    </xf>
    <xf numFmtId="0" fontId="67" fillId="0" borderId="0"/>
    <xf numFmtId="0" fontId="6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0" fontId="67"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5" fillId="0" borderId="0"/>
    <xf numFmtId="0" fontId="5" fillId="0" borderId="0"/>
    <xf numFmtId="0" fontId="5" fillId="0" borderId="0"/>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1"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5" fillId="0" borderId="0"/>
    <xf numFmtId="0" fontId="5" fillId="0" borderId="0"/>
    <xf numFmtId="0" fontId="5" fillId="0" borderId="0"/>
    <xf numFmtId="0" fontId="5"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0" fontId="67" fillId="0" borderId="0"/>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170" fontId="5" fillId="0" borderId="0">
      <alignment horizontal="left" wrapText="1"/>
    </xf>
    <xf numFmtId="0" fontId="67" fillId="0" borderId="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81" fontId="52" fillId="0" borderId="0" applyFill="0" applyBorder="0" applyAlignment="0"/>
    <xf numFmtId="41" fontId="5" fillId="21" borderId="0"/>
    <xf numFmtId="0" fontId="32" fillId="20" borderId="1" applyNumberFormat="0" applyAlignment="0" applyProtection="0"/>
    <xf numFmtId="41" fontId="5" fillId="21" borderId="0"/>
    <xf numFmtId="41" fontId="5" fillId="21" borderId="0"/>
    <xf numFmtId="41" fontId="5" fillId="21" borderId="0"/>
    <xf numFmtId="0" fontId="34" fillId="22" borderId="2" applyNumberFormat="0" applyAlignment="0" applyProtection="0"/>
    <xf numFmtId="0" fontId="34" fillId="22" borderId="2" applyNumberFormat="0" applyAlignment="0" applyProtection="0"/>
    <xf numFmtId="0" fontId="34" fillId="22" borderId="2" applyNumberFormat="0" applyAlignment="0" applyProtection="0"/>
    <xf numFmtId="0" fontId="34" fillId="22" borderId="2" applyNumberFormat="0" applyAlignment="0" applyProtection="0"/>
    <xf numFmtId="41" fontId="5" fillId="23" borderId="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1"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0" fillId="0" borderId="0" applyFont="0" applyFill="0" applyBorder="0" applyAlignment="0" applyProtection="0"/>
    <xf numFmtId="0" fontId="47" fillId="0" borderId="0"/>
    <xf numFmtId="0" fontId="47" fillId="0" borderId="0"/>
    <xf numFmtId="0" fontId="54"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182" fontId="55" fillId="0" borderId="0">
      <protection locked="0"/>
    </xf>
    <xf numFmtId="0" fontId="54" fillId="0" borderId="0"/>
    <xf numFmtId="0" fontId="56" fillId="0" borderId="0" applyNumberFormat="0" applyAlignment="0">
      <alignment horizontal="left"/>
    </xf>
    <xf numFmtId="0" fontId="57" fillId="0" borderId="0" applyNumberFormat="0" applyAlignment="0"/>
    <xf numFmtId="0" fontId="47" fillId="0" borderId="0"/>
    <xf numFmtId="0" fontId="54" fillId="0" borderId="0"/>
    <xf numFmtId="0" fontId="47" fillId="0" borderId="0"/>
    <xf numFmtId="0" fontId="54"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5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7" fontId="5" fillId="0" borderId="0" applyFont="0" applyFill="0" applyBorder="0" applyAlignment="0" applyProtection="0"/>
    <xf numFmtId="0" fontId="50"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170" fontId="5" fillId="0" borderId="0"/>
    <xf numFmtId="180" fontId="5" fillId="0" borderId="0" applyFont="0" applyFill="0" applyBorder="0" applyAlignment="0" applyProtection="0">
      <alignment horizontal="left" wrapText="1"/>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2" fontId="50" fillId="0" borderId="0" applyFont="0" applyFill="0" applyBorder="0" applyAlignment="0" applyProtection="0"/>
    <xf numFmtId="0" fontId="47" fillId="0" borderId="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38" fontId="40" fillId="23" borderId="0" applyNumberFormat="0" applyBorder="0" applyAlignment="0" applyProtection="0"/>
    <xf numFmtId="38" fontId="40" fillId="23" borderId="0" applyNumberFormat="0" applyBorder="0" applyAlignment="0" applyProtection="0"/>
    <xf numFmtId="38" fontId="3" fillId="23" borderId="0" applyNumberFormat="0" applyBorder="0" applyAlignment="0" applyProtection="0"/>
    <xf numFmtId="38" fontId="40" fillId="23" borderId="0" applyNumberFormat="0" applyBorder="0" applyAlignment="0" applyProtection="0"/>
    <xf numFmtId="38" fontId="3" fillId="23" borderId="0" applyNumberFormat="0" applyBorder="0" applyAlignment="0" applyProtection="0"/>
    <xf numFmtId="38" fontId="40" fillId="23" borderId="0" applyNumberFormat="0" applyBorder="0" applyAlignment="0" applyProtection="0"/>
    <xf numFmtId="38" fontId="3" fillId="23" borderId="0" applyNumberFormat="0" applyBorder="0" applyAlignment="0" applyProtection="0"/>
    <xf numFmtId="38" fontId="3" fillId="23" borderId="0" applyNumberFormat="0" applyBorder="0" applyAlignment="0" applyProtection="0"/>
    <xf numFmtId="38" fontId="40" fillId="23" borderId="0" applyNumberFormat="0" applyBorder="0" applyAlignment="0" applyProtection="0"/>
    <xf numFmtId="0" fontId="49" fillId="0" borderId="3" applyNumberFormat="0" applyAlignment="0" applyProtection="0">
      <alignment horizontal="left"/>
    </xf>
    <xf numFmtId="0" fontId="49" fillId="0" borderId="4">
      <alignment horizontal="left"/>
    </xf>
    <xf numFmtId="0" fontId="50" fillId="0" borderId="0" applyNumberFormat="0" applyFill="0" applyBorder="0" applyAlignment="0" applyProtection="0"/>
    <xf numFmtId="0" fontId="24"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5" fillId="0" borderId="6"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38" fontId="43" fillId="0" borderId="0"/>
    <xf numFmtId="40" fontId="43" fillId="0" borderId="0"/>
    <xf numFmtId="0" fontId="16" fillId="0" borderId="0" applyNumberFormat="0" applyFill="0" applyBorder="0" applyAlignment="0" applyProtection="0">
      <alignment vertical="top"/>
      <protection locked="0"/>
    </xf>
    <xf numFmtId="10" fontId="40" fillId="21" borderId="8" applyNumberFormat="0" applyBorder="0" applyAlignment="0" applyProtection="0"/>
    <xf numFmtId="10" fontId="40" fillId="21" borderId="8" applyNumberFormat="0" applyBorder="0" applyAlignment="0" applyProtection="0"/>
    <xf numFmtId="10" fontId="3" fillId="21" borderId="8" applyNumberFormat="0" applyBorder="0" applyAlignment="0" applyProtection="0"/>
    <xf numFmtId="10" fontId="40" fillId="21" borderId="8" applyNumberFormat="0" applyBorder="0" applyAlignment="0" applyProtection="0"/>
    <xf numFmtId="10" fontId="3" fillId="21" borderId="8" applyNumberFormat="0" applyBorder="0" applyAlignment="0" applyProtection="0"/>
    <xf numFmtId="10" fontId="40" fillId="21" borderId="8" applyNumberFormat="0" applyBorder="0" applyAlignment="0" applyProtection="0"/>
    <xf numFmtId="10" fontId="3" fillId="21" borderId="8" applyNumberFormat="0" applyBorder="0" applyAlignment="0" applyProtection="0"/>
    <xf numFmtId="10" fontId="3" fillId="21" borderId="8" applyNumberFormat="0" applyBorder="0" applyAlignment="0" applyProtection="0"/>
    <xf numFmtId="10" fontId="40" fillId="21" borderId="8" applyNumberFormat="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41" fontId="46" fillId="24" borderId="9">
      <alignment horizontal="left"/>
      <protection locked="0"/>
    </xf>
    <xf numFmtId="10" fontId="46" fillId="24" borderId="9">
      <alignment horizontal="right"/>
      <protection locked="0"/>
    </xf>
    <xf numFmtId="41" fontId="46" fillId="24" borderId="9">
      <alignment horizontal="left"/>
      <protection locked="0"/>
    </xf>
    <xf numFmtId="0" fontId="40" fillId="23" borderId="0"/>
    <xf numFmtId="0" fontId="3" fillId="23" borderId="0"/>
    <xf numFmtId="3" fontId="58" fillId="0" borderId="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0" fontId="33" fillId="0" borderId="10" applyNumberFormat="0" applyFill="0" applyAlignment="0" applyProtection="0"/>
    <xf numFmtId="44" fontId="4" fillId="0" borderId="11" applyNumberFormat="0" applyFont="0" applyAlignment="0">
      <alignment horizontal="center"/>
    </xf>
    <xf numFmtId="44" fontId="4" fillId="0" borderId="11" applyNumberFormat="0" applyFont="0" applyAlignment="0">
      <alignment horizontal="center"/>
    </xf>
    <xf numFmtId="44" fontId="4" fillId="0" borderId="11" applyNumberFormat="0" applyFont="0" applyAlignment="0">
      <alignment horizontal="center"/>
    </xf>
    <xf numFmtId="44" fontId="4" fillId="0" borderId="11" applyNumberFormat="0" applyFont="0" applyAlignment="0">
      <alignment horizontal="center"/>
    </xf>
    <xf numFmtId="44" fontId="4" fillId="0" borderId="11"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44" fontId="4" fillId="0" borderId="12" applyNumberFormat="0" applyFont="0" applyAlignment="0">
      <alignment horizontal="center"/>
    </xf>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37" fontId="59" fillId="0" borderId="0"/>
    <xf numFmtId="178" fontId="48" fillId="0" borderId="0"/>
    <xf numFmtId="185" fontId="5" fillId="0" borderId="0"/>
    <xf numFmtId="185" fontId="5" fillId="0" borderId="0"/>
    <xf numFmtId="185" fontId="5" fillId="0" borderId="0"/>
    <xf numFmtId="187" fontId="44" fillId="0" borderId="0"/>
    <xf numFmtId="166"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5" fontId="51" fillId="0" borderId="0">
      <alignment horizontal="left" wrapText="1"/>
    </xf>
    <xf numFmtId="185" fontId="51" fillId="0" borderId="0">
      <alignment horizontal="left" wrapText="1"/>
    </xf>
    <xf numFmtId="185" fontId="51" fillId="0" borderId="0">
      <alignment horizontal="left" wrapText="1"/>
    </xf>
    <xf numFmtId="185" fontId="51" fillId="0" borderId="0">
      <alignment horizontal="left" wrapText="1"/>
    </xf>
    <xf numFmtId="166" fontId="5" fillId="0" borderId="0">
      <alignment horizontal="left" wrapText="1"/>
    </xf>
    <xf numFmtId="179" fontId="51" fillId="0" borderId="0">
      <alignment horizontal="left" wrapText="1"/>
    </xf>
    <xf numFmtId="0" fontId="5" fillId="0" borderId="0"/>
    <xf numFmtId="0" fontId="39" fillId="0" borderId="0"/>
    <xf numFmtId="0" fontId="39" fillId="0" borderId="0"/>
    <xf numFmtId="0" fontId="39" fillId="0" borderId="0"/>
    <xf numFmtId="0" fontId="5" fillId="0" borderId="0"/>
    <xf numFmtId="0" fontId="5" fillId="0" borderId="0"/>
    <xf numFmtId="0" fontId="60" fillId="0" borderId="0"/>
    <xf numFmtId="0" fontId="60" fillId="0" borderId="0"/>
    <xf numFmtId="0" fontId="60" fillId="0" borderId="0"/>
    <xf numFmtId="0" fontId="5" fillId="0" borderId="0"/>
    <xf numFmtId="179" fontId="51" fillId="0" borderId="0">
      <alignment horizontal="left" wrapText="1"/>
    </xf>
    <xf numFmtId="166" fontId="5" fillId="0" borderId="0">
      <alignment horizontal="left" wrapText="1"/>
    </xf>
    <xf numFmtId="186" fontId="5" fillId="0" borderId="0">
      <alignment horizontal="left" wrapText="1"/>
    </xf>
    <xf numFmtId="166" fontId="5" fillId="0" borderId="0">
      <alignment horizontal="left" wrapText="1"/>
    </xf>
    <xf numFmtId="166" fontId="5" fillId="0" borderId="0">
      <alignment horizontal="left" wrapText="1"/>
    </xf>
    <xf numFmtId="179" fontId="51" fillId="0" borderId="0">
      <alignment horizontal="left" wrapText="1"/>
    </xf>
    <xf numFmtId="0" fontId="5" fillId="0" borderId="0"/>
    <xf numFmtId="0" fontId="5" fillId="0" borderId="0"/>
    <xf numFmtId="0" fontId="5" fillId="0" borderId="0"/>
    <xf numFmtId="179" fontId="51" fillId="0" borderId="0">
      <alignment horizontal="left" wrapText="1"/>
    </xf>
    <xf numFmtId="179" fontId="51" fillId="0" borderId="0">
      <alignment horizontal="left" wrapText="1"/>
    </xf>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9" fillId="26" borderId="13" applyNumberFormat="0" applyFont="0" applyAlignment="0" applyProtection="0"/>
    <xf numFmtId="0" fontId="31" fillId="20" borderId="14" applyNumberFormat="0" applyAlignment="0" applyProtection="0"/>
    <xf numFmtId="0" fontId="31" fillId="20" borderId="14" applyNumberFormat="0" applyAlignment="0" applyProtection="0"/>
    <xf numFmtId="0" fontId="31" fillId="20" borderId="14" applyNumberFormat="0" applyAlignment="0" applyProtection="0"/>
    <xf numFmtId="0" fontId="31" fillId="20" borderId="14" applyNumberFormat="0" applyAlignment="0" applyProtection="0"/>
    <xf numFmtId="0" fontId="47" fillId="0" borderId="0"/>
    <xf numFmtId="0" fontId="47" fillId="0" borderId="0"/>
    <xf numFmtId="0" fontId="54" fillId="0" borderId="0"/>
    <xf numFmtId="9" fontId="1" fillId="0" borderId="0" applyFont="0" applyFill="0" applyBorder="0" applyAlignment="0" applyProtection="0"/>
    <xf numFmtId="10" fontId="5" fillId="0" borderId="0" applyFont="0" applyFill="0" applyBorder="0" applyAlignment="0" applyProtection="0"/>
    <xf numFmtId="9" fontId="81"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41" fontId="5" fillId="27" borderId="9"/>
    <xf numFmtId="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0" fontId="61" fillId="0" borderId="15">
      <alignment horizontal="center"/>
    </xf>
    <xf numFmtId="3" fontId="60" fillId="0" borderId="0" applyFont="0" applyFill="0" applyBorder="0" applyAlignment="0" applyProtection="0"/>
    <xf numFmtId="0" fontId="60" fillId="28" borderId="0" applyNumberFormat="0" applyFont="0" applyBorder="0" applyAlignment="0" applyProtection="0"/>
    <xf numFmtId="0" fontId="54" fillId="0" borderId="0"/>
    <xf numFmtId="3" fontId="62" fillId="0" borderId="0" applyFill="0" applyBorder="0" applyAlignment="0" applyProtection="0"/>
    <xf numFmtId="0" fontId="63" fillId="0" borderId="0"/>
    <xf numFmtId="3" fontId="62" fillId="0" borderId="0" applyFill="0" applyBorder="0" applyAlignment="0" applyProtection="0"/>
    <xf numFmtId="42" fontId="5" fillId="21" borderId="0"/>
    <xf numFmtId="42" fontId="5" fillId="21" borderId="16">
      <alignment vertical="center"/>
    </xf>
    <xf numFmtId="0" fontId="4" fillId="21" borderId="17" applyNumberFormat="0">
      <alignment horizontal="center" vertical="center" wrapText="1"/>
    </xf>
    <xf numFmtId="10" fontId="5" fillId="21" borderId="0"/>
    <xf numFmtId="183" fontId="5" fillId="21" borderId="0"/>
    <xf numFmtId="42" fontId="5" fillId="21" borderId="0"/>
    <xf numFmtId="165" fontId="43" fillId="0" borderId="0" applyBorder="0" applyAlignment="0"/>
    <xf numFmtId="42" fontId="5" fillId="21" borderId="18">
      <alignment horizontal="left"/>
    </xf>
    <xf numFmtId="183" fontId="6" fillId="21" borderId="18">
      <alignment horizontal="left"/>
    </xf>
    <xf numFmtId="165" fontId="43" fillId="0" borderId="0" applyBorder="0" applyAlignment="0"/>
    <xf numFmtId="14" fontId="51" fillId="0" borderId="0" applyNumberFormat="0" applyFill="0" applyBorder="0" applyAlignment="0" applyProtection="0">
      <alignment horizontal="left"/>
    </xf>
    <xf numFmtId="184" fontId="5" fillId="0" borderId="0" applyFont="0" applyFill="0" applyAlignment="0">
      <alignment horizontal="right"/>
    </xf>
    <xf numFmtId="4" fontId="42" fillId="29" borderId="14" applyNumberFormat="0" applyProtection="0">
      <alignment horizontal="right" vertical="center"/>
    </xf>
    <xf numFmtId="39" fontId="5" fillId="30" borderId="0"/>
    <xf numFmtId="38" fontId="40" fillId="0" borderId="19"/>
    <xf numFmtId="38" fontId="40" fillId="0" borderId="19"/>
    <xf numFmtId="38" fontId="3" fillId="0" borderId="19"/>
    <xf numFmtId="38" fontId="40" fillId="0" borderId="19"/>
    <xf numFmtId="38" fontId="3" fillId="0" borderId="19"/>
    <xf numFmtId="38" fontId="40" fillId="0" borderId="19"/>
    <xf numFmtId="38" fontId="3" fillId="0" borderId="19"/>
    <xf numFmtId="38" fontId="3" fillId="0" borderId="19"/>
    <xf numFmtId="38" fontId="40" fillId="0" borderId="19"/>
    <xf numFmtId="38" fontId="43" fillId="0" borderId="18"/>
    <xf numFmtId="39" fontId="51" fillId="31" borderId="0"/>
    <xf numFmtId="168" fontId="5" fillId="0" borderId="0">
      <alignment horizontal="left" wrapText="1"/>
    </xf>
    <xf numFmtId="170" fontId="5" fillId="0" borderId="0">
      <alignment horizontal="left" wrapText="1"/>
    </xf>
    <xf numFmtId="0" fontId="5" fillId="0" borderId="0">
      <alignment horizontal="left" wrapText="1"/>
    </xf>
    <xf numFmtId="170" fontId="5" fillId="0" borderId="0">
      <alignment horizontal="left" wrapText="1"/>
    </xf>
    <xf numFmtId="170" fontId="5" fillId="0" borderId="0">
      <alignment horizontal="left" wrapText="1"/>
    </xf>
    <xf numFmtId="166" fontId="5" fillId="0" borderId="0">
      <alignment horizontal="left" wrapText="1"/>
    </xf>
    <xf numFmtId="188" fontId="5" fillId="0" borderId="0">
      <alignment horizontal="left" wrapText="1"/>
    </xf>
    <xf numFmtId="40" fontId="64" fillId="0" borderId="0" applyBorder="0">
      <alignment horizontal="right"/>
    </xf>
    <xf numFmtId="41" fontId="45" fillId="21" borderId="0">
      <alignment horizontal="left"/>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4" fontId="65" fillId="21" borderId="0">
      <alignment horizontal="left" vertical="center"/>
    </xf>
    <xf numFmtId="0" fontId="4" fillId="21" borderId="0">
      <alignment horizontal="left" wrapText="1"/>
    </xf>
    <xf numFmtId="0" fontId="66" fillId="0" borderId="0">
      <alignment horizontal="left" vertical="center"/>
    </xf>
    <xf numFmtId="0" fontId="50" fillId="0" borderId="21" applyNumberFormat="0" applyFont="0" applyFill="0" applyAlignment="0" applyProtection="0"/>
    <xf numFmtId="0" fontId="37" fillId="0" borderId="20" applyNumberFormat="0" applyFill="0" applyAlignment="0" applyProtection="0"/>
    <xf numFmtId="0" fontId="50" fillId="0" borderId="21" applyNumberFormat="0" applyFont="0" applyFill="0" applyAlignment="0" applyProtection="0"/>
    <xf numFmtId="0" fontId="50" fillId="0" borderId="21" applyNumberFormat="0" applyFont="0" applyFill="0" applyAlignment="0" applyProtection="0"/>
    <xf numFmtId="0" fontId="50" fillId="0" borderId="21" applyNumberFormat="0" applyFont="0" applyFill="0" applyAlignment="0" applyProtection="0"/>
    <xf numFmtId="0" fontId="54" fillId="0" borderId="22"/>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xf numFmtId="0" fontId="1" fillId="0" borderId="0"/>
  </cellStyleXfs>
  <cellXfs count="775">
    <xf numFmtId="0" fontId="0" fillId="0" borderId="0" xfId="0" applyNumberFormat="1" applyAlignment="1"/>
    <xf numFmtId="0" fontId="0" fillId="0" borderId="0" xfId="0" applyNumberFormat="1" applyAlignment="1">
      <alignment horizontal="center"/>
    </xf>
    <xf numFmtId="0" fontId="4" fillId="0" borderId="0" xfId="0" applyNumberFormat="1" applyFont="1" applyAlignment="1">
      <alignment horizontal="center" wrapText="1"/>
    </xf>
    <xf numFmtId="0" fontId="2" fillId="0" borderId="0" xfId="0" applyNumberFormat="1" applyFont="1" applyAlignment="1"/>
    <xf numFmtId="0" fontId="0" fillId="0" borderId="0" xfId="0" applyNumberFormat="1" applyAlignment="1">
      <alignment horizontal="right"/>
    </xf>
    <xf numFmtId="0" fontId="4" fillId="0" borderId="0" xfId="0" applyNumberFormat="1" applyFont="1" applyAlignment="1">
      <alignment horizontal="right"/>
    </xf>
    <xf numFmtId="0" fontId="2" fillId="0" borderId="0" xfId="0" applyNumberFormat="1" applyFont="1" applyAlignment="1">
      <alignment horizontal="right"/>
    </xf>
    <xf numFmtId="0" fontId="5" fillId="0" borderId="0" xfId="0" applyNumberFormat="1" applyFont="1" applyAlignment="1">
      <alignment horizontal="right"/>
    </xf>
    <xf numFmtId="0" fontId="7" fillId="0" borderId="0" xfId="0" applyNumberFormat="1" applyFont="1" applyAlignment="1">
      <alignment horizontal="center"/>
    </xf>
    <xf numFmtId="0" fontId="2" fillId="0" borderId="0" xfId="0" applyNumberFormat="1" applyFont="1" applyAlignment="1">
      <alignment wrapText="1"/>
    </xf>
    <xf numFmtId="0" fontId="4" fillId="0" borderId="0" xfId="0" applyNumberFormat="1" applyFont="1" applyAlignment="1"/>
    <xf numFmtId="0" fontId="0" fillId="0" borderId="0" xfId="0" applyNumberFormat="1" applyFill="1" applyAlignment="1"/>
    <xf numFmtId="8" fontId="0" fillId="0" borderId="0" xfId="0" applyNumberFormat="1" applyAlignment="1"/>
    <xf numFmtId="3" fontId="2" fillId="0" borderId="0" xfId="1123" applyNumberFormat="1" applyFont="1" applyAlignment="1">
      <alignment horizontal="center"/>
    </xf>
    <xf numFmtId="3" fontId="2" fillId="0" borderId="0" xfId="0" applyNumberFormat="1" applyFont="1" applyBorder="1" applyAlignment="1"/>
    <xf numFmtId="3" fontId="2" fillId="0" borderId="0" xfId="1123" applyNumberFormat="1" applyFont="1" applyBorder="1" applyAlignment="1">
      <alignment horizontal="center"/>
    </xf>
    <xf numFmtId="3" fontId="14" fillId="0" borderId="0" xfId="0" applyNumberFormat="1" applyFont="1" applyAlignment="1">
      <alignment horizontal="center"/>
    </xf>
    <xf numFmtId="0" fontId="15" fillId="0" borderId="0" xfId="0" applyNumberFormat="1" applyFont="1" applyAlignment="1">
      <alignment horizontal="right"/>
    </xf>
    <xf numFmtId="14" fontId="2" fillId="0" borderId="8" xfId="0" applyNumberFormat="1" applyFont="1" applyBorder="1" applyAlignment="1">
      <alignment horizontal="center"/>
    </xf>
    <xf numFmtId="168" fontId="2" fillId="0" borderId="8" xfId="0" applyNumberFormat="1" applyFont="1" applyBorder="1" applyAlignment="1">
      <alignment horizontal="center"/>
    </xf>
    <xf numFmtId="169" fontId="2" fillId="0" borderId="8" xfId="0" applyNumberFormat="1" applyFont="1" applyBorder="1" applyAlignment="1">
      <alignment horizontal="center"/>
    </xf>
    <xf numFmtId="8" fontId="2" fillId="0" borderId="23" xfId="0" applyNumberFormat="1" applyFont="1" applyBorder="1" applyAlignment="1">
      <alignment horizontal="center"/>
    </xf>
    <xf numFmtId="3" fontId="2" fillId="0" borderId="24" xfId="1123" applyNumberFormat="1" applyFont="1" applyBorder="1" applyAlignment="1">
      <alignment horizontal="center"/>
    </xf>
    <xf numFmtId="3" fontId="2" fillId="0" borderId="15" xfId="1123" applyNumberFormat="1" applyFont="1" applyBorder="1" applyAlignment="1">
      <alignment horizontal="center"/>
    </xf>
    <xf numFmtId="3" fontId="2" fillId="0" borderId="25" xfId="1123" applyNumberFormat="1" applyFont="1" applyBorder="1" applyAlignment="1">
      <alignment horizontal="center"/>
    </xf>
    <xf numFmtId="167" fontId="2" fillId="0" borderId="26" xfId="1123" applyNumberFormat="1" applyFont="1" applyBorder="1" applyAlignment="1">
      <alignment horizontal="center"/>
    </xf>
    <xf numFmtId="3" fontId="2" fillId="0" borderId="27" xfId="0" applyNumberFormat="1" applyFont="1" applyBorder="1" applyAlignment="1"/>
    <xf numFmtId="3" fontId="2" fillId="0" borderId="27" xfId="0" applyNumberFormat="1" applyFont="1" applyBorder="1" applyAlignment="1">
      <alignment horizontal="right"/>
    </xf>
    <xf numFmtId="3" fontId="2" fillId="0" borderId="28" xfId="0" applyNumberFormat="1" applyFont="1" applyBorder="1" applyAlignment="1">
      <alignment horizontal="right"/>
    </xf>
    <xf numFmtId="0" fontId="18" fillId="0" borderId="0" xfId="0" applyNumberFormat="1" applyFont="1" applyAlignment="1"/>
    <xf numFmtId="0" fontId="18" fillId="0" borderId="0" xfId="0" applyNumberFormat="1" applyFont="1" applyBorder="1" applyAlignment="1"/>
    <xf numFmtId="0" fontId="2" fillId="0" borderId="0" xfId="0" applyNumberFormat="1" applyFont="1" applyBorder="1" applyAlignment="1">
      <alignment horizontal="right"/>
    </xf>
    <xf numFmtId="167" fontId="2" fillId="0" borderId="0" xfId="1123" applyNumberFormat="1" applyFont="1" applyBorder="1" applyAlignment="1">
      <alignment horizontal="center"/>
    </xf>
    <xf numFmtId="0" fontId="20" fillId="0" borderId="0" xfId="0" applyNumberFormat="1" applyFont="1" applyAlignment="1"/>
    <xf numFmtId="0" fontId="20" fillId="0" borderId="27" xfId="0" applyNumberFormat="1" applyFont="1" applyBorder="1" applyAlignment="1"/>
    <xf numFmtId="0" fontId="20" fillId="0" borderId="0" xfId="0" applyNumberFormat="1" applyFont="1" applyBorder="1" applyAlignment="1"/>
    <xf numFmtId="0" fontId="20" fillId="0" borderId="24" xfId="0" applyNumberFormat="1" applyFont="1" applyBorder="1" applyAlignment="1"/>
    <xf numFmtId="6" fontId="2" fillId="0" borderId="0" xfId="0" applyNumberFormat="1" applyFont="1" applyBorder="1" applyAlignment="1"/>
    <xf numFmtId="0" fontId="17" fillId="0" borderId="27" xfId="0" applyNumberFormat="1" applyFont="1" applyBorder="1" applyAlignment="1">
      <alignment horizontal="center" wrapText="1"/>
    </xf>
    <xf numFmtId="0" fontId="17" fillId="0" borderId="0" xfId="0" applyNumberFormat="1" applyFont="1" applyBorder="1" applyAlignment="1">
      <alignment horizontal="center"/>
    </xf>
    <xf numFmtId="0" fontId="17" fillId="0" borderId="0" xfId="0" applyNumberFormat="1" applyFont="1" applyBorder="1" applyAlignment="1">
      <alignment horizontal="center" wrapText="1"/>
    </xf>
    <xf numFmtId="0" fontId="17" fillId="0" borderId="24" xfId="0" applyNumberFormat="1" applyFont="1" applyBorder="1" applyAlignment="1">
      <alignment horizontal="center" wrapText="1"/>
    </xf>
    <xf numFmtId="0" fontId="18" fillId="0" borderId="0" xfId="0" applyNumberFormat="1" applyFont="1" applyAlignment="1">
      <alignment horizontal="right"/>
    </xf>
    <xf numFmtId="0" fontId="8" fillId="0" borderId="0" xfId="0" applyNumberFormat="1" applyFont="1" applyAlignment="1">
      <alignment horizontal="left"/>
    </xf>
    <xf numFmtId="0" fontId="0" fillId="0" borderId="0" xfId="0" applyNumberFormat="1" applyAlignment="1">
      <alignment horizontal="left"/>
    </xf>
    <xf numFmtId="0" fontId="19" fillId="0" borderId="0" xfId="0" applyNumberFormat="1" applyFont="1" applyBorder="1" applyAlignment="1">
      <alignment horizontal="right" wrapText="1"/>
    </xf>
    <xf numFmtId="0" fontId="17" fillId="0" borderId="0" xfId="0" applyNumberFormat="1" applyFont="1" applyBorder="1" applyAlignment="1">
      <alignment horizontal="right" wrapText="1"/>
    </xf>
    <xf numFmtId="0" fontId="2" fillId="0" borderId="0" xfId="0" applyNumberFormat="1" applyFont="1" applyAlignment="1">
      <alignment horizontal="right" wrapText="1"/>
    </xf>
    <xf numFmtId="167" fontId="0" fillId="0" borderId="0" xfId="0" applyNumberFormat="1" applyAlignment="1"/>
    <xf numFmtId="167" fontId="4" fillId="0" borderId="0" xfId="1123" applyNumberFormat="1" applyFont="1"/>
    <xf numFmtId="165" fontId="0" fillId="0" borderId="0" xfId="0" applyNumberFormat="1" applyAlignment="1"/>
    <xf numFmtId="0" fontId="22" fillId="0" borderId="0" xfId="0" applyNumberFormat="1" applyFont="1" applyAlignment="1"/>
    <xf numFmtId="0" fontId="6" fillId="0" borderId="0" xfId="0" applyNumberFormat="1" applyFont="1" applyAlignment="1"/>
    <xf numFmtId="0" fontId="13" fillId="0" borderId="0" xfId="0" applyNumberFormat="1" applyFont="1" applyFill="1" applyAlignment="1"/>
    <xf numFmtId="10" fontId="0" fillId="0" borderId="0" xfId="0" applyNumberFormat="1" applyAlignment="1">
      <alignment horizontal="center"/>
    </xf>
    <xf numFmtId="0" fontId="41" fillId="0" borderId="0" xfId="0" applyNumberFormat="1" applyFont="1" applyAlignment="1">
      <alignment horizontal="right"/>
    </xf>
    <xf numFmtId="0" fontId="5" fillId="0" borderId="0" xfId="0" applyNumberFormat="1" applyFont="1" applyAlignment="1"/>
    <xf numFmtId="41" fontId="0" fillId="0" borderId="0" xfId="0" applyNumberFormat="1" applyAlignment="1"/>
    <xf numFmtId="3" fontId="2" fillId="0" borderId="0" xfId="1123" applyNumberFormat="1" applyFont="1" applyFill="1" applyBorder="1" applyAlignment="1">
      <alignment horizontal="center"/>
    </xf>
    <xf numFmtId="0" fontId="4" fillId="0" borderId="0" xfId="0" applyNumberFormat="1" applyFont="1" applyFill="1" applyAlignment="1">
      <alignment horizontal="center" wrapText="1"/>
    </xf>
    <xf numFmtId="0" fontId="13" fillId="0" borderId="0" xfId="0" applyNumberFormat="1" applyFont="1" applyAlignment="1">
      <alignment horizontal="center"/>
    </xf>
    <xf numFmtId="17" fontId="13" fillId="0" borderId="0" xfId="0" applyNumberFormat="1" applyFont="1" applyAlignment="1">
      <alignment horizontal="center"/>
    </xf>
    <xf numFmtId="167" fontId="4" fillId="0" borderId="16" xfId="1123" applyNumberFormat="1" applyFont="1" applyBorder="1"/>
    <xf numFmtId="0" fontId="70" fillId="0" borderId="0" xfId="0" applyNumberFormat="1" applyFont="1" applyAlignment="1">
      <alignment horizontal="right"/>
    </xf>
    <xf numFmtId="0" fontId="9" fillId="0" borderId="0" xfId="0" applyNumberFormat="1" applyFont="1" applyAlignment="1">
      <alignment horizontal="right"/>
    </xf>
    <xf numFmtId="0" fontId="12" fillId="0" borderId="0" xfId="0" applyNumberFormat="1" applyFont="1" applyAlignment="1">
      <alignment horizontal="right"/>
    </xf>
    <xf numFmtId="0" fontId="2" fillId="0" borderId="0" xfId="0" applyNumberFormat="1" applyFont="1" applyFill="1" applyBorder="1" applyAlignment="1"/>
    <xf numFmtId="0" fontId="2" fillId="0" borderId="0" xfId="0" applyNumberFormat="1" applyFont="1" applyFill="1" applyAlignment="1">
      <alignment horizontal="right"/>
    </xf>
    <xf numFmtId="0" fontId="46" fillId="0" borderId="0" xfId="0" applyNumberFormat="1" applyFont="1" applyAlignment="1">
      <alignment horizontal="right"/>
    </xf>
    <xf numFmtId="0" fontId="5" fillId="0" borderId="0" xfId="1260" applyNumberFormat="1" applyFill="1" applyAlignment="1"/>
    <xf numFmtId="0" fontId="5" fillId="0" borderId="0" xfId="1260" applyNumberFormat="1" applyFill="1" applyAlignment="1">
      <alignment horizontal="right"/>
    </xf>
    <xf numFmtId="167" fontId="0" fillId="0" borderId="0" xfId="1123" applyNumberFormat="1" applyFont="1" applyAlignment="1"/>
    <xf numFmtId="0" fontId="8" fillId="0" borderId="0" xfId="0" applyNumberFormat="1" applyFont="1" applyAlignment="1">
      <alignment horizontal="center"/>
    </xf>
    <xf numFmtId="3" fontId="18" fillId="0" borderId="0" xfId="0" applyNumberFormat="1" applyFont="1" applyAlignment="1"/>
    <xf numFmtId="0" fontId="4" fillId="0" borderId="0" xfId="0" applyNumberFormat="1" applyFont="1" applyFill="1" applyAlignment="1">
      <alignment horizontal="right" wrapText="1"/>
    </xf>
    <xf numFmtId="0" fontId="4" fillId="0" borderId="0" xfId="1260" applyNumberFormat="1" applyFont="1" applyFill="1" applyAlignment="1">
      <alignment horizontal="right"/>
    </xf>
    <xf numFmtId="0" fontId="9" fillId="0" borderId="0" xfId="0" applyNumberFormat="1" applyFont="1" applyFill="1" applyAlignment="1">
      <alignment horizontal="right"/>
    </xf>
    <xf numFmtId="0" fontId="71" fillId="0" borderId="0" xfId="0" applyNumberFormat="1" applyFont="1" applyFill="1" applyAlignment="1">
      <alignment horizontal="right"/>
    </xf>
    <xf numFmtId="0" fontId="71" fillId="0" borderId="0" xfId="0" applyNumberFormat="1" applyFont="1" applyAlignment="1">
      <alignment horizontal="right"/>
    </xf>
    <xf numFmtId="17" fontId="0" fillId="0" borderId="0" xfId="0" applyNumberFormat="1" applyAlignment="1"/>
    <xf numFmtId="5" fontId="0" fillId="0" borderId="0" xfId="0" applyNumberFormat="1" applyAlignment="1"/>
    <xf numFmtId="5" fontId="72" fillId="0" borderId="0" xfId="0" applyNumberFormat="1" applyFont="1" applyAlignment="1"/>
    <xf numFmtId="5" fontId="5" fillId="0" borderId="0" xfId="0" applyNumberFormat="1" applyFont="1" applyAlignment="1"/>
    <xf numFmtId="17" fontId="5" fillId="0" borderId="0" xfId="0" applyNumberFormat="1" applyFont="1" applyAlignment="1"/>
    <xf numFmtId="5" fontId="5" fillId="23" borderId="0" xfId="0" applyNumberFormat="1" applyFont="1" applyFill="1" applyAlignment="1"/>
    <xf numFmtId="0" fontId="5" fillId="23" borderId="0" xfId="0" applyNumberFormat="1" applyFont="1" applyFill="1" applyAlignment="1"/>
    <xf numFmtId="167" fontId="5" fillId="0" borderId="0" xfId="0" applyNumberFormat="1" applyFont="1" applyAlignment="1"/>
    <xf numFmtId="0" fontId="12" fillId="0" borderId="0" xfId="1245" applyNumberFormat="1" applyFont="1" applyFill="1" applyAlignment="1">
      <alignment horizontal="right"/>
    </xf>
    <xf numFmtId="5" fontId="5" fillId="32" borderId="0" xfId="0" applyNumberFormat="1" applyFont="1" applyFill="1" applyAlignment="1"/>
    <xf numFmtId="5" fontId="5" fillId="0" borderId="16" xfId="0" applyNumberFormat="1" applyFont="1" applyBorder="1" applyAlignment="1"/>
    <xf numFmtId="3" fontId="74" fillId="0" borderId="0" xfId="0" applyNumberFormat="1" applyFont="1" applyAlignment="1"/>
    <xf numFmtId="1" fontId="2" fillId="0" borderId="0" xfId="0" applyNumberFormat="1" applyFont="1" applyAlignment="1">
      <alignment horizontal="right"/>
    </xf>
    <xf numFmtId="175" fontId="4" fillId="0" borderId="0" xfId="0" applyNumberFormat="1" applyFont="1" applyAlignment="1"/>
    <xf numFmtId="3" fontId="13" fillId="0" borderId="0" xfId="0" applyNumberFormat="1" applyFont="1" applyAlignment="1"/>
    <xf numFmtId="0" fontId="76" fillId="33" borderId="0" xfId="0" applyNumberFormat="1" applyFont="1" applyFill="1" applyAlignment="1">
      <alignment horizontal="center" wrapText="1"/>
    </xf>
    <xf numFmtId="0" fontId="76" fillId="34" borderId="0" xfId="0" applyNumberFormat="1" applyFont="1" applyFill="1" applyAlignment="1">
      <alignment horizontal="center" wrapText="1"/>
    </xf>
    <xf numFmtId="0" fontId="76" fillId="35" borderId="0" xfId="0" applyNumberFormat="1" applyFont="1" applyFill="1" applyAlignment="1">
      <alignment horizontal="center" wrapText="1"/>
    </xf>
    <xf numFmtId="0" fontId="4" fillId="36" borderId="0" xfId="0" applyNumberFormat="1" applyFont="1" applyFill="1" applyAlignment="1">
      <alignment horizontal="center" wrapText="1"/>
    </xf>
    <xf numFmtId="0" fontId="4" fillId="32" borderId="0" xfId="0" applyNumberFormat="1" applyFont="1" applyFill="1" applyAlignment="1">
      <alignment horizontal="center" wrapText="1"/>
    </xf>
    <xf numFmtId="0" fontId="4" fillId="37" borderId="0" xfId="0" applyNumberFormat="1" applyFont="1" applyFill="1" applyAlignment="1">
      <alignment horizontal="center" wrapText="1"/>
    </xf>
    <xf numFmtId="0" fontId="4" fillId="21" borderId="8" xfId="0" applyNumberFormat="1" applyFont="1" applyFill="1" applyBorder="1" applyAlignment="1">
      <alignment horizontal="center" wrapText="1"/>
    </xf>
    <xf numFmtId="0" fontId="4" fillId="27" borderId="0" xfId="0" applyNumberFormat="1" applyFont="1" applyFill="1" applyAlignment="1">
      <alignment horizontal="center" wrapText="1"/>
    </xf>
    <xf numFmtId="0" fontId="4" fillId="38" borderId="0" xfId="0" applyNumberFormat="1" applyFont="1" applyFill="1" applyAlignment="1">
      <alignment horizontal="center" wrapText="1"/>
    </xf>
    <xf numFmtId="0" fontId="4" fillId="39" borderId="0" xfId="0" applyNumberFormat="1" applyFont="1" applyFill="1" applyAlignment="1">
      <alignment horizontal="center" wrapText="1"/>
    </xf>
    <xf numFmtId="0" fontId="77" fillId="0" borderId="0" xfId="0" applyNumberFormat="1" applyFont="1" applyAlignment="1"/>
    <xf numFmtId="0" fontId="21" fillId="0" borderId="0" xfId="0" applyNumberFormat="1" applyFont="1" applyAlignment="1"/>
    <xf numFmtId="189" fontId="0" fillId="0" borderId="0" xfId="0" applyNumberFormat="1" applyAlignment="1">
      <alignment horizontal="center"/>
    </xf>
    <xf numFmtId="167" fontId="0" fillId="0" borderId="0" xfId="1123" applyNumberFormat="1" applyFont="1" applyAlignment="1">
      <alignment horizontal="center"/>
    </xf>
    <xf numFmtId="0" fontId="14" fillId="0" borderId="0" xfId="0" applyNumberFormat="1" applyFont="1" applyAlignment="1">
      <alignment wrapText="1"/>
    </xf>
    <xf numFmtId="0" fontId="86" fillId="0" borderId="0" xfId="0" applyNumberFormat="1" applyFont="1" applyAlignment="1"/>
    <xf numFmtId="17" fontId="87" fillId="0" borderId="0" xfId="0" applyNumberFormat="1" applyFont="1" applyAlignment="1">
      <alignment horizontal="center"/>
    </xf>
    <xf numFmtId="8" fontId="2" fillId="0" borderId="0" xfId="0" applyNumberFormat="1" applyFont="1" applyAlignment="1">
      <alignment wrapText="1"/>
    </xf>
    <xf numFmtId="9" fontId="0" fillId="0" borderId="0" xfId="0" applyNumberFormat="1" applyAlignment="1"/>
    <xf numFmtId="0" fontId="86" fillId="0" borderId="0" xfId="0" applyNumberFormat="1" applyFont="1" applyAlignment="1">
      <alignment horizontal="center"/>
    </xf>
    <xf numFmtId="0" fontId="88" fillId="0" borderId="0" xfId="0" applyNumberFormat="1" applyFont="1" applyAlignment="1"/>
    <xf numFmtId="3" fontId="2" fillId="0" borderId="0" xfId="0" applyNumberFormat="1" applyFont="1" applyBorder="1" applyAlignment="1">
      <alignment horizontal="center"/>
    </xf>
    <xf numFmtId="166" fontId="5" fillId="0" borderId="0" xfId="0" quotePrefix="1" applyFont="1" applyAlignment="1">
      <alignment horizontal="right"/>
    </xf>
    <xf numFmtId="166" fontId="5" fillId="0" borderId="0" xfId="0" applyFont="1" applyAlignment="1">
      <alignment horizontal="right"/>
    </xf>
    <xf numFmtId="166" fontId="45" fillId="0" borderId="0" xfId="0" applyFont="1" applyAlignment="1">
      <alignment horizontal="center"/>
    </xf>
    <xf numFmtId="166" fontId="4" fillId="0" borderId="0" xfId="0" applyFont="1" applyAlignment="1">
      <alignment horizontal="right"/>
    </xf>
    <xf numFmtId="0" fontId="89" fillId="0" borderId="0" xfId="0" applyNumberFormat="1" applyFont="1" applyAlignment="1"/>
    <xf numFmtId="166" fontId="86" fillId="0" borderId="0" xfId="0" quotePrefix="1" applyFont="1" applyAlignment="1">
      <alignment horizontal="right"/>
    </xf>
    <xf numFmtId="41" fontId="86" fillId="0" borderId="0" xfId="0" applyNumberFormat="1" applyFont="1" applyAlignment="1"/>
    <xf numFmtId="166" fontId="86" fillId="0" borderId="0" xfId="0" applyFont="1" applyAlignment="1">
      <alignment horizontal="right"/>
    </xf>
    <xf numFmtId="166" fontId="86" fillId="0" borderId="0" xfId="0" quotePrefix="1" applyNumberFormat="1" applyFont="1" applyAlignment="1">
      <alignment horizontal="right"/>
    </xf>
    <xf numFmtId="0" fontId="90" fillId="0" borderId="0" xfId="0" applyNumberFormat="1" applyFont="1" applyAlignment="1"/>
    <xf numFmtId="166" fontId="86" fillId="0" borderId="0" xfId="0" applyFont="1" applyAlignment="1"/>
    <xf numFmtId="166" fontId="91" fillId="0" borderId="0" xfId="0" applyFont="1" applyAlignment="1">
      <alignment horizontal="center"/>
    </xf>
    <xf numFmtId="166" fontId="89" fillId="0" borderId="0" xfId="0" applyFont="1" applyAlignment="1">
      <alignment horizontal="right"/>
    </xf>
    <xf numFmtId="14" fontId="92" fillId="0" borderId="8" xfId="0" applyNumberFormat="1" applyFont="1" applyBorder="1" applyAlignment="1"/>
    <xf numFmtId="14" fontId="93" fillId="0" borderId="8" xfId="0" applyNumberFormat="1" applyFont="1" applyBorder="1" applyAlignment="1"/>
    <xf numFmtId="0" fontId="80" fillId="0" borderId="0" xfId="0" applyNumberFormat="1" applyFont="1" applyAlignment="1"/>
    <xf numFmtId="0" fontId="93" fillId="0" borderId="0" xfId="0" applyNumberFormat="1" applyFont="1" applyAlignment="1">
      <alignment horizontal="right"/>
    </xf>
    <xf numFmtId="0" fontId="93" fillId="0" borderId="0" xfId="0" applyNumberFormat="1" applyFont="1" applyAlignment="1"/>
    <xf numFmtId="166" fontId="5" fillId="0" borderId="0" xfId="0" applyFont="1" applyAlignment="1"/>
    <xf numFmtId="14" fontId="92" fillId="0" borderId="8" xfId="0" applyNumberFormat="1" applyFont="1" applyBorder="1" applyAlignment="1">
      <alignment horizontal="center"/>
    </xf>
    <xf numFmtId="14" fontId="93" fillId="0" borderId="8" xfId="0" applyNumberFormat="1" applyFont="1" applyBorder="1" applyAlignment="1">
      <alignment horizontal="center"/>
    </xf>
    <xf numFmtId="14" fontId="94" fillId="0" borderId="8" xfId="0" applyNumberFormat="1" applyFont="1" applyBorder="1" applyAlignment="1">
      <alignment horizontal="center"/>
    </xf>
    <xf numFmtId="165" fontId="86" fillId="0" borderId="0" xfId="0" applyNumberFormat="1" applyFont="1" applyAlignment="1"/>
    <xf numFmtId="172" fontId="86" fillId="0" borderId="0" xfId="0" applyNumberFormat="1" applyFont="1" applyAlignment="1"/>
    <xf numFmtId="0" fontId="95" fillId="0" borderId="0" xfId="0" applyNumberFormat="1" applyFont="1" applyAlignment="1"/>
    <xf numFmtId="190" fontId="0" fillId="0" borderId="0" xfId="0" applyNumberFormat="1" applyAlignment="1"/>
    <xf numFmtId="7" fontId="0" fillId="0" borderId="0" xfId="0" applyNumberFormat="1" applyAlignment="1"/>
    <xf numFmtId="0" fontId="80" fillId="0" borderId="0" xfId="0" applyNumberFormat="1" applyFont="1" applyAlignment="1">
      <alignment horizontal="right"/>
    </xf>
    <xf numFmtId="14" fontId="96" fillId="0" borderId="8" xfId="0" applyNumberFormat="1" applyFont="1" applyBorder="1" applyAlignment="1">
      <alignment horizontal="center"/>
    </xf>
    <xf numFmtId="0" fontId="97" fillId="0" borderId="0" xfId="0" applyNumberFormat="1" applyFont="1" applyAlignment="1"/>
    <xf numFmtId="166" fontId="88" fillId="0" borderId="0" xfId="0" quotePrefix="1" applyFont="1" applyAlignment="1">
      <alignment horizontal="right"/>
    </xf>
    <xf numFmtId="41" fontId="88" fillId="0" borderId="0" xfId="0" applyNumberFormat="1" applyFont="1" applyAlignment="1"/>
    <xf numFmtId="166" fontId="88" fillId="0" borderId="0" xfId="0" applyFont="1" applyAlignment="1">
      <alignment horizontal="right"/>
    </xf>
    <xf numFmtId="166" fontId="88" fillId="0" borderId="0" xfId="0" applyFont="1" applyAlignment="1"/>
    <xf numFmtId="0" fontId="98" fillId="0" borderId="0" xfId="0" applyNumberFormat="1" applyFont="1" applyAlignment="1"/>
    <xf numFmtId="0" fontId="98" fillId="0" borderId="0" xfId="0" applyNumberFormat="1" applyFont="1" applyAlignment="1">
      <alignment horizontal="right"/>
    </xf>
    <xf numFmtId="166" fontId="88" fillId="0" borderId="0" xfId="0" quotePrefix="1" applyNumberFormat="1" applyFont="1" applyAlignment="1">
      <alignment horizontal="right"/>
    </xf>
    <xf numFmtId="166" fontId="99" fillId="0" borderId="0" xfId="0" applyFont="1" applyAlignment="1">
      <alignment horizontal="center"/>
    </xf>
    <xf numFmtId="166" fontId="97" fillId="0" borderId="0" xfId="0" applyFont="1" applyAlignment="1">
      <alignment horizontal="right"/>
    </xf>
    <xf numFmtId="14" fontId="98" fillId="0" borderId="8" xfId="0" applyNumberFormat="1" applyFont="1" applyBorder="1" applyAlignment="1">
      <alignment horizontal="center"/>
    </xf>
    <xf numFmtId="14" fontId="100" fillId="0" borderId="8" xfId="0" applyNumberFormat="1" applyFont="1" applyBorder="1" applyAlignment="1">
      <alignment horizontal="center"/>
    </xf>
    <xf numFmtId="1" fontId="0" fillId="0" borderId="0" xfId="0" applyNumberFormat="1" applyAlignment="1"/>
    <xf numFmtId="1" fontId="88" fillId="0" borderId="0" xfId="0" applyNumberFormat="1" applyFont="1" applyAlignment="1"/>
    <xf numFmtId="182" fontId="5" fillId="0" borderId="0" xfId="0" quotePrefix="1" applyNumberFormat="1" applyFont="1" applyAlignment="1">
      <alignment horizontal="right"/>
    </xf>
    <xf numFmtId="166" fontId="5" fillId="0" borderId="0" xfId="0" applyFont="1" applyAlignment="1">
      <alignment horizontal="right" indent="1"/>
    </xf>
    <xf numFmtId="14" fontId="101" fillId="0" borderId="8" xfId="0" applyNumberFormat="1" applyFont="1" applyBorder="1" applyAlignment="1">
      <alignment horizontal="center"/>
    </xf>
    <xf numFmtId="0" fontId="0" fillId="0" borderId="0" xfId="0" quotePrefix="1" applyNumberFormat="1" applyAlignment="1">
      <alignment horizontal="left"/>
    </xf>
    <xf numFmtId="0" fontId="0" fillId="0" borderId="0" xfId="0" quotePrefix="1" applyNumberFormat="1" applyAlignment="1"/>
    <xf numFmtId="0" fontId="5" fillId="0" borderId="0" xfId="0" quotePrefix="1" applyNumberFormat="1" applyFont="1" applyAlignment="1"/>
    <xf numFmtId="0" fontId="5" fillId="0" borderId="0" xfId="0" quotePrefix="1" applyNumberFormat="1" applyFont="1" applyAlignment="1">
      <alignment horizontal="left"/>
    </xf>
    <xf numFmtId="0" fontId="4" fillId="41" borderId="8" xfId="0" applyNumberFormat="1" applyFont="1" applyFill="1" applyBorder="1" applyAlignment="1">
      <alignment horizontal="center"/>
    </xf>
    <xf numFmtId="182" fontId="88" fillId="0" borderId="0" xfId="0" applyNumberFormat="1" applyFont="1" applyAlignment="1">
      <alignment horizontal="right"/>
    </xf>
    <xf numFmtId="182" fontId="88" fillId="0" borderId="0" xfId="0" quotePrefix="1" applyNumberFormat="1" applyFont="1" applyAlignment="1">
      <alignment horizontal="right"/>
    </xf>
    <xf numFmtId="0" fontId="17" fillId="0" borderId="27" xfId="0" applyNumberFormat="1" applyFont="1" applyBorder="1" applyAlignment="1">
      <alignment horizontal="center" vertical="center" wrapText="1"/>
    </xf>
    <xf numFmtId="0" fontId="17" fillId="0" borderId="0" xfId="0" applyNumberFormat="1" applyFont="1" applyBorder="1" applyAlignment="1">
      <alignment horizontal="center" vertical="center"/>
    </xf>
    <xf numFmtId="0" fontId="17" fillId="0" borderId="0" xfId="0" applyNumberFormat="1" applyFont="1" applyBorder="1" applyAlignment="1">
      <alignment horizontal="center" vertical="center" wrapText="1"/>
    </xf>
    <xf numFmtId="0" fontId="17" fillId="0" borderId="24" xfId="0" applyNumberFormat="1" applyFont="1" applyBorder="1" applyAlignment="1">
      <alignment horizontal="center" vertical="center" wrapText="1"/>
    </xf>
    <xf numFmtId="165" fontId="88" fillId="0" borderId="0" xfId="0" quotePrefix="1" applyNumberFormat="1" applyFont="1" applyAlignment="1">
      <alignment horizontal="right"/>
    </xf>
    <xf numFmtId="0" fontId="88" fillId="0" borderId="0" xfId="0" applyNumberFormat="1" applyFont="1" applyAlignment="1">
      <alignment horizontal="left"/>
    </xf>
    <xf numFmtId="165" fontId="21" fillId="0" borderId="0" xfId="1086" applyNumberFormat="1" applyFont="1" applyBorder="1" applyAlignment="1">
      <alignment horizontal="center"/>
    </xf>
    <xf numFmtId="3" fontId="2" fillId="0" borderId="27" xfId="0" applyNumberFormat="1" applyFont="1" applyBorder="1" applyAlignment="1">
      <alignment horizontal="center"/>
    </xf>
    <xf numFmtId="173" fontId="2" fillId="0" borderId="0" xfId="0" applyNumberFormat="1" applyFont="1" applyBorder="1" applyAlignment="1"/>
    <xf numFmtId="0" fontId="102" fillId="0" borderId="0" xfId="0" applyNumberFormat="1" applyFont="1" applyAlignment="1"/>
    <xf numFmtId="0" fontId="103" fillId="0" borderId="0" xfId="0" applyNumberFormat="1" applyFont="1" applyAlignment="1"/>
    <xf numFmtId="0" fontId="104" fillId="0" borderId="0" xfId="0" applyNumberFormat="1" applyFont="1" applyAlignment="1"/>
    <xf numFmtId="0" fontId="105" fillId="0" borderId="0" xfId="0" applyNumberFormat="1" applyFont="1" applyAlignment="1">
      <alignment wrapText="1"/>
    </xf>
    <xf numFmtId="0" fontId="106" fillId="0" borderId="0" xfId="0" applyNumberFormat="1" applyFont="1" applyFill="1" applyAlignment="1">
      <alignment horizontal="center"/>
    </xf>
    <xf numFmtId="17" fontId="107" fillId="0" borderId="0" xfId="0" applyNumberFormat="1" applyFont="1" applyFill="1" applyAlignment="1">
      <alignment horizontal="center"/>
    </xf>
    <xf numFmtId="17" fontId="107" fillId="0" borderId="0" xfId="0" applyNumberFormat="1" applyFont="1" applyFill="1" applyBorder="1" applyAlignment="1">
      <alignment horizontal="center"/>
    </xf>
    <xf numFmtId="0" fontId="108" fillId="0" borderId="0" xfId="0" applyNumberFormat="1" applyFont="1" applyFill="1" applyAlignment="1">
      <alignment horizontal="center"/>
    </xf>
    <xf numFmtId="0" fontId="109" fillId="0" borderId="0" xfId="0" applyNumberFormat="1" applyFont="1" applyAlignment="1">
      <alignment horizontal="right"/>
    </xf>
    <xf numFmtId="164" fontId="108" fillId="0" borderId="0" xfId="1294" applyNumberFormat="1" applyFont="1" applyAlignment="1"/>
    <xf numFmtId="164" fontId="108" fillId="0" borderId="0" xfId="1294" applyNumberFormat="1" applyFont="1" applyBorder="1" applyAlignment="1"/>
    <xf numFmtId="0" fontId="108" fillId="0" borderId="0" xfId="0" applyNumberFormat="1" applyFont="1" applyAlignment="1"/>
    <xf numFmtId="0" fontId="109" fillId="0" borderId="0" xfId="0" applyNumberFormat="1" applyFont="1" applyAlignment="1"/>
    <xf numFmtId="0" fontId="108" fillId="0" borderId="0" xfId="0" applyNumberFormat="1" applyFont="1" applyBorder="1" applyAlignment="1"/>
    <xf numFmtId="0" fontId="109" fillId="0" borderId="0" xfId="0" applyNumberFormat="1" applyFont="1" applyFill="1" applyAlignment="1">
      <alignment horizontal="right"/>
    </xf>
    <xf numFmtId="0" fontId="108" fillId="0" borderId="0" xfId="0" applyNumberFormat="1" applyFont="1" applyFill="1" applyAlignment="1"/>
    <xf numFmtId="37" fontId="109" fillId="41" borderId="0" xfId="0" applyNumberFormat="1" applyFont="1" applyFill="1" applyBorder="1" applyAlignment="1">
      <alignment horizontal="right"/>
    </xf>
    <xf numFmtId="37" fontId="108" fillId="41" borderId="0" xfId="0" applyNumberFormat="1" applyFont="1" applyFill="1" applyBorder="1" applyAlignment="1">
      <alignment horizontal="right"/>
    </xf>
    <xf numFmtId="37" fontId="108" fillId="0" borderId="0" xfId="0" applyNumberFormat="1" applyFont="1" applyFill="1" applyAlignment="1">
      <alignment horizontal="right"/>
    </xf>
    <xf numFmtId="37" fontId="109" fillId="0" borderId="0" xfId="0" applyNumberFormat="1" applyFont="1" applyFill="1" applyBorder="1" applyAlignment="1">
      <alignment horizontal="right"/>
    </xf>
    <xf numFmtId="0" fontId="109" fillId="0" borderId="0" xfId="0" applyNumberFormat="1" applyFont="1" applyFill="1" applyAlignment="1"/>
    <xf numFmtId="0" fontId="109" fillId="0" borderId="0" xfId="0" applyNumberFormat="1" applyFont="1" applyFill="1" applyBorder="1" applyAlignment="1"/>
    <xf numFmtId="0" fontId="110" fillId="0" borderId="18" xfId="0" applyNumberFormat="1" applyFont="1" applyBorder="1" applyAlignment="1">
      <alignment horizontal="right"/>
    </xf>
    <xf numFmtId="0" fontId="110" fillId="0" borderId="18" xfId="0" applyNumberFormat="1" applyFont="1" applyBorder="1" applyAlignment="1"/>
    <xf numFmtId="0" fontId="110" fillId="0" borderId="0" xfId="0" applyNumberFormat="1" applyFont="1" applyAlignment="1">
      <alignment horizontal="right"/>
    </xf>
    <xf numFmtId="0" fontId="110" fillId="0" borderId="0" xfId="0" applyNumberFormat="1" applyFont="1" applyAlignment="1"/>
    <xf numFmtId="0" fontId="111" fillId="0" borderId="0" xfId="0" applyNumberFormat="1" applyFont="1" applyAlignment="1">
      <alignment horizontal="right"/>
    </xf>
    <xf numFmtId="37" fontId="111" fillId="0" borderId="0" xfId="0" applyNumberFormat="1" applyFont="1" applyBorder="1" applyAlignment="1">
      <alignment horizontal="right"/>
    </xf>
    <xf numFmtId="0" fontId="111" fillId="0" borderId="0" xfId="0" applyNumberFormat="1" applyFont="1" applyAlignment="1"/>
    <xf numFmtId="0" fontId="112" fillId="0" borderId="0" xfId="0" applyNumberFormat="1" applyFont="1" applyAlignment="1">
      <alignment horizontal="right"/>
    </xf>
    <xf numFmtId="37" fontId="110" fillId="0" borderId="0" xfId="0" applyNumberFormat="1" applyFont="1" applyBorder="1" applyAlignment="1">
      <alignment horizontal="right"/>
    </xf>
    <xf numFmtId="0" fontId="110" fillId="0" borderId="4" xfId="0" applyNumberFormat="1" applyFont="1" applyBorder="1" applyAlignment="1">
      <alignment horizontal="right"/>
    </xf>
    <xf numFmtId="0" fontId="110" fillId="0" borderId="4" xfId="0" applyNumberFormat="1" applyFont="1" applyBorder="1" applyAlignment="1"/>
    <xf numFmtId="0" fontId="113" fillId="0" borderId="0" xfId="0" applyNumberFormat="1" applyFont="1" applyAlignment="1"/>
    <xf numFmtId="0" fontId="114" fillId="0" borderId="0" xfId="0" applyNumberFormat="1" applyFont="1" applyAlignment="1"/>
    <xf numFmtId="0" fontId="114" fillId="0" borderId="0" xfId="0" applyNumberFormat="1" applyFont="1" applyFill="1" applyAlignment="1"/>
    <xf numFmtId="0" fontId="115" fillId="0" borderId="0" xfId="0" applyNumberFormat="1" applyFont="1" applyAlignment="1"/>
    <xf numFmtId="37" fontId="115" fillId="0" borderId="0" xfId="0" applyNumberFormat="1" applyFont="1" applyAlignment="1"/>
    <xf numFmtId="5" fontId="115" fillId="0" borderId="0" xfId="0" applyNumberFormat="1" applyFont="1" applyAlignment="1"/>
    <xf numFmtId="17" fontId="116" fillId="0" borderId="0" xfId="0" applyNumberFormat="1" applyFont="1" applyFill="1" applyAlignment="1">
      <alignment horizontal="center"/>
    </xf>
    <xf numFmtId="164" fontId="117" fillId="0" borderId="0" xfId="1294" applyNumberFormat="1" applyFont="1" applyAlignment="1"/>
    <xf numFmtId="0" fontId="117" fillId="0" borderId="0" xfId="0" applyNumberFormat="1" applyFont="1" applyAlignment="1"/>
    <xf numFmtId="37" fontId="117" fillId="41" borderId="0" xfId="0" applyNumberFormat="1" applyFont="1" applyFill="1" applyBorder="1" applyAlignment="1">
      <alignment horizontal="right"/>
    </xf>
    <xf numFmtId="37" fontId="117" fillId="0" borderId="0" xfId="0" applyNumberFormat="1" applyFont="1" applyFill="1" applyAlignment="1">
      <alignment horizontal="right"/>
    </xf>
    <xf numFmtId="0" fontId="117" fillId="0" borderId="0" xfId="0" applyNumberFormat="1" applyFont="1" applyFill="1" applyAlignment="1"/>
    <xf numFmtId="0" fontId="118" fillId="0" borderId="0" xfId="0" applyNumberFormat="1" applyFont="1" applyAlignment="1"/>
    <xf numFmtId="37" fontId="118" fillId="0" borderId="0" xfId="0" applyNumberFormat="1" applyFont="1" applyAlignment="1"/>
    <xf numFmtId="0" fontId="119" fillId="0" borderId="0" xfId="0" applyNumberFormat="1" applyFont="1" applyAlignment="1"/>
    <xf numFmtId="37" fontId="121" fillId="0" borderId="0" xfId="0" applyNumberFormat="1" applyFont="1" applyBorder="1" applyAlignment="1">
      <alignment horizontal="right"/>
    </xf>
    <xf numFmtId="37" fontId="120" fillId="0" borderId="0" xfId="0" applyNumberFormat="1" applyFont="1" applyBorder="1" applyAlignment="1">
      <alignment horizontal="right"/>
    </xf>
    <xf numFmtId="164" fontId="119" fillId="0" borderId="0" xfId="1294" applyNumberFormat="1" applyFont="1" applyAlignment="1"/>
    <xf numFmtId="37" fontId="119" fillId="41" borderId="0" xfId="0" applyNumberFormat="1" applyFont="1" applyFill="1" applyBorder="1" applyAlignment="1">
      <alignment horizontal="right"/>
    </xf>
    <xf numFmtId="37" fontId="119" fillId="0" borderId="0" xfId="0" applyNumberFormat="1" applyFont="1" applyFill="1" applyAlignment="1">
      <alignment horizontal="right"/>
    </xf>
    <xf numFmtId="0" fontId="119" fillId="0" borderId="0" xfId="0" applyNumberFormat="1" applyFont="1" applyFill="1" applyAlignment="1"/>
    <xf numFmtId="0" fontId="108" fillId="0" borderId="0" xfId="0" applyNumberFormat="1" applyFont="1" applyFill="1" applyBorder="1" applyAlignment="1">
      <alignment horizontal="center"/>
    </xf>
    <xf numFmtId="0" fontId="108" fillId="0" borderId="0" xfId="0" applyNumberFormat="1" applyFont="1" applyFill="1" applyBorder="1" applyAlignment="1"/>
    <xf numFmtId="37" fontId="108" fillId="0" borderId="0" xfId="0" applyNumberFormat="1" applyFont="1" applyFill="1" applyBorder="1" applyAlignment="1">
      <alignment horizontal="right"/>
    </xf>
    <xf numFmtId="0" fontId="0" fillId="0" borderId="0" xfId="0" applyNumberFormat="1" applyFill="1" applyBorder="1" applyAlignment="1"/>
    <xf numFmtId="164" fontId="108" fillId="0" borderId="0" xfId="1294" applyNumberFormat="1" applyFont="1" applyFill="1" applyBorder="1" applyAlignment="1"/>
    <xf numFmtId="37" fontId="110" fillId="0" borderId="0" xfId="0" applyNumberFormat="1" applyFont="1" applyFill="1" applyBorder="1" applyAlignment="1">
      <alignment horizontal="right"/>
    </xf>
    <xf numFmtId="0" fontId="110" fillId="0" borderId="0" xfId="0" applyNumberFormat="1" applyFont="1" applyFill="1" applyBorder="1" applyAlignment="1"/>
    <xf numFmtId="37" fontId="111" fillId="0" borderId="0" xfId="0" applyNumberFormat="1" applyFont="1" applyFill="1" applyBorder="1" applyAlignment="1">
      <alignment horizontal="right"/>
    </xf>
    <xf numFmtId="0" fontId="111" fillId="0" borderId="0" xfId="0" applyNumberFormat="1" applyFont="1" applyFill="1" applyBorder="1" applyAlignment="1"/>
    <xf numFmtId="37" fontId="112" fillId="0" borderId="0" xfId="0" applyNumberFormat="1" applyFont="1" applyFill="1" applyBorder="1" applyAlignment="1">
      <alignment horizontal="right"/>
    </xf>
    <xf numFmtId="37" fontId="110" fillId="0" borderId="0" xfId="0" applyNumberFormat="1" applyFont="1" applyFill="1" applyBorder="1" applyAlignment="1"/>
    <xf numFmtId="166" fontId="105" fillId="0" borderId="0" xfId="0" applyFont="1" applyAlignment="1"/>
    <xf numFmtId="0" fontId="123" fillId="0" borderId="0" xfId="0" applyNumberFormat="1" applyFont="1" applyAlignment="1">
      <alignment horizontal="center"/>
    </xf>
    <xf numFmtId="0" fontId="123" fillId="0" borderId="0" xfId="0" applyNumberFormat="1" applyFont="1" applyAlignment="1"/>
    <xf numFmtId="3" fontId="124" fillId="0" borderId="0" xfId="0" applyNumberFormat="1" applyFont="1" applyAlignment="1"/>
    <xf numFmtId="3" fontId="125" fillId="0" borderId="0" xfId="0" applyNumberFormat="1" applyFont="1" applyAlignment="1"/>
    <xf numFmtId="3" fontId="123" fillId="0" borderId="0" xfId="0" applyNumberFormat="1" applyFont="1" applyAlignment="1"/>
    <xf numFmtId="166" fontId="105" fillId="0" borderId="0" xfId="0" applyFont="1" applyAlignment="1">
      <alignment horizontal="left" wrapText="1"/>
    </xf>
    <xf numFmtId="0" fontId="106" fillId="0" borderId="0" xfId="0" applyNumberFormat="1" applyFont="1" applyAlignment="1">
      <alignment horizontal="left"/>
    </xf>
    <xf numFmtId="3" fontId="126" fillId="0" borderId="0" xfId="0" applyNumberFormat="1" applyFont="1" applyAlignment="1"/>
    <xf numFmtId="3" fontId="108" fillId="0" borderId="0" xfId="0" applyNumberFormat="1" applyFont="1" applyAlignment="1"/>
    <xf numFmtId="3" fontId="106" fillId="0" borderId="0" xfId="0" applyNumberFormat="1" applyFont="1" applyAlignment="1"/>
    <xf numFmtId="3" fontId="109" fillId="0" borderId="0" xfId="0" applyNumberFormat="1" applyFont="1" applyAlignment="1"/>
    <xf numFmtId="3" fontId="127" fillId="0" borderId="4" xfId="0" applyNumberFormat="1" applyFont="1" applyBorder="1" applyAlignment="1"/>
    <xf numFmtId="3" fontId="127" fillId="0" borderId="31" xfId="0" applyNumberFormat="1" applyFont="1" applyBorder="1" applyAlignment="1"/>
    <xf numFmtId="1" fontId="112" fillId="0" borderId="0" xfId="0" applyNumberFormat="1" applyFont="1" applyBorder="1" applyAlignment="1">
      <alignment horizontal="center"/>
    </xf>
    <xf numFmtId="1" fontId="112" fillId="0" borderId="32" xfId="0" applyNumberFormat="1" applyFont="1" applyBorder="1" applyAlignment="1">
      <alignment horizontal="center"/>
    </xf>
    <xf numFmtId="1" fontId="106" fillId="0" borderId="0" xfId="0" applyNumberFormat="1" applyFont="1" applyAlignment="1">
      <alignment horizontal="center"/>
    </xf>
    <xf numFmtId="0" fontId="127" fillId="0" borderId="0" xfId="0" applyNumberFormat="1" applyFont="1" applyAlignment="1">
      <alignment horizontal="right"/>
    </xf>
    <xf numFmtId="41" fontId="110" fillId="41" borderId="51" xfId="1124" applyNumberFormat="1" applyFont="1" applyFill="1" applyBorder="1" applyAlignment="1">
      <alignment horizontal="center"/>
    </xf>
    <xf numFmtId="41" fontId="110" fillId="41" borderId="57" xfId="1124" applyNumberFormat="1" applyFont="1" applyFill="1" applyBorder="1" applyAlignment="1">
      <alignment horizontal="center"/>
    </xf>
    <xf numFmtId="41" fontId="110" fillId="41" borderId="0" xfId="1124" applyNumberFormat="1" applyFont="1" applyFill="1" applyBorder="1" applyAlignment="1">
      <alignment horizontal="center"/>
    </xf>
    <xf numFmtId="41" fontId="110" fillId="41" borderId="32" xfId="1124" applyNumberFormat="1" applyFont="1" applyFill="1" applyBorder="1" applyAlignment="1">
      <alignment horizontal="center"/>
    </xf>
    <xf numFmtId="3" fontId="85" fillId="41" borderId="33" xfId="0" applyNumberFormat="1" applyFont="1" applyFill="1" applyBorder="1" applyAlignment="1"/>
    <xf numFmtId="3" fontId="85" fillId="41" borderId="34" xfId="0" applyNumberFormat="1" applyFont="1" applyFill="1" applyBorder="1" applyAlignment="1"/>
    <xf numFmtId="3" fontId="85" fillId="41" borderId="58" xfId="0" applyNumberFormat="1" applyFont="1" applyFill="1" applyBorder="1" applyAlignment="1"/>
    <xf numFmtId="0" fontId="106" fillId="0" borderId="0" xfId="0" applyNumberFormat="1" applyFont="1" applyAlignment="1">
      <alignment horizontal="right"/>
    </xf>
    <xf numFmtId="3" fontId="126" fillId="0" borderId="0" xfId="0" applyNumberFormat="1" applyFont="1" applyFill="1" applyAlignment="1"/>
    <xf numFmtId="0" fontId="123" fillId="0" borderId="0" xfId="0" applyNumberFormat="1" applyFont="1" applyBorder="1" applyAlignment="1"/>
    <xf numFmtId="0" fontId="124" fillId="0" borderId="0" xfId="0" applyNumberFormat="1" applyFont="1" applyBorder="1" applyAlignment="1">
      <alignment horizontal="center" wrapText="1"/>
    </xf>
    <xf numFmtId="0" fontId="124" fillId="0" borderId="0" xfId="0" applyNumberFormat="1" applyFont="1" applyFill="1" applyBorder="1" applyAlignment="1">
      <alignment horizontal="center" wrapText="1"/>
    </xf>
    <xf numFmtId="0" fontId="124" fillId="0" borderId="0" xfId="0" applyNumberFormat="1" applyFont="1" applyBorder="1" applyAlignment="1">
      <alignment horizontal="right"/>
    </xf>
    <xf numFmtId="3" fontId="125" fillId="0" borderId="0" xfId="0" applyNumberFormat="1" applyFont="1" applyBorder="1" applyAlignment="1"/>
    <xf numFmtId="3" fontId="124" fillId="0" borderId="0" xfId="0" applyNumberFormat="1" applyFont="1" applyBorder="1" applyAlignment="1"/>
    <xf numFmtId="0" fontId="123" fillId="0" borderId="0" xfId="0" applyNumberFormat="1" applyFont="1" applyFill="1" applyBorder="1" applyAlignment="1"/>
    <xf numFmtId="0" fontId="125" fillId="0" borderId="0" xfId="0" applyNumberFormat="1" applyFont="1" applyBorder="1" applyAlignment="1"/>
    <xf numFmtId="41" fontId="108" fillId="0" borderId="0" xfId="1124" applyNumberFormat="1" applyFont="1" applyFill="1" applyBorder="1" applyAlignment="1">
      <alignment horizontal="center"/>
    </xf>
    <xf numFmtId="3" fontId="128" fillId="0" borderId="0" xfId="0" applyNumberFormat="1" applyFont="1" applyFill="1" applyBorder="1" applyAlignment="1"/>
    <xf numFmtId="0" fontId="129" fillId="0" borderId="0" xfId="0" applyNumberFormat="1" applyFont="1" applyBorder="1" applyAlignment="1"/>
    <xf numFmtId="0" fontId="130" fillId="0" borderId="0" xfId="0" applyNumberFormat="1" applyFont="1" applyBorder="1" applyAlignment="1">
      <alignment horizontal="right" wrapText="1"/>
    </xf>
    <xf numFmtId="0" fontId="124" fillId="0" borderId="0" xfId="0" applyNumberFormat="1" applyFont="1" applyBorder="1" applyAlignment="1">
      <alignment horizontal="right" wrapText="1"/>
    </xf>
    <xf numFmtId="42" fontId="125" fillId="0" borderId="0" xfId="0" applyNumberFormat="1" applyFont="1" applyBorder="1" applyAlignment="1"/>
    <xf numFmtId="0" fontId="125" fillId="0" borderId="0" xfId="0" applyNumberFormat="1" applyFont="1" applyBorder="1" applyAlignment="1">
      <alignment horizontal="left" wrapText="1"/>
    </xf>
    <xf numFmtId="0" fontId="131" fillId="0" borderId="0" xfId="0" applyNumberFormat="1" applyFont="1" applyBorder="1" applyAlignment="1">
      <alignment horizontal="right" wrapText="1"/>
    </xf>
    <xf numFmtId="42" fontId="132" fillId="0" borderId="0" xfId="0" applyNumberFormat="1" applyFont="1" applyBorder="1" applyAlignment="1"/>
    <xf numFmtId="0" fontId="133" fillId="0" borderId="0" xfId="0" applyNumberFormat="1" applyFont="1" applyBorder="1" applyAlignment="1">
      <alignment horizontal="left" wrapText="1"/>
    </xf>
    <xf numFmtId="0" fontId="134" fillId="0" borderId="0" xfId="0" applyNumberFormat="1" applyFont="1" applyBorder="1" applyAlignment="1"/>
    <xf numFmtId="42" fontId="125" fillId="0" borderId="0" xfId="0" applyNumberFormat="1" applyFont="1" applyBorder="1" applyAlignment="1">
      <alignment horizontal="left" wrapText="1"/>
    </xf>
    <xf numFmtId="0" fontId="135" fillId="0" borderId="0" xfId="0" applyNumberFormat="1" applyFont="1" applyFill="1" applyBorder="1" applyAlignment="1">
      <alignment horizontal="center"/>
    </xf>
    <xf numFmtId="0" fontId="135" fillId="0" borderId="0" xfId="0" applyNumberFormat="1" applyFont="1" applyFill="1" applyBorder="1" applyAlignment="1"/>
    <xf numFmtId="0" fontId="135" fillId="0" borderId="0" xfId="0" applyNumberFormat="1" applyFont="1" applyBorder="1" applyAlignment="1">
      <alignment horizontal="center"/>
    </xf>
    <xf numFmtId="0" fontId="123" fillId="0" borderId="0" xfId="0" applyNumberFormat="1" applyFont="1" applyBorder="1" applyAlignment="1">
      <alignment horizontal="right"/>
    </xf>
    <xf numFmtId="3" fontId="123" fillId="0" borderId="0" xfId="0" applyNumberFormat="1" applyFont="1" applyBorder="1" applyAlignment="1"/>
    <xf numFmtId="0" fontId="123" fillId="0" borderId="0" xfId="0" applyNumberFormat="1" applyFont="1" applyBorder="1" applyAlignment="1">
      <alignment horizontal="center"/>
    </xf>
    <xf numFmtId="0" fontId="134" fillId="0" borderId="0" xfId="0" applyNumberFormat="1" applyFont="1" applyBorder="1" applyAlignment="1">
      <alignment horizontal="right"/>
    </xf>
    <xf numFmtId="3" fontId="134" fillId="0" borderId="0" xfId="0" applyNumberFormat="1" applyFont="1" applyBorder="1" applyAlignment="1"/>
    <xf numFmtId="0" fontId="135" fillId="0" borderId="0" xfId="0" applyNumberFormat="1" applyFont="1" applyBorder="1" applyAlignment="1">
      <alignment horizontal="right"/>
    </xf>
    <xf numFmtId="165" fontId="123" fillId="0" borderId="0" xfId="1087" applyNumberFormat="1" applyFont="1" applyBorder="1" applyAlignment="1"/>
    <xf numFmtId="0" fontId="135" fillId="0" borderId="0" xfId="0" applyNumberFormat="1" applyFont="1" applyBorder="1" applyAlignment="1">
      <alignment horizontal="left"/>
    </xf>
    <xf numFmtId="0" fontId="125" fillId="0" borderId="0" xfId="0" applyNumberFormat="1" applyFont="1" applyBorder="1" applyAlignment="1">
      <alignment horizontal="right"/>
    </xf>
    <xf numFmtId="0" fontId="136" fillId="0" borderId="0" xfId="0" applyNumberFormat="1" applyFont="1" applyBorder="1" applyAlignment="1"/>
    <xf numFmtId="10" fontId="123" fillId="0" borderId="0" xfId="1297" applyNumberFormat="1" applyFont="1" applyBorder="1" applyAlignment="1">
      <alignment horizontal="center"/>
    </xf>
    <xf numFmtId="10" fontId="134" fillId="0" borderId="0" xfId="1297" applyNumberFormat="1" applyFont="1" applyBorder="1" applyAlignment="1">
      <alignment horizontal="center"/>
    </xf>
    <xf numFmtId="10" fontId="123" fillId="0" borderId="0" xfId="0" applyNumberFormat="1" applyFont="1" applyBorder="1" applyAlignment="1">
      <alignment horizontal="center"/>
    </xf>
    <xf numFmtId="0" fontId="137" fillId="0" borderId="0" xfId="0" applyNumberFormat="1" applyFont="1" applyBorder="1" applyAlignment="1"/>
    <xf numFmtId="0" fontId="109" fillId="0" borderId="0" xfId="0" applyNumberFormat="1" applyFont="1" applyBorder="1" applyAlignment="1"/>
    <xf numFmtId="0" fontId="109" fillId="0" borderId="0" xfId="0" applyNumberFormat="1" applyFont="1" applyAlignment="1">
      <alignment horizontal="left" wrapText="1"/>
    </xf>
    <xf numFmtId="0" fontId="108" fillId="0" borderId="0" xfId="0" applyNumberFormat="1" applyFont="1" applyAlignment="1">
      <alignment horizontal="left" wrapText="1"/>
    </xf>
    <xf numFmtId="0" fontId="108" fillId="0" borderId="0" xfId="0" applyNumberFormat="1" applyFont="1" applyAlignment="1">
      <alignment wrapText="1"/>
    </xf>
    <xf numFmtId="0" fontId="109" fillId="0" borderId="35" xfId="0" applyNumberFormat="1" applyFont="1" applyBorder="1" applyAlignment="1"/>
    <xf numFmtId="0" fontId="109" fillId="0" borderId="36" xfId="0" applyNumberFormat="1" applyFont="1" applyBorder="1" applyAlignment="1"/>
    <xf numFmtId="0" fontId="138" fillId="0" borderId="0" xfId="0" applyNumberFormat="1" applyFont="1" applyBorder="1" applyAlignment="1"/>
    <xf numFmtId="0" fontId="106" fillId="0" borderId="27" xfId="0" applyNumberFormat="1" applyFont="1" applyBorder="1" applyAlignment="1">
      <alignment horizontal="center"/>
    </xf>
    <xf numFmtId="0" fontId="106" fillId="0" borderId="0" xfId="0" applyNumberFormat="1" applyFont="1" applyBorder="1" applyAlignment="1">
      <alignment horizontal="center" wrapText="1"/>
    </xf>
    <xf numFmtId="0" fontId="106" fillId="0" borderId="24" xfId="0" applyNumberFormat="1" applyFont="1" applyBorder="1" applyAlignment="1">
      <alignment horizontal="center" wrapText="1"/>
    </xf>
    <xf numFmtId="0" fontId="109" fillId="0" borderId="27" xfId="0" applyNumberFormat="1" applyFont="1" applyBorder="1" applyAlignment="1"/>
    <xf numFmtId="0" fontId="139" fillId="0" borderId="0" xfId="0" applyNumberFormat="1" applyFont="1" applyBorder="1" applyAlignment="1">
      <alignment horizontal="center" wrapText="1"/>
    </xf>
    <xf numFmtId="0" fontId="137" fillId="0" borderId="27" xfId="0" applyNumberFormat="1" applyFont="1" applyBorder="1" applyAlignment="1">
      <alignment horizontal="center"/>
    </xf>
    <xf numFmtId="3" fontId="137" fillId="41" borderId="54" xfId="0" applyNumberFormat="1" applyFont="1" applyFill="1" applyBorder="1" applyAlignment="1"/>
    <xf numFmtId="3" fontId="137" fillId="41" borderId="59" xfId="0" applyNumberFormat="1" applyFont="1" applyFill="1" applyBorder="1" applyAlignment="1"/>
    <xf numFmtId="3" fontId="137" fillId="0" borderId="0" xfId="0" applyNumberFormat="1" applyFont="1" applyBorder="1" applyAlignment="1"/>
    <xf numFmtId="3" fontId="137" fillId="0" borderId="24" xfId="0" applyNumberFormat="1" applyFont="1" applyBorder="1" applyAlignment="1"/>
    <xf numFmtId="0" fontId="137" fillId="0" borderId="27" xfId="0" applyNumberFormat="1" applyFont="1" applyBorder="1" applyAlignment="1"/>
    <xf numFmtId="3" fontId="137" fillId="41" borderId="60" xfId="0" applyNumberFormat="1" applyFont="1" applyFill="1" applyBorder="1" applyAlignment="1"/>
    <xf numFmtId="43" fontId="140" fillId="0" borderId="0" xfId="1086" applyFont="1" applyFill="1" applyBorder="1" applyAlignment="1">
      <alignment horizontal="center"/>
    </xf>
    <xf numFmtId="43" fontId="137" fillId="0" borderId="0" xfId="0" applyNumberFormat="1" applyFont="1" applyBorder="1" applyAlignment="1"/>
    <xf numFmtId="0" fontId="137" fillId="0" borderId="0" xfId="0" applyNumberFormat="1" applyFont="1" applyAlignment="1"/>
    <xf numFmtId="3" fontId="137" fillId="41" borderId="55" xfId="0" applyNumberFormat="1" applyFont="1" applyFill="1" applyBorder="1" applyAlignment="1"/>
    <xf numFmtId="3" fontId="137" fillId="41" borderId="61" xfId="0" applyNumberFormat="1" applyFont="1" applyFill="1" applyBorder="1" applyAlignment="1"/>
    <xf numFmtId="3" fontId="137" fillId="0" borderId="0" xfId="0" applyNumberFormat="1" applyFont="1" applyFill="1" applyBorder="1" applyAlignment="1"/>
    <xf numFmtId="0" fontId="137" fillId="0" borderId="27" xfId="0" applyNumberFormat="1" applyFont="1" applyFill="1" applyBorder="1" applyAlignment="1">
      <alignment horizontal="center"/>
    </xf>
    <xf numFmtId="3" fontId="137" fillId="0" borderId="0" xfId="0" applyNumberFormat="1" applyFont="1" applyFill="1" applyBorder="1" applyAlignment="1">
      <alignment horizontal="center"/>
    </xf>
    <xf numFmtId="3" fontId="137" fillId="41" borderId="62" xfId="0" applyNumberFormat="1" applyFont="1" applyFill="1" applyBorder="1" applyAlignment="1"/>
    <xf numFmtId="0" fontId="109" fillId="0" borderId="27" xfId="0" applyNumberFormat="1" applyFont="1" applyBorder="1" applyAlignment="1">
      <alignment horizontal="center"/>
    </xf>
    <xf numFmtId="3" fontId="109" fillId="41" borderId="55" xfId="0" applyNumberFormat="1" applyFont="1" applyFill="1" applyBorder="1" applyAlignment="1"/>
    <xf numFmtId="3" fontId="109" fillId="41" borderId="61" xfId="0" applyNumberFormat="1" applyFont="1" applyFill="1" applyBorder="1" applyAlignment="1"/>
    <xf numFmtId="3" fontId="109" fillId="0" borderId="0" xfId="0" applyNumberFormat="1" applyFont="1" applyBorder="1" applyAlignment="1"/>
    <xf numFmtId="3" fontId="109" fillId="0" borderId="24" xfId="0" applyNumberFormat="1" applyFont="1" applyBorder="1" applyAlignment="1"/>
    <xf numFmtId="3" fontId="109" fillId="0" borderId="0" xfId="0" applyNumberFormat="1" applyFont="1" applyBorder="1" applyAlignment="1">
      <alignment horizontal="center"/>
    </xf>
    <xf numFmtId="3" fontId="109" fillId="41" borderId="62" xfId="0" applyNumberFormat="1" applyFont="1" applyFill="1" applyBorder="1" applyAlignment="1"/>
    <xf numFmtId="3" fontId="141" fillId="41" borderId="62" xfId="0" applyNumberFormat="1" applyFont="1" applyFill="1" applyBorder="1" applyAlignment="1"/>
    <xf numFmtId="43" fontId="142" fillId="0" borderId="0" xfId="1086" applyFont="1" applyFill="1" applyBorder="1" applyAlignment="1">
      <alignment horizontal="center"/>
    </xf>
    <xf numFmtId="3" fontId="109" fillId="41" borderId="63" xfId="0" applyNumberFormat="1" applyFont="1" applyFill="1" applyBorder="1" applyAlignment="1"/>
    <xf numFmtId="3" fontId="109" fillId="41" borderId="56" xfId="0" applyNumberFormat="1" applyFont="1" applyFill="1" applyBorder="1" applyAlignment="1"/>
    <xf numFmtId="3" fontId="109" fillId="41" borderId="64" xfId="0" applyNumberFormat="1" applyFont="1" applyFill="1" applyBorder="1" applyAlignment="1"/>
    <xf numFmtId="3" fontId="141" fillId="41" borderId="63" xfId="0" applyNumberFormat="1" applyFont="1" applyFill="1" applyBorder="1" applyAlignment="1"/>
    <xf numFmtId="0" fontId="109" fillId="0" borderId="28" xfId="0" applyNumberFormat="1" applyFont="1" applyBorder="1" applyAlignment="1"/>
    <xf numFmtId="0" fontId="109" fillId="0" borderId="15" xfId="0" applyNumberFormat="1" applyFont="1" applyBorder="1" applyAlignment="1"/>
    <xf numFmtId="0" fontId="109" fillId="0" borderId="25" xfId="0" applyNumberFormat="1" applyFont="1" applyBorder="1" applyAlignment="1"/>
    <xf numFmtId="3" fontId="108" fillId="0" borderId="15" xfId="0" applyNumberFormat="1" applyFont="1" applyBorder="1" applyAlignment="1"/>
    <xf numFmtId="0" fontId="141" fillId="0" borderId="15" xfId="0" applyNumberFormat="1" applyFont="1" applyBorder="1" applyAlignment="1"/>
    <xf numFmtId="3" fontId="108" fillId="0" borderId="25" xfId="0" applyNumberFormat="1" applyFont="1" applyBorder="1" applyAlignment="1"/>
    <xf numFmtId="3" fontId="108" fillId="0" borderId="0" xfId="0" applyNumberFormat="1" applyFont="1" applyBorder="1" applyAlignment="1"/>
    <xf numFmtId="167" fontId="143" fillId="0" borderId="0" xfId="1123" applyNumberFormat="1" applyFont="1" applyAlignment="1"/>
    <xf numFmtId="0" fontId="144" fillId="0" borderId="0" xfId="0" applyNumberFormat="1" applyFont="1" applyFill="1" applyAlignment="1"/>
    <xf numFmtId="0" fontId="106" fillId="0" borderId="0" xfId="0" applyNumberFormat="1" applyFont="1" applyFill="1" applyAlignment="1"/>
    <xf numFmtId="167" fontId="109" fillId="0" borderId="0" xfId="1123" applyNumberFormat="1" applyFont="1" applyFill="1" applyAlignment="1"/>
    <xf numFmtId="14" fontId="109" fillId="0" borderId="0" xfId="0" applyNumberFormat="1" applyFont="1" applyAlignment="1"/>
    <xf numFmtId="0" fontId="142" fillId="0" borderId="0" xfId="0" applyNumberFormat="1" applyFont="1" applyAlignment="1">
      <alignment horizontal="center"/>
    </xf>
    <xf numFmtId="0" fontId="145" fillId="0" borderId="0" xfId="0" applyNumberFormat="1" applyFont="1" applyAlignment="1"/>
    <xf numFmtId="0" fontId="142" fillId="0" borderId="27" xfId="0" applyNumberFormat="1" applyFont="1" applyBorder="1" applyAlignment="1">
      <alignment horizontal="center" wrapText="1"/>
    </xf>
    <xf numFmtId="0" fontId="142" fillId="0" borderId="0" xfId="0" applyNumberFormat="1" applyFont="1" applyBorder="1" applyAlignment="1">
      <alignment horizontal="center" wrapText="1"/>
    </xf>
    <xf numFmtId="0" fontId="142" fillId="0" borderId="24" xfId="0" applyNumberFormat="1" applyFont="1" applyBorder="1" applyAlignment="1">
      <alignment horizontal="center" wrapText="1"/>
    </xf>
    <xf numFmtId="14" fontId="142" fillId="0" borderId="0" xfId="0" applyNumberFormat="1" applyFont="1" applyAlignment="1">
      <alignment horizontal="center"/>
    </xf>
    <xf numFmtId="1" fontId="114" fillId="0" borderId="0" xfId="0" applyNumberFormat="1" applyFont="1" applyAlignment="1">
      <alignment horizontal="center"/>
    </xf>
    <xf numFmtId="37" fontId="114" fillId="0" borderId="27" xfId="0" applyNumberFormat="1" applyFont="1" applyBorder="1" applyAlignment="1">
      <alignment horizontal="center"/>
    </xf>
    <xf numFmtId="37" fontId="114" fillId="41" borderId="55" xfId="0" applyNumberFormat="1" applyFont="1" applyFill="1" applyBorder="1" applyAlignment="1">
      <alignment horizontal="center"/>
    </xf>
    <xf numFmtId="37" fontId="114" fillId="41" borderId="0" xfId="0" applyNumberFormat="1" applyFont="1" applyFill="1" applyBorder="1" applyAlignment="1">
      <alignment horizontal="center"/>
    </xf>
    <xf numFmtId="37" fontId="114" fillId="41" borderId="61" xfId="0" applyNumberFormat="1" applyFont="1" applyFill="1" applyBorder="1" applyAlignment="1">
      <alignment horizontal="center"/>
    </xf>
    <xf numFmtId="37" fontId="114" fillId="0" borderId="24" xfId="0" applyNumberFormat="1" applyFont="1" applyBorder="1" applyAlignment="1">
      <alignment horizontal="center"/>
    </xf>
    <xf numFmtId="37" fontId="109" fillId="0" borderId="0" xfId="0" applyNumberFormat="1" applyFont="1" applyAlignment="1"/>
    <xf numFmtId="1" fontId="109" fillId="0" borderId="0" xfId="0" applyNumberFormat="1" applyFont="1" applyAlignment="1">
      <alignment horizontal="center"/>
    </xf>
    <xf numFmtId="37" fontId="109" fillId="0" borderId="27" xfId="0" applyNumberFormat="1" applyFont="1" applyBorder="1" applyAlignment="1">
      <alignment horizontal="center"/>
    </xf>
    <xf numFmtId="37" fontId="109" fillId="41" borderId="55" xfId="0" applyNumberFormat="1" applyFont="1" applyFill="1" applyBorder="1" applyAlignment="1">
      <alignment horizontal="center"/>
    </xf>
    <xf numFmtId="37" fontId="109" fillId="41" borderId="0" xfId="0" applyNumberFormat="1" applyFont="1" applyFill="1" applyBorder="1" applyAlignment="1">
      <alignment horizontal="center"/>
    </xf>
    <xf numFmtId="37" fontId="109" fillId="41" borderId="61" xfId="0" applyNumberFormat="1" applyFont="1" applyFill="1" applyBorder="1" applyAlignment="1">
      <alignment horizontal="center"/>
    </xf>
    <xf numFmtId="37" fontId="109" fillId="0" borderId="24" xfId="0" applyNumberFormat="1" applyFont="1" applyBorder="1" applyAlignment="1">
      <alignment horizontal="center"/>
    </xf>
    <xf numFmtId="37" fontId="109" fillId="0" borderId="28" xfId="0" applyNumberFormat="1" applyFont="1" applyBorder="1" applyAlignment="1">
      <alignment horizontal="center"/>
    </xf>
    <xf numFmtId="37" fontId="109" fillId="41" borderId="56" xfId="0" applyNumberFormat="1" applyFont="1" applyFill="1" applyBorder="1" applyAlignment="1">
      <alignment horizontal="center"/>
    </xf>
    <xf numFmtId="37" fontId="109" fillId="41" borderId="52" xfId="0" applyNumberFormat="1" applyFont="1" applyFill="1" applyBorder="1" applyAlignment="1">
      <alignment horizontal="center"/>
    </xf>
    <xf numFmtId="37" fontId="109" fillId="41" borderId="64" xfId="0" applyNumberFormat="1" applyFont="1" applyFill="1" applyBorder="1" applyAlignment="1">
      <alignment horizontal="center"/>
    </xf>
    <xf numFmtId="37" fontId="109" fillId="0" borderId="25" xfId="0" applyNumberFormat="1" applyFont="1" applyBorder="1" applyAlignment="1">
      <alignment horizontal="center"/>
    </xf>
    <xf numFmtId="0" fontId="144" fillId="0" borderId="0" xfId="0" applyNumberFormat="1" applyFont="1" applyAlignment="1"/>
    <xf numFmtId="0" fontId="106" fillId="0" borderId="0" xfId="0" applyNumberFormat="1" applyFont="1" applyAlignment="1"/>
    <xf numFmtId="167" fontId="109" fillId="40" borderId="0" xfId="1123" applyNumberFormat="1" applyFont="1" applyFill="1" applyAlignment="1"/>
    <xf numFmtId="0" fontId="73" fillId="0" borderId="0" xfId="0" applyNumberFormat="1" applyFont="1" applyAlignment="1">
      <alignment wrapText="1"/>
    </xf>
    <xf numFmtId="0" fontId="1" fillId="0" borderId="0" xfId="0" applyNumberFormat="1" applyFont="1" applyFill="1" applyAlignment="1">
      <alignment horizontal="right"/>
    </xf>
    <xf numFmtId="0" fontId="1" fillId="0" borderId="0" xfId="0" applyNumberFormat="1" applyFont="1" applyFill="1" applyAlignment="1"/>
    <xf numFmtId="166" fontId="17" fillId="0" borderId="27" xfId="0" applyFont="1" applyFill="1" applyBorder="1" applyAlignment="1">
      <alignment horizontal="center" wrapText="1"/>
    </xf>
    <xf numFmtId="166" fontId="17" fillId="0" borderId="0" xfId="0" applyFont="1" applyFill="1" applyBorder="1" applyAlignment="1">
      <alignment horizontal="center" wrapText="1"/>
    </xf>
    <xf numFmtId="166" fontId="17" fillId="0" borderId="24" xfId="0" applyFont="1" applyFill="1" applyBorder="1" applyAlignment="1">
      <alignment horizontal="center" wrapText="1"/>
    </xf>
    <xf numFmtId="0" fontId="18" fillId="0" borderId="0" xfId="0" applyNumberFormat="1" applyFont="1" applyFill="1" applyAlignment="1">
      <alignment horizontal="right"/>
    </xf>
    <xf numFmtId="0" fontId="17" fillId="0" borderId="0" xfId="0" applyNumberFormat="1" applyFont="1" applyFill="1" applyBorder="1" applyAlignment="1"/>
    <xf numFmtId="0" fontId="18" fillId="0" borderId="0" xfId="0" applyNumberFormat="1" applyFont="1" applyFill="1" applyBorder="1" applyAlignment="1"/>
    <xf numFmtId="0" fontId="18" fillId="0" borderId="0" xfId="0" applyNumberFormat="1" applyFont="1" applyFill="1" applyAlignment="1"/>
    <xf numFmtId="167" fontId="2" fillId="41" borderId="65" xfId="1123" applyNumberFormat="1" applyFont="1" applyFill="1" applyBorder="1" applyAlignment="1">
      <alignment horizontal="center"/>
    </xf>
    <xf numFmtId="14" fontId="2" fillId="41" borderId="66" xfId="0" applyNumberFormat="1" applyFont="1" applyFill="1" applyBorder="1" applyAlignment="1">
      <alignment horizontal="center"/>
    </xf>
    <xf numFmtId="168" fontId="2" fillId="41" borderId="66" xfId="0" applyNumberFormat="1" applyFont="1" applyFill="1" applyBorder="1" applyAlignment="1">
      <alignment horizontal="center"/>
    </xf>
    <xf numFmtId="169" fontId="2" fillId="41" borderId="66" xfId="0" applyNumberFormat="1" applyFont="1" applyFill="1" applyBorder="1" applyAlignment="1">
      <alignment horizontal="center"/>
    </xf>
    <xf numFmtId="8" fontId="2" fillId="41" borderId="67" xfId="0" applyNumberFormat="1" applyFont="1" applyFill="1" applyBorder="1" applyAlignment="1">
      <alignment horizontal="center"/>
    </xf>
    <xf numFmtId="3" fontId="2" fillId="41" borderId="0" xfId="1123" applyNumberFormat="1" applyFont="1" applyFill="1" applyBorder="1" applyAlignment="1">
      <alignment horizontal="center"/>
    </xf>
    <xf numFmtId="3" fontId="2" fillId="41" borderId="54" xfId="0" applyNumberFormat="1" applyFont="1" applyFill="1" applyBorder="1" applyAlignment="1"/>
    <xf numFmtId="3" fontId="2" fillId="41" borderId="51" xfId="1123" applyNumberFormat="1" applyFont="1" applyFill="1" applyBorder="1" applyAlignment="1">
      <alignment horizontal="center"/>
    </xf>
    <xf numFmtId="3" fontId="2" fillId="41" borderId="59" xfId="1123" applyNumberFormat="1" applyFont="1" applyFill="1" applyBorder="1" applyAlignment="1">
      <alignment horizontal="center"/>
    </xf>
    <xf numFmtId="3" fontId="2" fillId="41" borderId="55" xfId="0" applyNumberFormat="1" applyFont="1" applyFill="1" applyBorder="1" applyAlignment="1"/>
    <xf numFmtId="3" fontId="2" fillId="41" borderId="61" xfId="1123" applyNumberFormat="1" applyFont="1" applyFill="1" applyBorder="1" applyAlignment="1">
      <alignment horizontal="center"/>
    </xf>
    <xf numFmtId="3" fontId="2" fillId="41" borderId="56" xfId="0" applyNumberFormat="1" applyFont="1" applyFill="1" applyBorder="1" applyAlignment="1"/>
    <xf numFmtId="3" fontId="2" fillId="41" borderId="52" xfId="1123" applyNumberFormat="1" applyFont="1" applyFill="1" applyBorder="1" applyAlignment="1">
      <alignment horizontal="center"/>
    </xf>
    <xf numFmtId="3" fontId="2" fillId="41" borderId="64" xfId="1123" applyNumberFormat="1" applyFont="1" applyFill="1" applyBorder="1" applyAlignment="1">
      <alignment horizontal="center"/>
    </xf>
    <xf numFmtId="173" fontId="2" fillId="41" borderId="54" xfId="0" applyNumberFormat="1" applyFont="1" applyFill="1" applyBorder="1" applyAlignment="1">
      <alignment horizontal="center"/>
    </xf>
    <xf numFmtId="173" fontId="2" fillId="41" borderId="51" xfId="0" applyNumberFormat="1" applyFont="1" applyFill="1" applyBorder="1" applyAlignment="1">
      <alignment horizontal="center"/>
    </xf>
    <xf numFmtId="173" fontId="2" fillId="41" borderId="55" xfId="0" applyNumberFormat="1" applyFont="1" applyFill="1" applyBorder="1" applyAlignment="1">
      <alignment horizontal="center"/>
    </xf>
    <xf numFmtId="173" fontId="2" fillId="41" borderId="0" xfId="0" applyNumberFormat="1" applyFont="1" applyFill="1" applyBorder="1" applyAlignment="1">
      <alignment horizontal="center"/>
    </xf>
    <xf numFmtId="173" fontId="2" fillId="41" borderId="56" xfId="0" applyNumberFormat="1" applyFont="1" applyFill="1" applyBorder="1" applyAlignment="1">
      <alignment horizontal="center"/>
    </xf>
    <xf numFmtId="173" fontId="2" fillId="41" borderId="52" xfId="0" applyNumberFormat="1" applyFont="1" applyFill="1" applyBorder="1" applyAlignment="1">
      <alignment horizontal="center"/>
    </xf>
    <xf numFmtId="0" fontId="146" fillId="0" borderId="0" xfId="0" applyNumberFormat="1" applyFont="1" applyAlignment="1">
      <alignment horizontal="right"/>
    </xf>
    <xf numFmtId="0" fontId="147" fillId="0" borderId="0" xfId="0" applyNumberFormat="1" applyFont="1" applyBorder="1" applyAlignment="1">
      <alignment horizontal="center"/>
    </xf>
    <xf numFmtId="3" fontId="146" fillId="0" borderId="0" xfId="0" applyNumberFormat="1" applyFont="1" applyBorder="1" applyAlignment="1"/>
    <xf numFmtId="3" fontId="146" fillId="0" borderId="0" xfId="1123" applyNumberFormat="1" applyFont="1" applyBorder="1" applyAlignment="1">
      <alignment horizontal="center"/>
    </xf>
    <xf numFmtId="1" fontId="84" fillId="0" borderId="8" xfId="0" applyNumberFormat="1" applyFont="1" applyBorder="1" applyAlignment="1">
      <alignment horizontal="center"/>
    </xf>
    <xf numFmtId="5" fontId="84" fillId="0" borderId="37" xfId="0" applyNumberFormat="1" applyFont="1" applyBorder="1" applyAlignment="1">
      <alignment horizontal="center"/>
    </xf>
    <xf numFmtId="0" fontId="113" fillId="0" borderId="0" xfId="0" applyNumberFormat="1" applyFont="1" applyBorder="1" applyAlignment="1"/>
    <xf numFmtId="3" fontId="146" fillId="0" borderId="0" xfId="1123" applyNumberFormat="1" applyFont="1" applyAlignment="1">
      <alignment horizontal="center"/>
    </xf>
    <xf numFmtId="0" fontId="113" fillId="0" borderId="0" xfId="0" applyNumberFormat="1" applyFont="1" applyAlignment="1">
      <alignment horizontal="right"/>
    </xf>
    <xf numFmtId="0" fontId="113" fillId="0" borderId="0" xfId="0" applyNumberFormat="1" applyFont="1" applyAlignment="1"/>
    <xf numFmtId="10" fontId="146" fillId="0" borderId="0" xfId="0" applyNumberFormat="1" applyFont="1" applyAlignment="1"/>
    <xf numFmtId="1" fontId="84" fillId="0" borderId="0" xfId="0" applyNumberFormat="1" applyFont="1" applyAlignment="1">
      <alignment horizontal="center"/>
    </xf>
    <xf numFmtId="3" fontId="2" fillId="0" borderId="0" xfId="1123" applyNumberFormat="1" applyFont="1" applyFill="1" applyAlignment="1">
      <alignment horizontal="center"/>
    </xf>
    <xf numFmtId="44" fontId="110" fillId="41" borderId="0" xfId="0" applyNumberFormat="1" applyFont="1" applyFill="1" applyBorder="1" applyAlignment="1">
      <alignment horizontal="center"/>
    </xf>
    <xf numFmtId="5" fontId="110" fillId="41" borderId="0" xfId="0" applyNumberFormat="1" applyFont="1" applyFill="1" applyBorder="1" applyAlignment="1">
      <alignment horizontal="center"/>
    </xf>
    <xf numFmtId="5" fontId="84" fillId="0" borderId="27" xfId="0" applyNumberFormat="1" applyFont="1" applyBorder="1" applyAlignment="1">
      <alignment horizontal="center"/>
    </xf>
    <xf numFmtId="44" fontId="148" fillId="41" borderId="54" xfId="0" applyNumberFormat="1" applyFont="1" applyFill="1" applyBorder="1" applyAlignment="1"/>
    <xf numFmtId="44" fontId="110" fillId="41" borderId="51" xfId="0" applyNumberFormat="1" applyFont="1" applyFill="1" applyBorder="1" applyAlignment="1">
      <alignment horizontal="center"/>
    </xf>
    <xf numFmtId="5" fontId="110" fillId="41" borderId="51" xfId="0" applyNumberFormat="1" applyFont="1" applyFill="1" applyBorder="1" applyAlignment="1">
      <alignment horizontal="center"/>
    </xf>
    <xf numFmtId="44" fontId="110" fillId="41" borderId="59" xfId="0" applyNumberFormat="1" applyFont="1" applyFill="1" applyBorder="1" applyAlignment="1">
      <alignment horizontal="center"/>
    </xf>
    <xf numFmtId="44" fontId="148" fillId="41" borderId="55" xfId="0" applyNumberFormat="1" applyFont="1" applyFill="1" applyBorder="1" applyAlignment="1"/>
    <xf numFmtId="44" fontId="110" fillId="41" borderId="61" xfId="0" applyNumberFormat="1" applyFont="1" applyFill="1" applyBorder="1" applyAlignment="1">
      <alignment horizontal="center"/>
    </xf>
    <xf numFmtId="44" fontId="148" fillId="41" borderId="56" xfId="0" applyNumberFormat="1" applyFont="1" applyFill="1" applyBorder="1" applyAlignment="1"/>
    <xf numFmtId="44" fontId="110" fillId="41" borderId="52" xfId="0" applyNumberFormat="1" applyFont="1" applyFill="1" applyBorder="1" applyAlignment="1">
      <alignment horizontal="center"/>
    </xf>
    <xf numFmtId="5" fontId="110" fillId="41" borderId="52" xfId="0" applyNumberFormat="1" applyFont="1" applyFill="1" applyBorder="1" applyAlignment="1">
      <alignment horizontal="center"/>
    </xf>
    <xf numFmtId="44" fontId="110" fillId="41" borderId="64" xfId="0" applyNumberFormat="1" applyFont="1" applyFill="1" applyBorder="1" applyAlignment="1">
      <alignment horizontal="center"/>
    </xf>
    <xf numFmtId="3" fontId="2" fillId="41" borderId="54" xfId="0" applyNumberFormat="1" applyFont="1" applyFill="1" applyBorder="1" applyAlignment="1">
      <alignment horizontal="right"/>
    </xf>
    <xf numFmtId="3" fontId="2" fillId="41" borderId="55" xfId="0" applyNumberFormat="1" applyFont="1" applyFill="1" applyBorder="1" applyAlignment="1">
      <alignment horizontal="right"/>
    </xf>
    <xf numFmtId="3" fontId="2" fillId="41" borderId="56" xfId="0" applyNumberFormat="1" applyFont="1" applyFill="1" applyBorder="1" applyAlignment="1">
      <alignment horizontal="right"/>
    </xf>
    <xf numFmtId="0" fontId="149" fillId="0" borderId="0" xfId="1187" applyNumberFormat="1" applyFont="1" applyAlignment="1" applyProtection="1"/>
    <xf numFmtId="17" fontId="150" fillId="0" borderId="0" xfId="0" applyNumberFormat="1" applyFont="1" applyAlignment="1">
      <alignment horizontal="center"/>
    </xf>
    <xf numFmtId="17" fontId="112" fillId="0" borderId="0" xfId="0" applyNumberFormat="1" applyFont="1" applyAlignment="1">
      <alignment horizontal="center"/>
    </xf>
    <xf numFmtId="165" fontId="109" fillId="0" borderId="0" xfId="0" applyNumberFormat="1" applyFont="1" applyAlignment="1"/>
    <xf numFmtId="0" fontId="138" fillId="0" borderId="0" xfId="0" applyNumberFormat="1" applyFont="1" applyAlignment="1">
      <alignment horizontal="center"/>
    </xf>
    <xf numFmtId="17" fontId="109" fillId="0" borderId="0" xfId="0" applyNumberFormat="1" applyFont="1" applyAlignment="1"/>
    <xf numFmtId="5" fontId="109" fillId="0" borderId="0" xfId="0" applyNumberFormat="1" applyFont="1" applyAlignment="1"/>
    <xf numFmtId="5" fontId="109" fillId="23" borderId="0" xfId="0" applyNumberFormat="1" applyFont="1" applyFill="1" applyAlignment="1"/>
    <xf numFmtId="0" fontId="109" fillId="23" borderId="0" xfId="0" applyNumberFormat="1" applyFont="1" applyFill="1" applyAlignment="1"/>
    <xf numFmtId="167" fontId="109" fillId="0" borderId="0" xfId="0" applyNumberFormat="1" applyFont="1" applyAlignment="1"/>
    <xf numFmtId="7" fontId="109" fillId="0" borderId="0" xfId="0" applyNumberFormat="1" applyFont="1" applyAlignment="1"/>
    <xf numFmtId="17" fontId="151" fillId="0" borderId="0" xfId="0" applyNumberFormat="1" applyFont="1" applyAlignment="1">
      <alignment horizontal="center"/>
    </xf>
    <xf numFmtId="17" fontId="152" fillId="0" borderId="0" xfId="0" applyNumberFormat="1" applyFont="1" applyAlignment="1">
      <alignment horizontal="center"/>
    </xf>
    <xf numFmtId="189" fontId="97" fillId="0" borderId="0" xfId="0" applyNumberFormat="1" applyFont="1" applyAlignment="1">
      <alignment horizontal="center"/>
    </xf>
    <xf numFmtId="189" fontId="97" fillId="0" borderId="0" xfId="0" applyNumberFormat="1" applyFont="1" applyBorder="1" applyAlignment="1">
      <alignment horizontal="center"/>
    </xf>
    <xf numFmtId="17" fontId="122" fillId="0" borderId="0" xfId="0" applyNumberFormat="1" applyFont="1" applyAlignment="1">
      <alignment horizontal="center"/>
    </xf>
    <xf numFmtId="17" fontId="153" fillId="0" borderId="0" xfId="0" applyNumberFormat="1" applyFont="1" applyAlignment="1">
      <alignment horizontal="center"/>
    </xf>
    <xf numFmtId="165" fontId="88" fillId="0" borderId="0" xfId="0" applyNumberFormat="1" applyFont="1" applyAlignment="1"/>
    <xf numFmtId="0" fontId="154" fillId="0" borderId="0" xfId="0" applyNumberFormat="1" applyFont="1" applyAlignment="1"/>
    <xf numFmtId="0" fontId="155" fillId="0" borderId="0" xfId="0" applyNumberFormat="1" applyFont="1" applyAlignment="1"/>
    <xf numFmtId="0" fontId="156" fillId="0" borderId="0" xfId="0" applyNumberFormat="1" applyFont="1" applyAlignment="1">
      <alignment horizontal="center"/>
    </xf>
    <xf numFmtId="0" fontId="157" fillId="0" borderId="0" xfId="0" applyNumberFormat="1" applyFont="1" applyAlignment="1">
      <alignment horizontal="center"/>
    </xf>
    <xf numFmtId="0" fontId="111" fillId="0" borderId="0" xfId="0" applyNumberFormat="1" applyFont="1" applyAlignment="1">
      <alignment horizontal="center"/>
    </xf>
    <xf numFmtId="0" fontId="155" fillId="0" borderId="0" xfId="0" applyNumberFormat="1" applyFont="1" applyAlignment="1">
      <alignment horizontal="center"/>
    </xf>
    <xf numFmtId="0" fontId="114" fillId="0" borderId="0" xfId="0" applyNumberFormat="1" applyFont="1" applyAlignment="1">
      <alignment horizontal="center"/>
    </xf>
    <xf numFmtId="0" fontId="112" fillId="0" borderId="0" xfId="0" applyNumberFormat="1" applyFont="1" applyAlignment="1">
      <alignment horizontal="left"/>
    </xf>
    <xf numFmtId="3" fontId="114" fillId="0" borderId="0" xfId="0" applyNumberFormat="1" applyFont="1" applyAlignment="1"/>
    <xf numFmtId="3" fontId="110" fillId="0" borderId="0" xfId="0" applyNumberFormat="1" applyFont="1" applyAlignment="1"/>
    <xf numFmtId="0" fontId="156" fillId="0" borderId="0" xfId="0" applyNumberFormat="1" applyFont="1" applyAlignment="1"/>
    <xf numFmtId="3" fontId="157" fillId="0" borderId="0" xfId="0" applyNumberFormat="1" applyFont="1" applyAlignment="1"/>
    <xf numFmtId="3" fontId="157" fillId="0" borderId="0" xfId="0" applyNumberFormat="1" applyFont="1" applyFill="1" applyAlignment="1"/>
    <xf numFmtId="3" fontId="111" fillId="0" borderId="0" xfId="0" applyNumberFormat="1" applyFont="1" applyAlignment="1"/>
    <xf numFmtId="0" fontId="158" fillId="0" borderId="0" xfId="0" applyNumberFormat="1" applyFont="1" applyAlignment="1"/>
    <xf numFmtId="3" fontId="155" fillId="0" borderId="0" xfId="0" applyNumberFormat="1" applyFont="1" applyFill="1" applyAlignment="1"/>
    <xf numFmtId="3" fontId="114" fillId="0" borderId="0" xfId="0" applyNumberFormat="1" applyFont="1" applyFill="1" applyAlignment="1"/>
    <xf numFmtId="3" fontId="110" fillId="0" borderId="0" xfId="0" applyNumberFormat="1" applyFont="1" applyFill="1" applyAlignment="1"/>
    <xf numFmtId="3" fontId="155" fillId="0" borderId="0" xfId="0" applyNumberFormat="1" applyFont="1" applyAlignment="1"/>
    <xf numFmtId="3" fontId="159" fillId="0" borderId="0" xfId="0" applyNumberFormat="1" applyFont="1" applyFill="1" applyAlignment="1"/>
    <xf numFmtId="167" fontId="160" fillId="0" borderId="29" xfId="1124" applyNumberFormat="1" applyFont="1" applyBorder="1" applyAlignment="1"/>
    <xf numFmtId="167" fontId="160" fillId="0" borderId="38" xfId="1124" applyNumberFormat="1" applyFont="1" applyBorder="1" applyAlignment="1"/>
    <xf numFmtId="167" fontId="160" fillId="0" borderId="4" xfId="1124" applyNumberFormat="1" applyFont="1" applyBorder="1" applyAlignment="1"/>
    <xf numFmtId="167" fontId="161" fillId="0" borderId="4" xfId="1124" applyNumberFormat="1" applyFont="1" applyBorder="1" applyAlignment="1"/>
    <xf numFmtId="3" fontId="156" fillId="0" borderId="0" xfId="0" applyNumberFormat="1" applyFont="1" applyAlignment="1"/>
    <xf numFmtId="167" fontId="162" fillId="0" borderId="29" xfId="1124" applyNumberFormat="1" applyFont="1" applyBorder="1" applyAlignment="1"/>
    <xf numFmtId="0" fontId="108" fillId="0" borderId="0" xfId="0" applyNumberFormat="1" applyFont="1" applyAlignment="1">
      <alignment horizontal="right"/>
    </xf>
    <xf numFmtId="0" fontId="163" fillId="0" borderId="0" xfId="0" applyNumberFormat="1" applyFont="1" applyAlignment="1"/>
    <xf numFmtId="167" fontId="139" fillId="0" borderId="0" xfId="1124" applyNumberFormat="1" applyFont="1" applyBorder="1" applyAlignment="1"/>
    <xf numFmtId="3" fontId="108" fillId="0" borderId="0" xfId="0" applyNumberFormat="1" applyFont="1" applyFill="1" applyAlignment="1"/>
    <xf numFmtId="5" fontId="142" fillId="0" borderId="39" xfId="0" applyNumberFormat="1" applyFont="1" applyBorder="1" applyAlignment="1"/>
    <xf numFmtId="5" fontId="142" fillId="0" borderId="40" xfId="0" applyNumberFormat="1" applyFont="1" applyBorder="1" applyAlignment="1"/>
    <xf numFmtId="5" fontId="142" fillId="0" borderId="41" xfId="0" applyNumberFormat="1" applyFont="1" applyBorder="1" applyAlignment="1"/>
    <xf numFmtId="0" fontId="108" fillId="0" borderId="0" xfId="0" applyNumberFormat="1" applyFont="1" applyFill="1" applyAlignment="1">
      <alignment wrapText="1"/>
    </xf>
    <xf numFmtId="0" fontId="157" fillId="0" borderId="0" xfId="0" applyNumberFormat="1" applyFont="1" applyFill="1" applyAlignment="1">
      <alignment horizontal="center"/>
    </xf>
    <xf numFmtId="167" fontId="160" fillId="0" borderId="4" xfId="1124" applyNumberFormat="1" applyFont="1" applyFill="1" applyBorder="1" applyAlignment="1"/>
    <xf numFmtId="0" fontId="138" fillId="0" borderId="0" xfId="0" applyNumberFormat="1" applyFont="1" applyFill="1" applyAlignment="1">
      <alignment horizontal="center"/>
    </xf>
    <xf numFmtId="5" fontId="109" fillId="0" borderId="0" xfId="0" applyNumberFormat="1" applyFont="1" applyFill="1" applyAlignment="1"/>
    <xf numFmtId="0" fontId="164" fillId="0" borderId="0" xfId="0" applyNumberFormat="1" applyFont="1" applyAlignment="1">
      <alignment horizontal="center"/>
    </xf>
    <xf numFmtId="0" fontId="164" fillId="0" borderId="0" xfId="0" applyNumberFormat="1" applyFont="1" applyAlignment="1">
      <alignment horizontal="center" wrapText="1"/>
    </xf>
    <xf numFmtId="0" fontId="165" fillId="0" borderId="0" xfId="0" applyNumberFormat="1" applyFont="1" applyAlignment="1"/>
    <xf numFmtId="10" fontId="165" fillId="0" borderId="0" xfId="0" applyNumberFormat="1" applyFont="1" applyAlignment="1">
      <alignment horizontal="center"/>
    </xf>
    <xf numFmtId="3" fontId="165" fillId="0" borderId="0" xfId="0" applyNumberFormat="1" applyFont="1" applyAlignment="1">
      <alignment horizontal="center"/>
    </xf>
    <xf numFmtId="37" fontId="165" fillId="0" borderId="0" xfId="0" applyNumberFormat="1" applyFont="1" applyAlignment="1"/>
    <xf numFmtId="3" fontId="165" fillId="0" borderId="0" xfId="1087" applyNumberFormat="1" applyFont="1" applyAlignment="1"/>
    <xf numFmtId="0" fontId="166" fillId="0" borderId="0" xfId="0" applyNumberFormat="1" applyFont="1" applyAlignment="1"/>
    <xf numFmtId="10" fontId="166" fillId="0" borderId="0" xfId="0" applyNumberFormat="1" applyFont="1" applyAlignment="1">
      <alignment horizontal="center"/>
    </xf>
    <xf numFmtId="37" fontId="166" fillId="0" borderId="0" xfId="0" applyNumberFormat="1" applyFont="1" applyAlignment="1"/>
    <xf numFmtId="3" fontId="166" fillId="0" borderId="0" xfId="1087" applyNumberFormat="1" applyFont="1" applyAlignment="1"/>
    <xf numFmtId="43" fontId="109" fillId="0" borderId="0" xfId="0" applyNumberFormat="1" applyFont="1" applyAlignment="1"/>
    <xf numFmtId="3" fontId="166" fillId="0" borderId="0" xfId="0" applyNumberFormat="1" applyFont="1" applyAlignment="1">
      <alignment horizontal="center"/>
    </xf>
    <xf numFmtId="10" fontId="110" fillId="0" borderId="0" xfId="0" applyNumberFormat="1" applyFont="1" applyAlignment="1">
      <alignment horizontal="center"/>
    </xf>
    <xf numFmtId="3" fontId="110" fillId="0" borderId="0" xfId="0" applyNumberFormat="1" applyFont="1" applyAlignment="1">
      <alignment horizontal="center"/>
    </xf>
    <xf numFmtId="37" fontId="110" fillId="0" borderId="0" xfId="0" applyNumberFormat="1" applyFont="1" applyAlignment="1"/>
    <xf numFmtId="3" fontId="110" fillId="0" borderId="0" xfId="1087" applyNumberFormat="1" applyFont="1" applyAlignment="1"/>
    <xf numFmtId="44" fontId="109" fillId="0" borderId="0" xfId="1124" applyFont="1" applyAlignment="1"/>
    <xf numFmtId="0" fontId="109" fillId="0" borderId="0" xfId="0" applyNumberFormat="1" applyFont="1" applyAlignment="1">
      <alignment wrapText="1"/>
    </xf>
    <xf numFmtId="17" fontId="111" fillId="0" borderId="0" xfId="0" applyNumberFormat="1" applyFont="1" applyAlignment="1">
      <alignment horizontal="center"/>
    </xf>
    <xf numFmtId="17" fontId="167" fillId="0" borderId="0" xfId="0" applyNumberFormat="1" applyFont="1" applyAlignment="1">
      <alignment horizontal="center"/>
    </xf>
    <xf numFmtId="17" fontId="168" fillId="0" borderId="0" xfId="0" applyNumberFormat="1" applyFont="1" applyAlignment="1">
      <alignment horizontal="center"/>
    </xf>
    <xf numFmtId="17" fontId="169" fillId="0" borderId="0" xfId="0" applyNumberFormat="1" applyFont="1" applyAlignment="1">
      <alignment horizontal="center"/>
    </xf>
    <xf numFmtId="17" fontId="170" fillId="0" borderId="0" xfId="0" applyNumberFormat="1" applyFont="1" applyAlignment="1">
      <alignment horizontal="center"/>
    </xf>
    <xf numFmtId="2" fontId="110" fillId="0" borderId="0" xfId="0" applyNumberFormat="1" applyFont="1" applyAlignment="1">
      <alignment horizontal="center"/>
    </xf>
    <xf numFmtId="2" fontId="171" fillId="0" borderId="0" xfId="0" applyNumberFormat="1" applyFont="1" applyAlignment="1">
      <alignment horizontal="center"/>
    </xf>
    <xf numFmtId="2" fontId="172" fillId="0" borderId="0" xfId="0" applyNumberFormat="1" applyFont="1" applyAlignment="1">
      <alignment horizontal="center"/>
    </xf>
    <xf numFmtId="2" fontId="112" fillId="0" borderId="0" xfId="0" applyNumberFormat="1" applyFont="1" applyAlignment="1">
      <alignment horizontal="center"/>
    </xf>
    <xf numFmtId="173" fontId="110" fillId="0" borderId="0" xfId="1124" applyNumberFormat="1" applyFont="1"/>
    <xf numFmtId="173" fontId="173" fillId="0" borderId="0" xfId="1124" applyNumberFormat="1" applyFont="1"/>
    <xf numFmtId="173" fontId="166" fillId="0" borderId="0" xfId="1124" applyNumberFormat="1" applyFont="1"/>
    <xf numFmtId="173" fontId="174" fillId="0" borderId="0" xfId="1124" applyNumberFormat="1" applyFont="1"/>
    <xf numFmtId="0" fontId="173" fillId="0" borderId="0" xfId="0" applyNumberFormat="1" applyFont="1" applyAlignment="1"/>
    <xf numFmtId="0" fontId="173" fillId="0" borderId="0" xfId="0" applyNumberFormat="1" applyFont="1" applyFill="1" applyAlignment="1"/>
    <xf numFmtId="0" fontId="174" fillId="0" borderId="0" xfId="0" applyNumberFormat="1" applyFont="1" applyAlignment="1"/>
    <xf numFmtId="164" fontId="173" fillId="0" borderId="0" xfId="0" applyNumberFormat="1" applyFont="1" applyAlignment="1">
      <alignment horizontal="center"/>
    </xf>
    <xf numFmtId="164" fontId="173" fillId="0" borderId="0" xfId="0" applyNumberFormat="1" applyFont="1" applyFill="1" applyAlignment="1"/>
    <xf numFmtId="164" fontId="166" fillId="0" borderId="0" xfId="0" applyNumberFormat="1" applyFont="1" applyAlignment="1">
      <alignment horizontal="center"/>
    </xf>
    <xf numFmtId="164" fontId="174" fillId="0" borderId="0" xfId="0" applyNumberFormat="1" applyFont="1" applyAlignment="1">
      <alignment horizontal="center"/>
    </xf>
    <xf numFmtId="164" fontId="110" fillId="0" borderId="0" xfId="0" applyNumberFormat="1" applyFont="1" applyAlignment="1">
      <alignment horizontal="center"/>
    </xf>
    <xf numFmtId="0" fontId="168" fillId="0" borderId="0" xfId="0" applyNumberFormat="1" applyFont="1" applyAlignment="1">
      <alignment horizontal="center"/>
    </xf>
    <xf numFmtId="0" fontId="169" fillId="0" borderId="0" xfId="0" applyNumberFormat="1" applyFont="1" applyAlignment="1">
      <alignment horizontal="center"/>
    </xf>
    <xf numFmtId="0" fontId="170" fillId="0" borderId="0" xfId="0" applyNumberFormat="1" applyFont="1" applyAlignment="1">
      <alignment horizontal="center"/>
    </xf>
    <xf numFmtId="37" fontId="173" fillId="0" borderId="0" xfId="0" applyNumberFormat="1" applyFont="1" applyAlignment="1"/>
    <xf numFmtId="37" fontId="174" fillId="0" borderId="0" xfId="0" applyNumberFormat="1" applyFont="1" applyAlignment="1"/>
    <xf numFmtId="37" fontId="108" fillId="0" borderId="0" xfId="0" applyNumberFormat="1" applyFont="1" applyAlignment="1"/>
    <xf numFmtId="173" fontId="108" fillId="0" borderId="0" xfId="1124" applyNumberFormat="1" applyFont="1" applyFill="1"/>
    <xf numFmtId="173" fontId="109" fillId="0" borderId="0" xfId="0" applyNumberFormat="1" applyFont="1" applyAlignment="1"/>
    <xf numFmtId="0" fontId="175" fillId="0" borderId="0" xfId="0" applyNumberFormat="1" applyFont="1" applyAlignment="1">
      <alignment horizontal="center"/>
    </xf>
    <xf numFmtId="0" fontId="112" fillId="0" borderId="0" xfId="0" applyNumberFormat="1" applyFont="1" applyAlignment="1"/>
    <xf numFmtId="37" fontId="165" fillId="0" borderId="0" xfId="0" applyNumberFormat="1" applyFont="1" applyBorder="1" applyAlignment="1">
      <alignment horizontal="center"/>
    </xf>
    <xf numFmtId="37" fontId="166" fillId="0" borderId="0" xfId="0" applyNumberFormat="1" applyFont="1" applyBorder="1" applyAlignment="1">
      <alignment horizontal="center"/>
    </xf>
    <xf numFmtId="37" fontId="110" fillId="0" borderId="0" xfId="0" applyNumberFormat="1" applyFont="1" applyBorder="1" applyAlignment="1">
      <alignment horizontal="center"/>
    </xf>
    <xf numFmtId="37" fontId="108" fillId="0" borderId="0" xfId="0" applyNumberFormat="1" applyFont="1" applyBorder="1" applyAlignment="1">
      <alignment horizontal="center"/>
    </xf>
    <xf numFmtId="37" fontId="175" fillId="0" borderId="0" xfId="0" applyNumberFormat="1" applyFont="1" applyBorder="1" applyAlignment="1">
      <alignment horizontal="center"/>
    </xf>
    <xf numFmtId="37" fontId="169" fillId="0" borderId="0" xfId="0" applyNumberFormat="1" applyFont="1" applyBorder="1" applyAlignment="1">
      <alignment horizontal="center"/>
    </xf>
    <xf numFmtId="37" fontId="111" fillId="0" borderId="0" xfId="0" applyNumberFormat="1" applyFont="1" applyBorder="1" applyAlignment="1">
      <alignment horizontal="center"/>
    </xf>
    <xf numFmtId="37" fontId="158" fillId="0" borderId="0" xfId="0" applyNumberFormat="1" applyFont="1" applyBorder="1" applyAlignment="1">
      <alignment horizontal="center"/>
    </xf>
    <xf numFmtId="0" fontId="176" fillId="0" borderId="0" xfId="0" applyNumberFormat="1" applyFont="1" applyAlignment="1"/>
    <xf numFmtId="37" fontId="173" fillId="0" borderId="0" xfId="0" applyNumberFormat="1" applyFont="1" applyBorder="1" applyAlignment="1">
      <alignment horizontal="center"/>
    </xf>
    <xf numFmtId="37" fontId="168" fillId="0" borderId="0" xfId="0" applyNumberFormat="1" applyFont="1" applyBorder="1" applyAlignment="1">
      <alignment horizontal="center"/>
    </xf>
    <xf numFmtId="165" fontId="112" fillId="0" borderId="0" xfId="1087" applyNumberFormat="1" applyFont="1" applyAlignment="1">
      <alignment horizontal="right"/>
    </xf>
    <xf numFmtId="9" fontId="173" fillId="0" borderId="0" xfId="1297" applyFont="1" applyBorder="1" applyAlignment="1">
      <alignment horizontal="center"/>
    </xf>
    <xf numFmtId="9" fontId="165" fillId="0" borderId="0" xfId="1297" applyFont="1" applyBorder="1" applyAlignment="1">
      <alignment horizontal="center"/>
    </xf>
    <xf numFmtId="9" fontId="166" fillId="0" borderId="0" xfId="1297" applyFont="1" applyBorder="1" applyAlignment="1">
      <alignment horizontal="center"/>
    </xf>
    <xf numFmtId="9" fontId="110" fillId="0" borderId="0" xfId="1297" applyFont="1" applyBorder="1" applyAlignment="1">
      <alignment horizontal="center"/>
    </xf>
    <xf numFmtId="165" fontId="173" fillId="0" borderId="0" xfId="1087" applyNumberFormat="1" applyFont="1" applyBorder="1" applyAlignment="1">
      <alignment horizontal="center"/>
    </xf>
    <xf numFmtId="165" fontId="165" fillId="0" borderId="0" xfId="1087" applyNumberFormat="1" applyFont="1" applyBorder="1" applyAlignment="1">
      <alignment horizontal="center"/>
    </xf>
    <xf numFmtId="165" fontId="166" fillId="0" borderId="0" xfId="1087" applyNumberFormat="1" applyFont="1" applyBorder="1" applyAlignment="1">
      <alignment horizontal="center"/>
    </xf>
    <xf numFmtId="165" fontId="110" fillId="0" borderId="0" xfId="1087" applyNumberFormat="1" applyFont="1" applyBorder="1" applyAlignment="1">
      <alignment horizontal="center"/>
    </xf>
    <xf numFmtId="165" fontId="108" fillId="0" borderId="0" xfId="1087" applyNumberFormat="1" applyFont="1" applyBorder="1" applyAlignment="1">
      <alignment horizontal="center"/>
    </xf>
    <xf numFmtId="165" fontId="109" fillId="0" borderId="0" xfId="1087" applyNumberFormat="1" applyFont="1" applyAlignment="1"/>
    <xf numFmtId="167" fontId="173" fillId="0" borderId="16" xfId="1124" applyNumberFormat="1" applyFont="1" applyBorder="1" applyAlignment="1">
      <alignment horizontal="center"/>
    </xf>
    <xf numFmtId="167" fontId="165" fillId="0" borderId="16" xfId="1124" applyNumberFormat="1" applyFont="1" applyBorder="1" applyAlignment="1">
      <alignment horizontal="center"/>
    </xf>
    <xf numFmtId="167" fontId="166" fillId="0" borderId="16" xfId="1124" applyNumberFormat="1" applyFont="1" applyBorder="1" applyAlignment="1">
      <alignment horizontal="center"/>
    </xf>
    <xf numFmtId="167" fontId="110" fillId="0" borderId="16" xfId="1124" applyNumberFormat="1" applyFont="1" applyBorder="1" applyAlignment="1">
      <alignment horizontal="center"/>
    </xf>
    <xf numFmtId="37" fontId="163" fillId="0" borderId="0" xfId="0" applyNumberFormat="1" applyFont="1" applyBorder="1" applyAlignment="1">
      <alignment horizontal="center"/>
    </xf>
    <xf numFmtId="166" fontId="110" fillId="0" borderId="0" xfId="0" applyFont="1" applyAlignment="1">
      <alignment wrapText="1"/>
    </xf>
    <xf numFmtId="0" fontId="112" fillId="0" borderId="0" xfId="0" applyNumberFormat="1" applyFont="1" applyAlignment="1">
      <alignment horizontal="center"/>
    </xf>
    <xf numFmtId="3" fontId="112" fillId="41" borderId="53" xfId="1124" applyNumberFormat="1" applyFont="1" applyFill="1" applyBorder="1" applyAlignment="1"/>
    <xf numFmtId="0" fontId="110" fillId="0" borderId="0" xfId="0" applyNumberFormat="1" applyFont="1" applyAlignment="1">
      <alignment horizontal="center"/>
    </xf>
    <xf numFmtId="9" fontId="110" fillId="0" borderId="0" xfId="0" applyNumberFormat="1" applyFont="1" applyAlignment="1">
      <alignment horizontal="center"/>
    </xf>
    <xf numFmtId="173" fontId="112" fillId="0" borderId="0" xfId="0" applyNumberFormat="1" applyFont="1" applyAlignment="1">
      <alignment horizontal="right"/>
    </xf>
    <xf numFmtId="173" fontId="112" fillId="0" borderId="0" xfId="0" applyNumberFormat="1" applyFont="1" applyAlignment="1">
      <alignment horizontal="center"/>
    </xf>
    <xf numFmtId="3" fontId="122" fillId="41" borderId="53" xfId="1124" applyNumberFormat="1" applyFont="1" applyFill="1" applyBorder="1" applyAlignment="1"/>
    <xf numFmtId="0" fontId="120" fillId="0" borderId="0" xfId="0" applyNumberFormat="1" applyFont="1" applyAlignment="1"/>
    <xf numFmtId="3" fontId="120" fillId="0" borderId="0" xfId="0" applyNumberFormat="1" applyFont="1" applyAlignment="1">
      <alignment horizontal="center"/>
    </xf>
    <xf numFmtId="0" fontId="120" fillId="0" borderId="0" xfId="0" applyNumberFormat="1" applyFont="1" applyAlignment="1">
      <alignment horizontal="center"/>
    </xf>
    <xf numFmtId="9" fontId="120" fillId="0" borderId="0" xfId="0" applyNumberFormat="1" applyFont="1" applyAlignment="1">
      <alignment horizontal="center"/>
    </xf>
    <xf numFmtId="164" fontId="120" fillId="0" borderId="0" xfId="0" applyNumberFormat="1" applyFont="1" applyAlignment="1">
      <alignment horizontal="center"/>
    </xf>
    <xf numFmtId="3" fontId="122" fillId="41" borderId="68" xfId="1124" applyNumberFormat="1" applyFont="1" applyFill="1" applyBorder="1" applyAlignment="1"/>
    <xf numFmtId="0" fontId="112" fillId="0" borderId="0" xfId="0" applyNumberFormat="1" applyFont="1" applyAlignment="1">
      <alignment horizontal="right"/>
    </xf>
    <xf numFmtId="41" fontId="166" fillId="41" borderId="54" xfId="1124" applyNumberFormat="1" applyFont="1" applyFill="1" applyBorder="1" applyAlignment="1">
      <alignment horizontal="center"/>
    </xf>
    <xf numFmtId="41" fontId="166" fillId="41" borderId="55" xfId="1124" applyNumberFormat="1" applyFont="1" applyFill="1" applyBorder="1" applyAlignment="1">
      <alignment horizontal="center"/>
    </xf>
    <xf numFmtId="41" fontId="110" fillId="41" borderId="42" xfId="1124" applyNumberFormat="1" applyFont="1" applyFill="1" applyBorder="1" applyAlignment="1">
      <alignment horizontal="center"/>
    </xf>
    <xf numFmtId="3" fontId="85" fillId="41" borderId="43" xfId="0" applyNumberFormat="1" applyFont="1" applyFill="1" applyBorder="1" applyAlignment="1"/>
    <xf numFmtId="41" fontId="110" fillId="41" borderId="44" xfId="1124" applyNumberFormat="1" applyFont="1" applyFill="1" applyBorder="1" applyAlignment="1">
      <alignment horizontal="center"/>
    </xf>
    <xf numFmtId="41" fontId="110" fillId="41" borderId="45" xfId="1124" applyNumberFormat="1" applyFont="1" applyFill="1" applyBorder="1" applyAlignment="1">
      <alignment horizontal="center"/>
    </xf>
    <xf numFmtId="3" fontId="85" fillId="41" borderId="70" xfId="0" applyNumberFormat="1" applyFont="1" applyFill="1" applyBorder="1" applyAlignment="1"/>
    <xf numFmtId="3" fontId="85" fillId="41" borderId="46" xfId="0" applyNumberFormat="1" applyFont="1" applyFill="1" applyBorder="1" applyAlignment="1"/>
    <xf numFmtId="3" fontId="85" fillId="41" borderId="71" xfId="0" applyNumberFormat="1" applyFont="1" applyFill="1" applyBorder="1" applyAlignment="1"/>
    <xf numFmtId="1" fontId="112" fillId="0" borderId="45" xfId="0" applyNumberFormat="1" applyFont="1" applyBorder="1" applyAlignment="1">
      <alignment horizontal="center"/>
    </xf>
    <xf numFmtId="41" fontId="110" fillId="41" borderId="72" xfId="1124" applyNumberFormat="1" applyFont="1" applyFill="1" applyBorder="1" applyAlignment="1">
      <alignment horizontal="center"/>
    </xf>
    <xf numFmtId="3" fontId="85" fillId="41" borderId="47" xfId="0" applyNumberFormat="1" applyFont="1" applyFill="1" applyBorder="1" applyAlignment="1"/>
    <xf numFmtId="1" fontId="172" fillId="0" borderId="52" xfId="0" applyNumberFormat="1" applyFont="1" applyBorder="1" applyAlignment="1">
      <alignment horizontal="center"/>
    </xf>
    <xf numFmtId="3" fontId="172" fillId="41" borderId="73" xfId="0" applyNumberFormat="1" applyFont="1" applyFill="1" applyBorder="1" applyAlignment="1"/>
    <xf numFmtId="3" fontId="172" fillId="41" borderId="74" xfId="0" applyNumberFormat="1" applyFont="1" applyFill="1" applyBorder="1" applyAlignment="1"/>
    <xf numFmtId="8" fontId="92" fillId="41" borderId="67" xfId="0" applyNumberFormat="1" applyFont="1" applyFill="1" applyBorder="1" applyAlignment="1">
      <alignment horizontal="center"/>
    </xf>
    <xf numFmtId="3" fontId="177" fillId="0" borderId="0" xfId="0" applyNumberFormat="1" applyFont="1" applyAlignment="1"/>
    <xf numFmtId="0" fontId="108" fillId="0" borderId="52" xfId="0" applyNumberFormat="1" applyFont="1" applyBorder="1" applyAlignment="1"/>
    <xf numFmtId="37" fontId="111" fillId="0" borderId="53" xfId="0" applyNumberFormat="1" applyFont="1" applyBorder="1" applyAlignment="1">
      <alignment horizontal="right"/>
    </xf>
    <xf numFmtId="37" fontId="110" fillId="0" borderId="53" xfId="0" applyNumberFormat="1" applyFont="1" applyBorder="1" applyAlignment="1">
      <alignment horizontal="right"/>
    </xf>
    <xf numFmtId="37" fontId="110" fillId="0" borderId="51" xfId="0" applyNumberFormat="1" applyFont="1" applyBorder="1" applyAlignment="1">
      <alignment horizontal="right"/>
    </xf>
    <xf numFmtId="0" fontId="178" fillId="0" borderId="0" xfId="0" applyNumberFormat="1" applyFont="1" applyFill="1" applyAlignment="1">
      <alignment horizontal="right"/>
    </xf>
    <xf numFmtId="37" fontId="0" fillId="0" borderId="0" xfId="0" applyNumberFormat="1" applyAlignment="1"/>
    <xf numFmtId="37" fontId="109" fillId="0" borderId="0" xfId="0" applyNumberFormat="1" applyFont="1" applyAlignment="1">
      <alignment horizontal="right"/>
    </xf>
    <xf numFmtId="37" fontId="114" fillId="0" borderId="0" xfId="0" applyNumberFormat="1" applyFont="1" applyAlignment="1">
      <alignment horizontal="right"/>
    </xf>
    <xf numFmtId="37" fontId="114" fillId="0" borderId="0" xfId="0" applyNumberFormat="1" applyFont="1" applyAlignment="1"/>
    <xf numFmtId="0" fontId="86" fillId="0" borderId="0" xfId="0" applyNumberFormat="1" applyFont="1" applyAlignment="1"/>
    <xf numFmtId="166" fontId="179" fillId="0" borderId="0" xfId="0" applyFont="1" applyAlignment="1"/>
    <xf numFmtId="0" fontId="166" fillId="0" borderId="0" xfId="0" applyNumberFormat="1" applyFont="1" applyAlignment="1">
      <alignment wrapText="1"/>
    </xf>
    <xf numFmtId="0" fontId="105" fillId="0" borderId="0" xfId="0" applyNumberFormat="1" applyFont="1" applyAlignment="1"/>
    <xf numFmtId="17" fontId="185" fillId="0" borderId="0" xfId="0" applyNumberFormat="1" applyFont="1" applyFill="1" applyAlignment="1">
      <alignment horizontal="center"/>
    </xf>
    <xf numFmtId="164" fontId="186" fillId="0" borderId="0" xfId="1294" applyNumberFormat="1" applyFont="1" applyAlignment="1"/>
    <xf numFmtId="0" fontId="186" fillId="0" borderId="0" xfId="0" applyNumberFormat="1" applyFont="1" applyAlignment="1"/>
    <xf numFmtId="37" fontId="186" fillId="41" borderId="0" xfId="0" applyNumberFormat="1" applyFont="1" applyFill="1" applyBorder="1" applyAlignment="1">
      <alignment horizontal="right"/>
    </xf>
    <xf numFmtId="37" fontId="186" fillId="0" borderId="0" xfId="0" applyNumberFormat="1" applyFont="1" applyFill="1" applyAlignment="1">
      <alignment horizontal="right"/>
    </xf>
    <xf numFmtId="0" fontId="186" fillId="0" borderId="0" xfId="0" applyNumberFormat="1" applyFont="1" applyFill="1" applyAlignment="1"/>
    <xf numFmtId="0" fontId="187" fillId="0" borderId="0" xfId="0" applyNumberFormat="1" applyFont="1" applyAlignment="1"/>
    <xf numFmtId="37" fontId="170" fillId="0" borderId="0" xfId="0" applyNumberFormat="1" applyFont="1" applyBorder="1" applyAlignment="1">
      <alignment horizontal="right"/>
    </xf>
    <xf numFmtId="37" fontId="174" fillId="0" borderId="0" xfId="0" applyNumberFormat="1" applyFont="1" applyBorder="1" applyAlignment="1">
      <alignment horizontal="right"/>
    </xf>
    <xf numFmtId="189" fontId="5" fillId="0" borderId="0" xfId="0" applyNumberFormat="1" applyFont="1" applyAlignment="1">
      <alignment horizontal="center"/>
    </xf>
    <xf numFmtId="3" fontId="127" fillId="0" borderId="30" xfId="0" applyNumberFormat="1" applyFont="1" applyBorder="1" applyAlignment="1">
      <alignment horizontal="left"/>
    </xf>
    <xf numFmtId="0" fontId="127" fillId="0" borderId="0" xfId="0" applyNumberFormat="1" applyFont="1" applyBorder="1" applyAlignment="1"/>
    <xf numFmtId="1" fontId="172" fillId="0" borderId="0" xfId="0" applyNumberFormat="1" applyFont="1" applyBorder="1" applyAlignment="1">
      <alignment horizontal="center"/>
    </xf>
    <xf numFmtId="41" fontId="166" fillId="41" borderId="51" xfId="1124" applyNumberFormat="1" applyFont="1" applyFill="1" applyBorder="1" applyAlignment="1">
      <alignment horizontal="center"/>
    </xf>
    <xf numFmtId="41" fontId="166" fillId="41" borderId="0" xfId="1124" applyNumberFormat="1" applyFont="1" applyFill="1" applyBorder="1" applyAlignment="1">
      <alignment horizontal="center"/>
    </xf>
    <xf numFmtId="3" fontId="172" fillId="41" borderId="33" xfId="0" applyNumberFormat="1" applyFont="1" applyFill="1" applyBorder="1" applyAlignment="1"/>
    <xf numFmtId="3" fontId="172" fillId="41" borderId="58" xfId="0" applyNumberFormat="1" applyFont="1" applyFill="1" applyBorder="1" applyAlignment="1"/>
    <xf numFmtId="1" fontId="112" fillId="0" borderId="52" xfId="0" applyNumberFormat="1" applyFont="1" applyBorder="1" applyAlignment="1">
      <alignment horizontal="center"/>
    </xf>
    <xf numFmtId="3" fontId="85" fillId="41" borderId="75" xfId="0" applyNumberFormat="1" applyFont="1" applyFill="1" applyBorder="1" applyAlignment="1"/>
    <xf numFmtId="3" fontId="85" fillId="41" borderId="76" xfId="0" applyNumberFormat="1" applyFont="1" applyFill="1" applyBorder="1" applyAlignment="1"/>
    <xf numFmtId="3" fontId="85" fillId="41" borderId="77" xfId="0" applyNumberFormat="1" applyFont="1" applyFill="1" applyBorder="1" applyAlignment="1"/>
    <xf numFmtId="3" fontId="85" fillId="41" borderId="78" xfId="0" applyNumberFormat="1" applyFont="1" applyFill="1" applyBorder="1" applyAlignment="1"/>
    <xf numFmtId="0" fontId="109" fillId="0" borderId="30" xfId="0" applyNumberFormat="1" applyFont="1" applyBorder="1" applyAlignment="1"/>
    <xf numFmtId="1" fontId="112" fillId="0" borderId="79" xfId="0" applyNumberFormat="1" applyFont="1" applyBorder="1" applyAlignment="1">
      <alignment horizontal="center"/>
    </xf>
    <xf numFmtId="41" fontId="110" fillId="41" borderId="80" xfId="1124" applyNumberFormat="1" applyFont="1" applyFill="1" applyBorder="1" applyAlignment="1">
      <alignment horizontal="center"/>
    </xf>
    <xf numFmtId="41" fontId="110" fillId="41" borderId="81" xfId="1124" applyNumberFormat="1" applyFont="1" applyFill="1" applyBorder="1" applyAlignment="1">
      <alignment horizontal="center"/>
    </xf>
    <xf numFmtId="3" fontId="85" fillId="41" borderId="82" xfId="0" applyNumberFormat="1" applyFont="1" applyFill="1" applyBorder="1" applyAlignment="1"/>
    <xf numFmtId="1" fontId="172" fillId="0" borderId="69" xfId="0" applyNumberFormat="1" applyFont="1" applyBorder="1" applyAlignment="1">
      <alignment horizontal="center"/>
    </xf>
    <xf numFmtId="41" fontId="166" fillId="41" borderId="42" xfId="1124" applyNumberFormat="1" applyFont="1" applyFill="1" applyBorder="1" applyAlignment="1">
      <alignment horizontal="center"/>
    </xf>
    <xf numFmtId="41" fontId="166" fillId="41" borderId="44" xfId="1124" applyNumberFormat="1" applyFont="1" applyFill="1" applyBorder="1" applyAlignment="1">
      <alignment horizontal="center"/>
    </xf>
    <xf numFmtId="3" fontId="172" fillId="41" borderId="83" xfId="0" applyNumberFormat="1" applyFont="1" applyFill="1" applyBorder="1" applyAlignment="1"/>
    <xf numFmtId="3" fontId="172" fillId="41" borderId="84" xfId="0" applyNumberFormat="1" applyFont="1" applyFill="1" applyBorder="1" applyAlignment="1"/>
    <xf numFmtId="166" fontId="188" fillId="0" borderId="0" xfId="0" applyFont="1" applyAlignment="1">
      <alignment horizontal="left"/>
    </xf>
    <xf numFmtId="166" fontId="103" fillId="0" borderId="0" xfId="0" applyFont="1" applyAlignment="1"/>
    <xf numFmtId="166" fontId="105" fillId="0" borderId="0" xfId="0" applyFont="1" applyAlignment="1">
      <alignment wrapText="1"/>
    </xf>
    <xf numFmtId="0" fontId="114" fillId="0" borderId="27" xfId="0" applyNumberFormat="1" applyFont="1" applyBorder="1" applyAlignment="1">
      <alignment horizontal="center"/>
    </xf>
    <xf numFmtId="3" fontId="114" fillId="41" borderId="55" xfId="0" applyNumberFormat="1" applyFont="1" applyFill="1" applyBorder="1" applyAlignment="1"/>
    <xf numFmtId="3" fontId="114" fillId="41" borderId="61" xfId="0" applyNumberFormat="1" applyFont="1" applyFill="1" applyBorder="1" applyAlignment="1"/>
    <xf numFmtId="3" fontId="114" fillId="0" borderId="0" xfId="0" applyNumberFormat="1" applyFont="1" applyBorder="1" applyAlignment="1"/>
    <xf numFmtId="3" fontId="114" fillId="0" borderId="24" xfId="0" applyNumberFormat="1" applyFont="1" applyBorder="1" applyAlignment="1"/>
    <xf numFmtId="3" fontId="114" fillId="0" borderId="0" xfId="0" applyNumberFormat="1" applyFont="1" applyBorder="1" applyAlignment="1">
      <alignment horizontal="center"/>
    </xf>
    <xf numFmtId="3" fontId="114" fillId="41" borderId="62" xfId="0" applyNumberFormat="1" applyFont="1" applyFill="1" applyBorder="1" applyAlignment="1"/>
    <xf numFmtId="3" fontId="114" fillId="0" borderId="0" xfId="0" applyNumberFormat="1" applyFont="1" applyFill="1" applyBorder="1" applyAlignment="1">
      <alignment horizontal="center"/>
    </xf>
    <xf numFmtId="43" fontId="160" fillId="0" borderId="0" xfId="1086" applyFont="1" applyFill="1" applyBorder="1" applyAlignment="1">
      <alignment horizontal="center"/>
    </xf>
    <xf numFmtId="0" fontId="114" fillId="0" borderId="0" xfId="0" applyNumberFormat="1" applyFont="1" applyBorder="1" applyAlignment="1"/>
    <xf numFmtId="37" fontId="114" fillId="0" borderId="0" xfId="0" applyNumberFormat="1" applyFont="1" applyBorder="1" applyAlignment="1">
      <alignment horizontal="center"/>
    </xf>
    <xf numFmtId="37" fontId="114" fillId="41" borderId="54" xfId="0" applyNumberFormat="1" applyFont="1" applyFill="1" applyBorder="1" applyAlignment="1">
      <alignment horizontal="center"/>
    </xf>
    <xf numFmtId="37" fontId="114" fillId="41" borderId="51" xfId="0" applyNumberFormat="1" applyFont="1" applyFill="1" applyBorder="1" applyAlignment="1">
      <alignment horizontal="center"/>
    </xf>
    <xf numFmtId="37" fontId="114" fillId="41" borderId="59" xfId="0" applyNumberFormat="1" applyFont="1" applyFill="1" applyBorder="1" applyAlignment="1">
      <alignment horizontal="center"/>
    </xf>
    <xf numFmtId="3" fontId="189" fillId="0" borderId="0" xfId="0" applyNumberFormat="1" applyFont="1" applyAlignment="1"/>
    <xf numFmtId="14" fontId="114" fillId="0" borderId="0" xfId="0" applyNumberFormat="1" applyFont="1" applyAlignment="1"/>
    <xf numFmtId="176" fontId="114" fillId="0" borderId="0" xfId="0" applyNumberFormat="1" applyFont="1" applyAlignment="1"/>
    <xf numFmtId="14" fontId="114" fillId="0" borderId="0" xfId="0" applyNumberFormat="1" applyFont="1" applyAlignment="1">
      <alignment horizontal="center"/>
    </xf>
    <xf numFmtId="0" fontId="49" fillId="41" borderId="0" xfId="1372" applyFont="1" applyFill="1"/>
    <xf numFmtId="0" fontId="1" fillId="41" borderId="0" xfId="1373" applyFill="1"/>
    <xf numFmtId="37" fontId="117" fillId="41" borderId="85" xfId="0" applyNumberFormat="1" applyFont="1" applyFill="1" applyBorder="1" applyAlignment="1">
      <alignment horizontal="right"/>
    </xf>
    <xf numFmtId="37" fontId="117" fillId="41" borderId="86" xfId="0" applyNumberFormat="1" applyFont="1" applyFill="1" applyBorder="1" applyAlignment="1">
      <alignment horizontal="right"/>
    </xf>
    <xf numFmtId="37" fontId="186" fillId="41" borderId="86" xfId="0" applyNumberFormat="1" applyFont="1" applyFill="1" applyBorder="1" applyAlignment="1">
      <alignment horizontal="right"/>
    </xf>
    <xf numFmtId="37" fontId="108" fillId="41" borderId="86" xfId="0" applyNumberFormat="1" applyFont="1" applyFill="1" applyBorder="1" applyAlignment="1">
      <alignment horizontal="right"/>
    </xf>
    <xf numFmtId="37" fontId="109" fillId="41" borderId="86" xfId="0" applyNumberFormat="1" applyFont="1" applyFill="1" applyBorder="1" applyAlignment="1">
      <alignment horizontal="right"/>
    </xf>
    <xf numFmtId="37" fontId="119" fillId="41" borderId="86" xfId="0" applyNumberFormat="1" applyFont="1" applyFill="1" applyBorder="1" applyAlignment="1">
      <alignment horizontal="right"/>
    </xf>
    <xf numFmtId="37" fontId="119" fillId="41" borderId="87" xfId="0" applyNumberFormat="1" applyFont="1" applyFill="1" applyBorder="1" applyAlignment="1">
      <alignment horizontal="right"/>
    </xf>
    <xf numFmtId="37" fontId="117" fillId="41" borderId="88" xfId="0" applyNumberFormat="1" applyFont="1" applyFill="1" applyBorder="1" applyAlignment="1">
      <alignment horizontal="right"/>
    </xf>
    <xf numFmtId="37" fontId="117" fillId="41" borderId="89" xfId="0" applyNumberFormat="1" applyFont="1" applyFill="1" applyBorder="1" applyAlignment="1">
      <alignment horizontal="right"/>
    </xf>
    <xf numFmtId="37" fontId="186" fillId="41" borderId="89" xfId="0" applyNumberFormat="1" applyFont="1" applyFill="1" applyBorder="1" applyAlignment="1">
      <alignment horizontal="right"/>
    </xf>
    <xf numFmtId="37" fontId="108" fillId="41" borderId="89" xfId="0" applyNumberFormat="1" applyFont="1" applyFill="1" applyBorder="1" applyAlignment="1">
      <alignment horizontal="right"/>
    </xf>
    <xf numFmtId="37" fontId="109" fillId="41" borderId="89" xfId="0" applyNumberFormat="1" applyFont="1" applyFill="1" applyBorder="1" applyAlignment="1">
      <alignment horizontal="right"/>
    </xf>
    <xf numFmtId="37" fontId="119" fillId="41" borderId="89" xfId="0" applyNumberFormat="1" applyFont="1" applyFill="1" applyBorder="1" applyAlignment="1">
      <alignment horizontal="right"/>
    </xf>
    <xf numFmtId="37" fontId="119" fillId="41" borderId="90" xfId="0" applyNumberFormat="1" applyFont="1" applyFill="1" applyBorder="1" applyAlignment="1">
      <alignment horizontal="right"/>
    </xf>
    <xf numFmtId="37" fontId="117" fillId="41" borderId="91" xfId="0" applyNumberFormat="1" applyFont="1" applyFill="1" applyBorder="1" applyAlignment="1">
      <alignment horizontal="right"/>
    </xf>
    <xf numFmtId="37" fontId="119" fillId="41" borderId="92" xfId="0" applyNumberFormat="1" applyFont="1" applyFill="1" applyBorder="1" applyAlignment="1">
      <alignment horizontal="right"/>
    </xf>
    <xf numFmtId="37" fontId="117" fillId="41" borderId="93" xfId="0" applyNumberFormat="1" applyFont="1" applyFill="1" applyBorder="1" applyAlignment="1">
      <alignment horizontal="right"/>
    </xf>
    <xf numFmtId="37" fontId="117" fillId="41" borderId="94" xfId="0" applyNumberFormat="1" applyFont="1" applyFill="1" applyBorder="1" applyAlignment="1">
      <alignment horizontal="right"/>
    </xf>
    <xf numFmtId="37" fontId="186" fillId="41" borderId="94" xfId="0" applyNumberFormat="1" applyFont="1" applyFill="1" applyBorder="1" applyAlignment="1">
      <alignment horizontal="right"/>
    </xf>
    <xf numFmtId="37" fontId="108" fillId="41" borderId="94" xfId="0" applyNumberFormat="1" applyFont="1" applyFill="1" applyBorder="1" applyAlignment="1">
      <alignment horizontal="right"/>
    </xf>
    <xf numFmtId="37" fontId="109" fillId="41" borderId="94" xfId="0" applyNumberFormat="1" applyFont="1" applyFill="1" applyBorder="1" applyAlignment="1">
      <alignment horizontal="right"/>
    </xf>
    <xf numFmtId="37" fontId="119" fillId="41" borderId="94" xfId="0" applyNumberFormat="1" applyFont="1" applyFill="1" applyBorder="1" applyAlignment="1">
      <alignment horizontal="right"/>
    </xf>
    <xf numFmtId="37" fontId="119" fillId="41" borderId="95" xfId="0" applyNumberFormat="1" applyFont="1" applyFill="1" applyBorder="1" applyAlignment="1">
      <alignment horizontal="right"/>
    </xf>
    <xf numFmtId="37" fontId="111" fillId="0" borderId="51" xfId="0" applyNumberFormat="1" applyFont="1" applyBorder="1" applyAlignment="1">
      <alignment horizontal="right"/>
    </xf>
    <xf numFmtId="37" fontId="120" fillId="41" borderId="93" xfId="0" applyNumberFormat="1" applyFont="1" applyFill="1" applyBorder="1" applyAlignment="1">
      <alignment horizontal="right"/>
    </xf>
    <xf numFmtId="37" fontId="120" fillId="41" borderId="94" xfId="0" applyNumberFormat="1" applyFont="1" applyFill="1" applyBorder="1" applyAlignment="1">
      <alignment horizontal="right"/>
    </xf>
    <xf numFmtId="37" fontId="152" fillId="41" borderId="94" xfId="0" applyNumberFormat="1" applyFont="1" applyFill="1" applyBorder="1" applyAlignment="1">
      <alignment horizontal="right"/>
    </xf>
    <xf numFmtId="37" fontId="112" fillId="41" borderId="94" xfId="0" applyNumberFormat="1" applyFont="1" applyFill="1" applyBorder="1" applyAlignment="1">
      <alignment horizontal="right"/>
    </xf>
    <xf numFmtId="37" fontId="122" fillId="41" borderId="94" xfId="0" applyNumberFormat="1" applyFont="1" applyFill="1" applyBorder="1" applyAlignment="1">
      <alignment horizontal="right"/>
    </xf>
    <xf numFmtId="37" fontId="122" fillId="41" borderId="95" xfId="0" applyNumberFormat="1" applyFont="1" applyFill="1" applyBorder="1" applyAlignment="1">
      <alignment horizontal="right"/>
    </xf>
    <xf numFmtId="7" fontId="114" fillId="42" borderId="93" xfId="0" applyNumberFormat="1" applyFont="1" applyFill="1" applyBorder="1" applyAlignment="1"/>
    <xf numFmtId="7" fontId="114" fillId="42" borderId="94" xfId="0" applyNumberFormat="1" applyFont="1" applyFill="1" applyBorder="1" applyAlignment="1"/>
    <xf numFmtId="7" fontId="109" fillId="42" borderId="94" xfId="0" applyNumberFormat="1" applyFont="1" applyFill="1" applyBorder="1" applyAlignment="1"/>
    <xf numFmtId="7" fontId="114" fillId="42" borderId="95" xfId="0" applyNumberFormat="1" applyFont="1" applyFill="1" applyBorder="1" applyAlignment="1"/>
    <xf numFmtId="5" fontId="114" fillId="42" borderId="93" xfId="0" applyNumberFormat="1" applyFont="1" applyFill="1" applyBorder="1" applyAlignment="1"/>
    <xf numFmtId="5" fontId="114" fillId="42" borderId="94" xfId="0" applyNumberFormat="1" applyFont="1" applyFill="1" applyBorder="1" applyAlignment="1"/>
    <xf numFmtId="5" fontId="109" fillId="42" borderId="94" xfId="0" applyNumberFormat="1" applyFont="1" applyFill="1" applyBorder="1" applyAlignment="1"/>
    <xf numFmtId="5" fontId="114" fillId="42" borderId="95" xfId="0" applyNumberFormat="1" applyFont="1" applyFill="1" applyBorder="1" applyAlignment="1"/>
    <xf numFmtId="0" fontId="135" fillId="0" borderId="0" xfId="0" applyNumberFormat="1" applyFont="1" applyFill="1" applyBorder="1" applyAlignment="1">
      <alignment horizontal="center" wrapText="1"/>
    </xf>
    <xf numFmtId="0" fontId="127" fillId="0" borderId="4" xfId="0" applyNumberFormat="1" applyFont="1" applyBorder="1" applyAlignment="1">
      <alignment horizontal="left"/>
    </xf>
    <xf numFmtId="0" fontId="127" fillId="0" borderId="31" xfId="0" applyNumberFormat="1" applyFont="1" applyBorder="1" applyAlignment="1">
      <alignment horizontal="left"/>
    </xf>
    <xf numFmtId="0" fontId="138" fillId="0" borderId="36" xfId="0" applyNumberFormat="1" applyFont="1" applyBorder="1" applyAlignment="1">
      <alignment horizontal="center"/>
    </xf>
    <xf numFmtId="0" fontId="138" fillId="0" borderId="35" xfId="0" applyNumberFormat="1" applyFont="1" applyBorder="1" applyAlignment="1">
      <alignment horizontal="center"/>
    </xf>
    <xf numFmtId="0" fontId="138" fillId="0" borderId="50" xfId="0" applyNumberFormat="1" applyFont="1" applyBorder="1" applyAlignment="1">
      <alignment horizontal="center"/>
    </xf>
    <xf numFmtId="0" fontId="109" fillId="0" borderId="0" xfId="0" applyNumberFormat="1" applyFont="1" applyAlignment="1">
      <alignment horizontal="left" wrapText="1"/>
    </xf>
    <xf numFmtId="0" fontId="109" fillId="0" borderId="0" xfId="0" applyNumberFormat="1" applyFont="1" applyAlignment="1">
      <alignment horizontal="center" wrapText="1"/>
    </xf>
    <xf numFmtId="0" fontId="142" fillId="0" borderId="0" xfId="0" applyNumberFormat="1" applyFont="1" applyAlignment="1">
      <alignment horizontal="center" wrapText="1"/>
    </xf>
    <xf numFmtId="0" fontId="106" fillId="0" borderId="0" xfId="0" applyNumberFormat="1" applyFont="1" applyFill="1" applyBorder="1" applyAlignment="1">
      <alignment horizontal="center" wrapText="1"/>
    </xf>
    <xf numFmtId="0" fontId="142" fillId="0" borderId="35" xfId="0" applyNumberFormat="1" applyFont="1" applyBorder="1" applyAlignment="1">
      <alignment horizontal="center" wrapText="1"/>
    </xf>
    <xf numFmtId="0" fontId="142" fillId="0" borderId="36" xfId="0" applyNumberFormat="1" applyFont="1" applyBorder="1" applyAlignment="1">
      <alignment horizontal="center" wrapText="1"/>
    </xf>
    <xf numFmtId="0" fontId="142" fillId="0" borderId="50" xfId="0" applyNumberFormat="1" applyFont="1" applyBorder="1" applyAlignment="1">
      <alignment horizontal="center" wrapText="1"/>
    </xf>
    <xf numFmtId="0" fontId="142" fillId="0" borderId="0" xfId="0" applyNumberFormat="1" applyFont="1" applyAlignment="1">
      <alignment horizontal="center"/>
    </xf>
    <xf numFmtId="0" fontId="13" fillId="0" borderId="35" xfId="0" applyNumberFormat="1" applyFont="1" applyBorder="1" applyAlignment="1">
      <alignment horizontal="center"/>
    </xf>
    <xf numFmtId="0" fontId="13" fillId="0" borderId="36" xfId="0" applyNumberFormat="1" applyFont="1" applyBorder="1" applyAlignment="1">
      <alignment horizontal="center"/>
    </xf>
    <xf numFmtId="0" fontId="13" fillId="0" borderId="50" xfId="0" applyNumberFormat="1" applyFont="1" applyBorder="1" applyAlignment="1">
      <alignment horizontal="center"/>
    </xf>
    <xf numFmtId="0" fontId="13" fillId="0" borderId="27" xfId="0" applyNumberFormat="1" applyFont="1" applyBorder="1" applyAlignment="1">
      <alignment horizontal="center"/>
    </xf>
    <xf numFmtId="0" fontId="17" fillId="0" borderId="36" xfId="0" applyNumberFormat="1" applyFont="1" applyBorder="1" applyAlignment="1">
      <alignment horizontal="center"/>
    </xf>
    <xf numFmtId="0" fontId="17" fillId="0" borderId="50" xfId="0" applyNumberFormat="1" applyFont="1" applyBorder="1" applyAlignment="1">
      <alignment horizontal="center"/>
    </xf>
    <xf numFmtId="0" fontId="19" fillId="0" borderId="35" xfId="0" applyNumberFormat="1" applyFont="1" applyBorder="1" applyAlignment="1">
      <alignment horizontal="center" wrapText="1"/>
    </xf>
    <xf numFmtId="0" fontId="19" fillId="0" borderId="36" xfId="0" applyNumberFormat="1" applyFont="1" applyBorder="1" applyAlignment="1">
      <alignment horizontal="center" wrapText="1"/>
    </xf>
    <xf numFmtId="0" fontId="19" fillId="0" borderId="50" xfId="0" applyNumberFormat="1" applyFont="1" applyBorder="1" applyAlignment="1">
      <alignment horizontal="center" wrapText="1"/>
    </xf>
    <xf numFmtId="0" fontId="4" fillId="0" borderId="36" xfId="0" applyNumberFormat="1" applyFont="1" applyBorder="1" applyAlignment="1">
      <alignment horizontal="center"/>
    </xf>
    <xf numFmtId="0" fontId="112" fillId="0" borderId="48" xfId="1245" applyNumberFormat="1" applyFont="1" applyFill="1" applyBorder="1" applyAlignment="1">
      <alignment horizontal="center"/>
    </xf>
    <xf numFmtId="0" fontId="112" fillId="0" borderId="3" xfId="1245" applyNumberFormat="1" applyFont="1" applyFill="1" applyBorder="1" applyAlignment="1">
      <alignment horizontal="center"/>
    </xf>
    <xf numFmtId="0" fontId="112" fillId="0" borderId="49" xfId="1245" applyNumberFormat="1" applyFont="1" applyFill="1" applyBorder="1" applyAlignment="1">
      <alignment horizontal="center"/>
    </xf>
    <xf numFmtId="0" fontId="110" fillId="0" borderId="0" xfId="0" applyNumberFormat="1" applyFont="1" applyAlignment="1">
      <alignment horizontal="left" wrapText="1"/>
    </xf>
    <xf numFmtId="0" fontId="112" fillId="0" borderId="0" xfId="0" applyNumberFormat="1" applyFont="1" applyAlignment="1">
      <alignment horizontal="right"/>
    </xf>
    <xf numFmtId="0" fontId="180" fillId="0" borderId="0" xfId="0" applyNumberFormat="1" applyFont="1" applyAlignment="1">
      <alignment horizontal="left" wrapText="1"/>
    </xf>
    <xf numFmtId="0" fontId="181" fillId="0" borderId="0" xfId="0" applyNumberFormat="1" applyFont="1" applyAlignment="1">
      <alignment horizontal="left" wrapText="1"/>
    </xf>
    <xf numFmtId="0" fontId="108" fillId="0" borderId="0" xfId="0" applyNumberFormat="1" applyFont="1" applyAlignment="1">
      <alignment horizontal="left" wrapText="1"/>
    </xf>
    <xf numFmtId="166" fontId="110" fillId="0" borderId="0" xfId="0" applyFont="1" applyAlignment="1">
      <alignment horizontal="left" wrapText="1"/>
    </xf>
    <xf numFmtId="166" fontId="45" fillId="0" borderId="17" xfId="0" applyFont="1" applyBorder="1" applyAlignment="1">
      <alignment horizontal="center"/>
    </xf>
    <xf numFmtId="166" fontId="182" fillId="0" borderId="30" xfId="0" applyFont="1" applyBorder="1" applyAlignment="1">
      <alignment horizontal="left"/>
    </xf>
    <xf numFmtId="166" fontId="182" fillId="0" borderId="4" xfId="0" applyFont="1" applyBorder="1" applyAlignment="1">
      <alignment horizontal="left"/>
    </xf>
    <xf numFmtId="166" fontId="182" fillId="0" borderId="31" xfId="0" applyFont="1" applyBorder="1" applyAlignment="1">
      <alignment horizontal="left"/>
    </xf>
    <xf numFmtId="166" fontId="183" fillId="0" borderId="30" xfId="0" applyFont="1" applyBorder="1" applyAlignment="1">
      <alignment horizontal="left"/>
    </xf>
    <xf numFmtId="166" fontId="183" fillId="0" borderId="4" xfId="0" applyFont="1" applyBorder="1" applyAlignment="1">
      <alignment horizontal="left"/>
    </xf>
    <xf numFmtId="166" fontId="183" fillId="0" borderId="31" xfId="0" applyFont="1" applyBorder="1" applyAlignment="1">
      <alignment horizontal="left"/>
    </xf>
    <xf numFmtId="166" fontId="184" fillId="0" borderId="30" xfId="0" applyFont="1" applyBorder="1" applyAlignment="1">
      <alignment horizontal="left"/>
    </xf>
    <xf numFmtId="166" fontId="184" fillId="0" borderId="4" xfId="0" applyFont="1" applyBorder="1" applyAlignment="1">
      <alignment horizontal="left"/>
    </xf>
    <xf numFmtId="166" fontId="184" fillId="0" borderId="31" xfId="0" applyFont="1" applyBorder="1" applyAlignment="1">
      <alignment horizontal="left"/>
    </xf>
    <xf numFmtId="166" fontId="99" fillId="0" borderId="30" xfId="0" applyFont="1" applyBorder="1" applyAlignment="1">
      <alignment horizontal="left"/>
    </xf>
    <xf numFmtId="166" fontId="99" fillId="0" borderId="4" xfId="0" applyFont="1" applyBorder="1" applyAlignment="1">
      <alignment horizontal="left"/>
    </xf>
    <xf numFmtId="166" fontId="99" fillId="0" borderId="31" xfId="0" applyFont="1" applyBorder="1" applyAlignment="1">
      <alignment horizontal="left"/>
    </xf>
    <xf numFmtId="166" fontId="91" fillId="0" borderId="30" xfId="0" applyFont="1" applyBorder="1" applyAlignment="1">
      <alignment horizontal="left"/>
    </xf>
    <xf numFmtId="166" fontId="91" fillId="0" borderId="4" xfId="0" applyFont="1" applyBorder="1" applyAlignment="1">
      <alignment horizontal="left"/>
    </xf>
    <xf numFmtId="166" fontId="91" fillId="0" borderId="31" xfId="0" applyFont="1" applyBorder="1" applyAlignment="1">
      <alignment horizontal="left"/>
    </xf>
    <xf numFmtId="166" fontId="91" fillId="0" borderId="17" xfId="0" applyFont="1" applyBorder="1" applyAlignment="1">
      <alignment horizontal="center"/>
    </xf>
    <xf numFmtId="166" fontId="90" fillId="0" borderId="30" xfId="0" applyFont="1" applyBorder="1" applyAlignment="1">
      <alignment horizontal="left"/>
    </xf>
    <xf numFmtId="166" fontId="90" fillId="0" borderId="4" xfId="0" applyFont="1" applyBorder="1" applyAlignment="1">
      <alignment horizontal="left"/>
    </xf>
    <xf numFmtId="166" fontId="90" fillId="0" borderId="31" xfId="0" applyFont="1" applyBorder="1" applyAlignment="1">
      <alignment horizontal="left"/>
    </xf>
    <xf numFmtId="166" fontId="99" fillId="0" borderId="17" xfId="0" applyFont="1" applyBorder="1" applyAlignment="1">
      <alignment horizontal="center"/>
    </xf>
    <xf numFmtId="166" fontId="86" fillId="0" borderId="30" xfId="0" applyFont="1" applyBorder="1" applyAlignment="1">
      <alignment horizontal="left"/>
    </xf>
    <xf numFmtId="166" fontId="86" fillId="0" borderId="4" xfId="0" applyFont="1" applyBorder="1" applyAlignment="1">
      <alignment horizontal="left"/>
    </xf>
    <xf numFmtId="166" fontId="86" fillId="0" borderId="31" xfId="0" applyFont="1" applyBorder="1" applyAlignment="1">
      <alignment horizontal="left"/>
    </xf>
    <xf numFmtId="166" fontId="99" fillId="0" borderId="4" xfId="0" applyFont="1" applyBorder="1" applyAlignment="1">
      <alignment horizontal="center"/>
    </xf>
  </cellXfs>
  <cellStyles count="1374">
    <cellStyle name="_x0013_" xfId="1"/>
    <cellStyle name=" 1" xfId="2"/>
    <cellStyle name="_09GRC Gas Transport For Review" xfId="3"/>
    <cellStyle name="_09GRC Gas Transport For Review_Book4" xfId="4"/>
    <cellStyle name="_x0013__16.07E Wild Horse Wind Expansionwrkingfile" xfId="5"/>
    <cellStyle name="_x0013__16.07E Wild Horse Wind Expansionwrkingfile SF" xfId="6"/>
    <cellStyle name="_x0013__16.37E Wild Horse Expansion DeferralRevwrkingfile SF" xfId="7"/>
    <cellStyle name="_2008 Strat Plan Power Costs Forecast V2 (2009 Update)" xfId="8"/>
    <cellStyle name="_2008 Strat Plan Power Costs Forecast V2 (2009 Update)_NIM Summary" xfId="9"/>
    <cellStyle name="_4.06E Pass Throughs" xfId="10"/>
    <cellStyle name="_4.06E Pass Throughs_04 07E Wild Horse Wind Expansion (C) (2)" xfId="11"/>
    <cellStyle name="_4.06E Pass Throughs_04 07E Wild Horse Wind Expansion (C) (2)_Adj Bench DR 3 for Initial Briefs (Electric)" xfId="12"/>
    <cellStyle name="_4.06E Pass Throughs_04 07E Wild Horse Wind Expansion (C) (2)_Electric Rev Req Model (2009 GRC) " xfId="13"/>
    <cellStyle name="_4.06E Pass Throughs_04 07E Wild Horse Wind Expansion (C) (2)_Electric Rev Req Model (2009 GRC) Rebuttal REmoval of New  WH Solar AdjustMI" xfId="14"/>
    <cellStyle name="_4.06E Pass Throughs_04 07E Wild Horse Wind Expansion (C) (2)_Electric Rev Req Model (2009 GRC) Revised 01-18-2010" xfId="15"/>
    <cellStyle name="_4.06E Pass Throughs_16.37E Wild Horse Expansion DeferralRevwrkingfile SF" xfId="16"/>
    <cellStyle name="_4.06E Pass Throughs_2009 GRC Compl Filing - Exhibit D" xfId="17"/>
    <cellStyle name="_4.06E Pass Throughs_4 31 Regulatory Assets and Liabilities  7 06- Exhibit D" xfId="18"/>
    <cellStyle name="_4.06E Pass Throughs_4 31 Regulatory Assets and Liabilities  7 06- Exhibit D_NIM Summary" xfId="19"/>
    <cellStyle name="_4.06E Pass Throughs_4 32 Regulatory Assets and Liabilities  7 06- Exhibit D" xfId="20"/>
    <cellStyle name="_4.06E Pass Throughs_4 32 Regulatory Assets and Liabilities  7 06- Exhibit D_NIM Summary" xfId="21"/>
    <cellStyle name="_4.06E Pass Throughs_Book2" xfId="22"/>
    <cellStyle name="_4.06E Pass Throughs_Book2_Adj Bench DR 3 for Initial Briefs (Electric)" xfId="23"/>
    <cellStyle name="_4.06E Pass Throughs_Book2_Electric Rev Req Model (2009 GRC) Rebuttal REmoval of New  WH Solar AdjustMI" xfId="24"/>
    <cellStyle name="_4.06E Pass Throughs_Book2_Electric Rev Req Model (2009 GRC) Revised 01-18-2010" xfId="25"/>
    <cellStyle name="_4.06E Pass Throughs_Book4" xfId="26"/>
    <cellStyle name="_4.06E Pass Throughs_Book9" xfId="27"/>
    <cellStyle name="_4.06E Pass Throughs_NIM Summary" xfId="28"/>
    <cellStyle name="_4.06E Pass Throughs_NIM Summary 09GRC" xfId="29"/>
    <cellStyle name="_4.06E Pass Throughs_PCA 9 -  Exhibit D April 2010 (3)" xfId="30"/>
    <cellStyle name="_4.06E Pass Throughs_Power Costs - Comparison bx Rbtl-Staff-Jt-PC" xfId="31"/>
    <cellStyle name="_4.06E Pass Throughs_Power Costs - Comparison bx Rbtl-Staff-Jt-PC_Adj Bench DR 3 for Initial Briefs (Electric)" xfId="32"/>
    <cellStyle name="_4.06E Pass Throughs_Power Costs - Comparison bx Rbtl-Staff-Jt-PC_Electric Rev Req Model (2009 GRC) Rebuttal REmoval of New  WH Solar AdjustMI" xfId="33"/>
    <cellStyle name="_4.06E Pass Throughs_Power Costs - Comparison bx Rbtl-Staff-Jt-PC_Electric Rev Req Model (2009 GRC) Revised 01-18-2010" xfId="34"/>
    <cellStyle name="_4.06E Pass Throughs_Rebuttal Power Costs" xfId="35"/>
    <cellStyle name="_4.06E Pass Throughs_Rebuttal Power Costs_Adj Bench DR 3 for Initial Briefs (Electric)" xfId="36"/>
    <cellStyle name="_4.06E Pass Throughs_Rebuttal Power Costs_Electric Rev Req Model (2009 GRC) Rebuttal REmoval of New  WH Solar AdjustMI" xfId="37"/>
    <cellStyle name="_4.06E Pass Throughs_Rebuttal Power Costs_Electric Rev Req Model (2009 GRC) Revised 01-18-2010" xfId="38"/>
    <cellStyle name="_4.06E Pass Throughs_Wind Integration 10GRC" xfId="39"/>
    <cellStyle name="_4.13E Montana Energy Tax" xfId="40"/>
    <cellStyle name="_4.13E Montana Energy Tax_04 07E Wild Horse Wind Expansion (C) (2)" xfId="41"/>
    <cellStyle name="_4.13E Montana Energy Tax_04 07E Wild Horse Wind Expansion (C) (2)_Adj Bench DR 3 for Initial Briefs (Electric)" xfId="42"/>
    <cellStyle name="_4.13E Montana Energy Tax_04 07E Wild Horse Wind Expansion (C) (2)_Electric Rev Req Model (2009 GRC) " xfId="43"/>
    <cellStyle name="_4.13E Montana Energy Tax_04 07E Wild Horse Wind Expansion (C) (2)_Electric Rev Req Model (2009 GRC) Rebuttal REmoval of New  WH Solar AdjustMI" xfId="44"/>
    <cellStyle name="_4.13E Montana Energy Tax_04 07E Wild Horse Wind Expansion (C) (2)_Electric Rev Req Model (2009 GRC) Revised 01-18-2010" xfId="45"/>
    <cellStyle name="_4.13E Montana Energy Tax_16.37E Wild Horse Expansion DeferralRevwrkingfile SF" xfId="46"/>
    <cellStyle name="_4.13E Montana Energy Tax_2009 GRC Compl Filing - Exhibit D" xfId="47"/>
    <cellStyle name="_4.13E Montana Energy Tax_4 31 Regulatory Assets and Liabilities  7 06- Exhibit D" xfId="48"/>
    <cellStyle name="_4.13E Montana Energy Tax_4 31 Regulatory Assets and Liabilities  7 06- Exhibit D_NIM Summary" xfId="49"/>
    <cellStyle name="_4.13E Montana Energy Tax_4 32 Regulatory Assets and Liabilities  7 06- Exhibit D" xfId="50"/>
    <cellStyle name="_4.13E Montana Energy Tax_4 32 Regulatory Assets and Liabilities  7 06- Exhibit D_NIM Summary" xfId="51"/>
    <cellStyle name="_4.13E Montana Energy Tax_Book2" xfId="52"/>
    <cellStyle name="_4.13E Montana Energy Tax_Book2_Adj Bench DR 3 for Initial Briefs (Electric)" xfId="53"/>
    <cellStyle name="_4.13E Montana Energy Tax_Book2_Electric Rev Req Model (2009 GRC) Rebuttal REmoval of New  WH Solar AdjustMI" xfId="54"/>
    <cellStyle name="_4.13E Montana Energy Tax_Book2_Electric Rev Req Model (2009 GRC) Revised 01-18-2010" xfId="55"/>
    <cellStyle name="_4.13E Montana Energy Tax_Book4" xfId="56"/>
    <cellStyle name="_4.13E Montana Energy Tax_Book9" xfId="57"/>
    <cellStyle name="_4.13E Montana Energy Tax_NIM Summary" xfId="58"/>
    <cellStyle name="_4.13E Montana Energy Tax_NIM Summary 09GRC" xfId="59"/>
    <cellStyle name="_4.13E Montana Energy Tax_PCA 9 -  Exhibit D April 2010 (3)" xfId="60"/>
    <cellStyle name="_4.13E Montana Energy Tax_Power Costs - Comparison bx Rbtl-Staff-Jt-PC" xfId="61"/>
    <cellStyle name="_4.13E Montana Energy Tax_Power Costs - Comparison bx Rbtl-Staff-Jt-PC_Adj Bench DR 3 for Initial Briefs (Electric)" xfId="62"/>
    <cellStyle name="_4.13E Montana Energy Tax_Power Costs - Comparison bx Rbtl-Staff-Jt-PC_Electric Rev Req Model (2009 GRC) Rebuttal REmoval of New  WH Solar AdjustMI" xfId="63"/>
    <cellStyle name="_4.13E Montana Energy Tax_Power Costs - Comparison bx Rbtl-Staff-Jt-PC_Electric Rev Req Model (2009 GRC) Revised 01-18-2010" xfId="64"/>
    <cellStyle name="_4.13E Montana Energy Tax_Rebuttal Power Costs" xfId="65"/>
    <cellStyle name="_4.13E Montana Energy Tax_Rebuttal Power Costs_Adj Bench DR 3 for Initial Briefs (Electric)" xfId="66"/>
    <cellStyle name="_4.13E Montana Energy Tax_Rebuttal Power Costs_Electric Rev Req Model (2009 GRC) Rebuttal REmoval of New  WH Solar AdjustMI" xfId="67"/>
    <cellStyle name="_4.13E Montana Energy Tax_Rebuttal Power Costs_Electric Rev Req Model (2009 GRC) Revised 01-18-2010" xfId="68"/>
    <cellStyle name="_4.13E Montana Energy Tax_Wind Integration 10GRC" xfId="69"/>
    <cellStyle name="_x0013__Adj Bench DR 3 for Initial Briefs (Electric)" xfId="70"/>
    <cellStyle name="_AURORA WIP" xfId="71"/>
    <cellStyle name="_AURORA WIP_NIM Summary" xfId="72"/>
    <cellStyle name="_AURORA WIP_NIM Summary 09GRC" xfId="73"/>
    <cellStyle name="_AURORA WIP_PCA 9 -  Exhibit D April 2010 (3)" xfId="74"/>
    <cellStyle name="_AURORA WIP_Wind Integration 10GRC" xfId="75"/>
    <cellStyle name="_Book1" xfId="76"/>
    <cellStyle name="_Book1 (2)" xfId="77"/>
    <cellStyle name="_Book1 (2)_04 07E Wild Horse Wind Expansion (C) (2)" xfId="78"/>
    <cellStyle name="_Book1 (2)_04 07E Wild Horse Wind Expansion (C) (2)_Adj Bench DR 3 for Initial Briefs (Electric)" xfId="79"/>
    <cellStyle name="_Book1 (2)_04 07E Wild Horse Wind Expansion (C) (2)_Electric Rev Req Model (2009 GRC) " xfId="80"/>
    <cellStyle name="_Book1 (2)_04 07E Wild Horse Wind Expansion (C) (2)_Electric Rev Req Model (2009 GRC) Rebuttal REmoval of New  WH Solar AdjustMI" xfId="81"/>
    <cellStyle name="_Book1 (2)_04 07E Wild Horse Wind Expansion (C) (2)_Electric Rev Req Model (2009 GRC) Revised 01-18-2010" xfId="82"/>
    <cellStyle name="_Book1 (2)_16.37E Wild Horse Expansion DeferralRevwrkingfile SF" xfId="83"/>
    <cellStyle name="_Book1 (2)_2009 GRC Compl Filing - Exhibit D" xfId="84"/>
    <cellStyle name="_Book1 (2)_4 31 Regulatory Assets and Liabilities  7 06- Exhibit D" xfId="85"/>
    <cellStyle name="_Book1 (2)_4 31 Regulatory Assets and Liabilities  7 06- Exhibit D_NIM Summary" xfId="86"/>
    <cellStyle name="_Book1 (2)_4 32 Regulatory Assets and Liabilities  7 06- Exhibit D" xfId="87"/>
    <cellStyle name="_Book1 (2)_4 32 Regulatory Assets and Liabilities  7 06- Exhibit D_NIM Summary" xfId="88"/>
    <cellStyle name="_Book1 (2)_Book2" xfId="89"/>
    <cellStyle name="_Book1 (2)_Book2_Adj Bench DR 3 for Initial Briefs (Electric)" xfId="90"/>
    <cellStyle name="_Book1 (2)_Book2_Electric Rev Req Model (2009 GRC) Rebuttal REmoval of New  WH Solar AdjustMI" xfId="91"/>
    <cellStyle name="_Book1 (2)_Book2_Electric Rev Req Model (2009 GRC) Revised 01-18-2010" xfId="92"/>
    <cellStyle name="_Book1 (2)_Book4" xfId="93"/>
    <cellStyle name="_Book1 (2)_Book9" xfId="94"/>
    <cellStyle name="_Book1 (2)_NIM Summary" xfId="95"/>
    <cellStyle name="_Book1 (2)_NIM Summary 09GRC" xfId="96"/>
    <cellStyle name="_Book1 (2)_PCA 9 -  Exhibit D April 2010 (3)" xfId="97"/>
    <cellStyle name="_Book1 (2)_Power Costs - Comparison bx Rbtl-Staff-Jt-PC" xfId="98"/>
    <cellStyle name="_Book1 (2)_Power Costs - Comparison bx Rbtl-Staff-Jt-PC_Adj Bench DR 3 for Initial Briefs (Electric)" xfId="99"/>
    <cellStyle name="_Book1 (2)_Power Costs - Comparison bx Rbtl-Staff-Jt-PC_Electric Rev Req Model (2009 GRC) Rebuttal REmoval of New  WH Solar AdjustMI" xfId="100"/>
    <cellStyle name="_Book1 (2)_Power Costs - Comparison bx Rbtl-Staff-Jt-PC_Electric Rev Req Model (2009 GRC) Revised 01-18-2010" xfId="101"/>
    <cellStyle name="_Book1 (2)_Rebuttal Power Costs" xfId="102"/>
    <cellStyle name="_Book1 (2)_Rebuttal Power Costs_Adj Bench DR 3 for Initial Briefs (Electric)" xfId="103"/>
    <cellStyle name="_Book1 (2)_Rebuttal Power Costs_Electric Rev Req Model (2009 GRC) Rebuttal REmoval of New  WH Solar AdjustMI" xfId="104"/>
    <cellStyle name="_Book1 (2)_Rebuttal Power Costs_Electric Rev Req Model (2009 GRC) Revised 01-18-2010" xfId="105"/>
    <cellStyle name="_Book1 (2)_Wind Integration 10GRC" xfId="106"/>
    <cellStyle name="_Book1_(C) WHE Proforma with ITC cash grant 10 Yr Amort_for deferral_102809" xfId="107"/>
    <cellStyle name="_Book1_(C) WHE Proforma with ITC cash grant 10 Yr Amort_for deferral_102809_16.07E Wild Horse Wind Expansionwrkingfile" xfId="108"/>
    <cellStyle name="_Book1_(C) WHE Proforma with ITC cash grant 10 Yr Amort_for deferral_102809_16.07E Wild Horse Wind Expansionwrkingfile SF" xfId="109"/>
    <cellStyle name="_Book1_(C) WHE Proforma with ITC cash grant 10 Yr Amort_for deferral_102809_16.37E Wild Horse Expansion DeferralRevwrkingfile SF" xfId="110"/>
    <cellStyle name="_Book1_(C) WHE Proforma with ITC cash grant 10 Yr Amort_for rebuttal_120709" xfId="111"/>
    <cellStyle name="_Book1_04.07E Wild Horse Wind Expansion" xfId="112"/>
    <cellStyle name="_Book1_04.07E Wild Horse Wind Expansion_16.07E Wild Horse Wind Expansionwrkingfile" xfId="113"/>
    <cellStyle name="_Book1_04.07E Wild Horse Wind Expansion_16.07E Wild Horse Wind Expansionwrkingfile SF" xfId="114"/>
    <cellStyle name="_Book1_04.07E Wild Horse Wind Expansion_16.37E Wild Horse Expansion DeferralRevwrkingfile SF" xfId="115"/>
    <cellStyle name="_Book1_16.07E Wild Horse Wind Expansionwrkingfile" xfId="116"/>
    <cellStyle name="_Book1_16.07E Wild Horse Wind Expansionwrkingfile SF" xfId="117"/>
    <cellStyle name="_Book1_16.37E Wild Horse Expansion DeferralRevwrkingfile SF" xfId="118"/>
    <cellStyle name="_Book1_2009 GRC Compl Filing - Exhibit D" xfId="119"/>
    <cellStyle name="_Book1_4 31 Regulatory Assets and Liabilities  7 06- Exhibit D" xfId="120"/>
    <cellStyle name="_Book1_4 31 Regulatory Assets and Liabilities  7 06- Exhibit D_NIM Summary" xfId="121"/>
    <cellStyle name="_Book1_4 32 Regulatory Assets and Liabilities  7 06- Exhibit D" xfId="122"/>
    <cellStyle name="_Book1_4 32 Regulatory Assets and Liabilities  7 06- Exhibit D_NIM Summary" xfId="123"/>
    <cellStyle name="_Book1_Book2" xfId="124"/>
    <cellStyle name="_Book1_Book2_Adj Bench DR 3 for Initial Briefs (Electric)" xfId="125"/>
    <cellStyle name="_Book1_Book2_Electric Rev Req Model (2009 GRC) Rebuttal REmoval of New  WH Solar AdjustMI" xfId="126"/>
    <cellStyle name="_Book1_Book2_Electric Rev Req Model (2009 GRC) Revised 01-18-2010" xfId="127"/>
    <cellStyle name="_Book1_Book4" xfId="128"/>
    <cellStyle name="_Book1_Book9" xfId="129"/>
    <cellStyle name="_Book1_NIM Summary" xfId="130"/>
    <cellStyle name="_Book1_NIM Summary 09GRC" xfId="131"/>
    <cellStyle name="_Book1_PCA 9 -  Exhibit D April 2010 (3)" xfId="132"/>
    <cellStyle name="_Book1_Power Costs - Comparison bx Rbtl-Staff-Jt-PC" xfId="133"/>
    <cellStyle name="_Book1_Power Costs - Comparison bx Rbtl-Staff-Jt-PC_Adj Bench DR 3 for Initial Briefs (Electric)" xfId="134"/>
    <cellStyle name="_Book1_Power Costs - Comparison bx Rbtl-Staff-Jt-PC_Electric Rev Req Model (2009 GRC) Rebuttal REmoval of New  WH Solar AdjustMI" xfId="135"/>
    <cellStyle name="_Book1_Power Costs - Comparison bx Rbtl-Staff-Jt-PC_Electric Rev Req Model (2009 GRC) Revised 01-18-2010" xfId="136"/>
    <cellStyle name="_Book1_Rebuttal Power Costs" xfId="137"/>
    <cellStyle name="_Book1_Rebuttal Power Costs_Adj Bench DR 3 for Initial Briefs (Electric)" xfId="138"/>
    <cellStyle name="_Book1_Rebuttal Power Costs_Electric Rev Req Model (2009 GRC) Rebuttal REmoval of New  WH Solar AdjustMI" xfId="139"/>
    <cellStyle name="_Book1_Rebuttal Power Costs_Electric Rev Req Model (2009 GRC) Revised 01-18-2010" xfId="140"/>
    <cellStyle name="_Book1_Transmission Workbook for May BOD" xfId="141"/>
    <cellStyle name="_Book1_Wind Integration 10GRC" xfId="142"/>
    <cellStyle name="_Book2" xfId="143"/>
    <cellStyle name="_x0013__Book2" xfId="144"/>
    <cellStyle name="_Book2_04 07E Wild Horse Wind Expansion (C) (2)" xfId="145"/>
    <cellStyle name="_Book2_04 07E Wild Horse Wind Expansion (C) (2)_Adj Bench DR 3 for Initial Briefs (Electric)" xfId="146"/>
    <cellStyle name="_Book2_04 07E Wild Horse Wind Expansion (C) (2)_Electric Rev Req Model (2009 GRC) " xfId="147"/>
    <cellStyle name="_Book2_04 07E Wild Horse Wind Expansion (C) (2)_Electric Rev Req Model (2009 GRC) Rebuttal REmoval of New  WH Solar AdjustMI" xfId="148"/>
    <cellStyle name="_Book2_04 07E Wild Horse Wind Expansion (C) (2)_Electric Rev Req Model (2009 GRC) Revised 01-18-2010" xfId="149"/>
    <cellStyle name="_Book2_16.37E Wild Horse Expansion DeferralRevwrkingfile SF" xfId="150"/>
    <cellStyle name="_Book2_2009 GRC Compl Filing - Exhibit D" xfId="151"/>
    <cellStyle name="_Book2_4 31 Regulatory Assets and Liabilities  7 06- Exhibit D" xfId="152"/>
    <cellStyle name="_Book2_4 31 Regulatory Assets and Liabilities  7 06- Exhibit D_NIM Summary" xfId="153"/>
    <cellStyle name="_Book2_4 32 Regulatory Assets and Liabilities  7 06- Exhibit D" xfId="154"/>
    <cellStyle name="_Book2_4 32 Regulatory Assets and Liabilities  7 06- Exhibit D_NIM Summary" xfId="155"/>
    <cellStyle name="_x0013__Book2_Adj Bench DR 3 for Initial Briefs (Electric)" xfId="156"/>
    <cellStyle name="_Book2_Book2" xfId="157"/>
    <cellStyle name="_Book2_Book2_Adj Bench DR 3 for Initial Briefs (Electric)" xfId="158"/>
    <cellStyle name="_Book2_Book2_Electric Rev Req Model (2009 GRC) Rebuttal REmoval of New  WH Solar AdjustMI" xfId="159"/>
    <cellStyle name="_Book2_Book2_Electric Rev Req Model (2009 GRC) Revised 01-18-2010" xfId="160"/>
    <cellStyle name="_Book2_Book4" xfId="161"/>
    <cellStyle name="_Book2_Book9" xfId="162"/>
    <cellStyle name="_x0013__Book2_Electric Rev Req Model (2009 GRC) Rebuttal REmoval of New  WH Solar AdjustMI" xfId="163"/>
    <cellStyle name="_x0013__Book2_Electric Rev Req Model (2009 GRC) Revised 01-18-2010" xfId="164"/>
    <cellStyle name="_Book2_NIM Summary" xfId="165"/>
    <cellStyle name="_Book2_NIM Summary 09GRC" xfId="166"/>
    <cellStyle name="_Book2_PCA 9 -  Exhibit D April 2010 (3)" xfId="167"/>
    <cellStyle name="_Book2_Power Costs - Comparison bx Rbtl-Staff-Jt-PC" xfId="168"/>
    <cellStyle name="_Book2_Power Costs - Comparison bx Rbtl-Staff-Jt-PC_Adj Bench DR 3 for Initial Briefs (Electric)" xfId="169"/>
    <cellStyle name="_Book2_Power Costs - Comparison bx Rbtl-Staff-Jt-PC_Electric Rev Req Model (2009 GRC) Rebuttal REmoval of New  WH Solar AdjustMI" xfId="170"/>
    <cellStyle name="_Book2_Power Costs - Comparison bx Rbtl-Staff-Jt-PC_Electric Rev Req Model (2009 GRC) Revised 01-18-2010" xfId="171"/>
    <cellStyle name="_Book2_Rebuttal Power Costs" xfId="172"/>
    <cellStyle name="_Book2_Rebuttal Power Costs_Adj Bench DR 3 for Initial Briefs (Electric)" xfId="173"/>
    <cellStyle name="_Book2_Rebuttal Power Costs_Electric Rev Req Model (2009 GRC) Rebuttal REmoval of New  WH Solar AdjustMI" xfId="174"/>
    <cellStyle name="_Book2_Rebuttal Power Costs_Electric Rev Req Model (2009 GRC) Revised 01-18-2010" xfId="175"/>
    <cellStyle name="_Book2_Wind Integration 10GRC" xfId="176"/>
    <cellStyle name="_Book3" xfId="177"/>
    <cellStyle name="_Book5" xfId="178"/>
    <cellStyle name="_Book5_NIM Summary" xfId="179"/>
    <cellStyle name="_Book5_NIM Summary 09GRC" xfId="180"/>
    <cellStyle name="_Book5_PCA 9 -  Exhibit D April 2010 (3)" xfId="181"/>
    <cellStyle name="_Book5_Wind Integration 10GRC" xfId="182"/>
    <cellStyle name="_BPA NOS" xfId="183"/>
    <cellStyle name="_BPA NOS_DEM-WP(C) Wind Integration Summary 2010GRC" xfId="184"/>
    <cellStyle name="_BPA NOS_NIM Summary" xfId="185"/>
    <cellStyle name="_Chelan Debt Forecast 12.19.05" xfId="186"/>
    <cellStyle name="_Chelan Debt Forecast 12.19.05_(C) WHE Proforma with ITC cash grant 10 Yr Amort_for deferral_102809" xfId="187"/>
    <cellStyle name="_Chelan Debt Forecast 12.19.05_(C) WHE Proforma with ITC cash grant 10 Yr Amort_for deferral_102809_16.07E Wild Horse Wind Expansionwrkingfile" xfId="188"/>
    <cellStyle name="_Chelan Debt Forecast 12.19.05_(C) WHE Proforma with ITC cash grant 10 Yr Amort_for deferral_102809_16.07E Wild Horse Wind Expansionwrkingfile SF" xfId="189"/>
    <cellStyle name="_Chelan Debt Forecast 12.19.05_(C) WHE Proforma with ITC cash grant 10 Yr Amort_for deferral_102809_16.37E Wild Horse Expansion DeferralRevwrkingfile SF" xfId="190"/>
    <cellStyle name="_Chelan Debt Forecast 12.19.05_(C) WHE Proforma with ITC cash grant 10 Yr Amort_for rebuttal_120709" xfId="191"/>
    <cellStyle name="_Chelan Debt Forecast 12.19.05_04.07E Wild Horse Wind Expansion" xfId="192"/>
    <cellStyle name="_Chelan Debt Forecast 12.19.05_04.07E Wild Horse Wind Expansion_16.07E Wild Horse Wind Expansionwrkingfile" xfId="193"/>
    <cellStyle name="_Chelan Debt Forecast 12.19.05_04.07E Wild Horse Wind Expansion_16.07E Wild Horse Wind Expansionwrkingfile SF" xfId="194"/>
    <cellStyle name="_Chelan Debt Forecast 12.19.05_04.07E Wild Horse Wind Expansion_16.37E Wild Horse Expansion DeferralRevwrkingfile SF" xfId="195"/>
    <cellStyle name="_Chelan Debt Forecast 12.19.05_16.07E Wild Horse Wind Expansionwrkingfile" xfId="196"/>
    <cellStyle name="_Chelan Debt Forecast 12.19.05_16.07E Wild Horse Wind Expansionwrkingfile SF" xfId="197"/>
    <cellStyle name="_Chelan Debt Forecast 12.19.05_16.37E Wild Horse Expansion DeferralRevwrkingfile SF" xfId="198"/>
    <cellStyle name="_Chelan Debt Forecast 12.19.05_2009 GRC Compl Filing - Exhibit D" xfId="199"/>
    <cellStyle name="_Chelan Debt Forecast 12.19.05_4 31 Regulatory Assets and Liabilities  7 06- Exhibit D" xfId="200"/>
    <cellStyle name="_Chelan Debt Forecast 12.19.05_4 31 Regulatory Assets and Liabilities  7 06- Exhibit D_NIM Summary" xfId="201"/>
    <cellStyle name="_Chelan Debt Forecast 12.19.05_4 32 Regulatory Assets and Liabilities  7 06- Exhibit D" xfId="202"/>
    <cellStyle name="_Chelan Debt Forecast 12.19.05_4 32 Regulatory Assets and Liabilities  7 06- Exhibit D_NIM Summary" xfId="203"/>
    <cellStyle name="_Chelan Debt Forecast 12.19.05_Book2" xfId="204"/>
    <cellStyle name="_Chelan Debt Forecast 12.19.05_Book2_Adj Bench DR 3 for Initial Briefs (Electric)" xfId="205"/>
    <cellStyle name="_Chelan Debt Forecast 12.19.05_Book2_Electric Rev Req Model (2009 GRC) Rebuttal REmoval of New  WH Solar AdjustMI" xfId="206"/>
    <cellStyle name="_Chelan Debt Forecast 12.19.05_Book2_Electric Rev Req Model (2009 GRC) Revised 01-18-2010" xfId="207"/>
    <cellStyle name="_Chelan Debt Forecast 12.19.05_Book4" xfId="208"/>
    <cellStyle name="_Chelan Debt Forecast 12.19.05_Book9" xfId="209"/>
    <cellStyle name="_Chelan Debt Forecast 12.19.05_Exhibit D fr R Gho 12-31-08" xfId="210"/>
    <cellStyle name="_Chelan Debt Forecast 12.19.05_Exhibit D fr R Gho 12-31-08 v2" xfId="211"/>
    <cellStyle name="_Chelan Debt Forecast 12.19.05_Exhibit D fr R Gho 12-31-08 v2_NIM Summary" xfId="212"/>
    <cellStyle name="_Chelan Debt Forecast 12.19.05_Exhibit D fr R Gho 12-31-08_NIM Summary" xfId="213"/>
    <cellStyle name="_Chelan Debt Forecast 12.19.05_Hopkins Ridge Prepaid Tran - Interest Earned RY 12ME Feb  '11" xfId="214"/>
    <cellStyle name="_Chelan Debt Forecast 12.19.05_Hopkins Ridge Prepaid Tran - Interest Earned RY 12ME Feb  '11_NIM Summary" xfId="215"/>
    <cellStyle name="_Chelan Debt Forecast 12.19.05_Hopkins Ridge Prepaid Tran - Interest Earned RY 12ME Feb  '11_Transmission Workbook for May BOD" xfId="216"/>
    <cellStyle name="_Chelan Debt Forecast 12.19.05_NIM Summary" xfId="217"/>
    <cellStyle name="_Chelan Debt Forecast 12.19.05_NIM Summary 09GRC" xfId="218"/>
    <cellStyle name="_Chelan Debt Forecast 12.19.05_PCA 7 - Exhibit D update 11_30_08 (2)" xfId="219"/>
    <cellStyle name="_Chelan Debt Forecast 12.19.05_PCA 7 - Exhibit D update 11_30_08 (2)_NIM Summary" xfId="220"/>
    <cellStyle name="_Chelan Debt Forecast 12.19.05_PCA 9 -  Exhibit D April 2010 (3)" xfId="221"/>
    <cellStyle name="_Chelan Debt Forecast 12.19.05_Power Costs - Comparison bx Rbtl-Staff-Jt-PC" xfId="222"/>
    <cellStyle name="_Chelan Debt Forecast 12.19.05_Power Costs - Comparison bx Rbtl-Staff-Jt-PC_Adj Bench DR 3 for Initial Briefs (Electric)" xfId="223"/>
    <cellStyle name="_Chelan Debt Forecast 12.19.05_Power Costs - Comparison bx Rbtl-Staff-Jt-PC_Electric Rev Req Model (2009 GRC) Rebuttal REmoval of New  WH Solar AdjustMI" xfId="224"/>
    <cellStyle name="_Chelan Debt Forecast 12.19.05_Power Costs - Comparison bx Rbtl-Staff-Jt-PC_Electric Rev Req Model (2009 GRC) Revised 01-18-2010" xfId="225"/>
    <cellStyle name="_Chelan Debt Forecast 12.19.05_Rebuttal Power Costs" xfId="226"/>
    <cellStyle name="_Chelan Debt Forecast 12.19.05_Rebuttal Power Costs_Adj Bench DR 3 for Initial Briefs (Electric)" xfId="227"/>
    <cellStyle name="_Chelan Debt Forecast 12.19.05_Rebuttal Power Costs_Electric Rev Req Model (2009 GRC) Rebuttal REmoval of New  WH Solar AdjustMI" xfId="228"/>
    <cellStyle name="_Chelan Debt Forecast 12.19.05_Rebuttal Power Costs_Electric Rev Req Model (2009 GRC) Revised 01-18-2010" xfId="229"/>
    <cellStyle name="_Chelan Debt Forecast 12.19.05_Transmission Workbook for May BOD" xfId="230"/>
    <cellStyle name="_Chelan Debt Forecast 12.19.05_Wind Integration 10GRC" xfId="231"/>
    <cellStyle name="_Copy 11-9 Sumas Proforma - Current" xfId="232"/>
    <cellStyle name="_Costs not in AURORA 06GRC" xfId="233"/>
    <cellStyle name="_Costs not in AURORA 06GRC_04 07E Wild Horse Wind Expansion (C) (2)" xfId="234"/>
    <cellStyle name="_Costs not in AURORA 06GRC_04 07E Wild Horse Wind Expansion (C) (2)_Adj Bench DR 3 for Initial Briefs (Electric)" xfId="235"/>
    <cellStyle name="_Costs not in AURORA 06GRC_04 07E Wild Horse Wind Expansion (C) (2)_Electric Rev Req Model (2009 GRC) " xfId="236"/>
    <cellStyle name="_Costs not in AURORA 06GRC_04 07E Wild Horse Wind Expansion (C) (2)_Electric Rev Req Model (2009 GRC) Rebuttal REmoval of New  WH Solar AdjustMI" xfId="237"/>
    <cellStyle name="_Costs not in AURORA 06GRC_04 07E Wild Horse Wind Expansion (C) (2)_Electric Rev Req Model (2009 GRC) Revised 01-18-2010" xfId="238"/>
    <cellStyle name="_Costs not in AURORA 06GRC_16.37E Wild Horse Expansion DeferralRevwrkingfile SF" xfId="239"/>
    <cellStyle name="_Costs not in AURORA 06GRC_2009 GRC Compl Filing - Exhibit D" xfId="240"/>
    <cellStyle name="_Costs not in AURORA 06GRC_4 31 Regulatory Assets and Liabilities  7 06- Exhibit D" xfId="241"/>
    <cellStyle name="_Costs not in AURORA 06GRC_4 31 Regulatory Assets and Liabilities  7 06- Exhibit D_NIM Summary" xfId="242"/>
    <cellStyle name="_Costs not in AURORA 06GRC_4 32 Regulatory Assets and Liabilities  7 06- Exhibit D" xfId="243"/>
    <cellStyle name="_Costs not in AURORA 06GRC_4 32 Regulatory Assets and Liabilities  7 06- Exhibit D_NIM Summary" xfId="244"/>
    <cellStyle name="_Costs not in AURORA 06GRC_Book2" xfId="245"/>
    <cellStyle name="_Costs not in AURORA 06GRC_Book2_Adj Bench DR 3 for Initial Briefs (Electric)" xfId="246"/>
    <cellStyle name="_Costs not in AURORA 06GRC_Book2_Electric Rev Req Model (2009 GRC) Rebuttal REmoval of New  WH Solar AdjustMI" xfId="247"/>
    <cellStyle name="_Costs not in AURORA 06GRC_Book2_Electric Rev Req Model (2009 GRC) Revised 01-18-2010" xfId="248"/>
    <cellStyle name="_Costs not in AURORA 06GRC_Book4" xfId="249"/>
    <cellStyle name="_Costs not in AURORA 06GRC_Book9" xfId="250"/>
    <cellStyle name="_Costs not in AURORA 06GRC_Exhibit D fr R Gho 12-31-08" xfId="251"/>
    <cellStyle name="_Costs not in AURORA 06GRC_Exhibit D fr R Gho 12-31-08 v2" xfId="252"/>
    <cellStyle name="_Costs not in AURORA 06GRC_Exhibit D fr R Gho 12-31-08 v2_NIM Summary" xfId="253"/>
    <cellStyle name="_Costs not in AURORA 06GRC_Exhibit D fr R Gho 12-31-08_NIM Summary" xfId="254"/>
    <cellStyle name="_Costs not in AURORA 06GRC_Hopkins Ridge Prepaid Tran - Interest Earned RY 12ME Feb  '11" xfId="255"/>
    <cellStyle name="_Costs not in AURORA 06GRC_Hopkins Ridge Prepaid Tran - Interest Earned RY 12ME Feb  '11_NIM Summary" xfId="256"/>
    <cellStyle name="_Costs not in AURORA 06GRC_Hopkins Ridge Prepaid Tran - Interest Earned RY 12ME Feb  '11_Transmission Workbook for May BOD" xfId="257"/>
    <cellStyle name="_Costs not in AURORA 06GRC_NIM Summary" xfId="258"/>
    <cellStyle name="_Costs not in AURORA 06GRC_NIM Summary 09GRC" xfId="259"/>
    <cellStyle name="_Costs not in AURORA 06GRC_PCA 7 - Exhibit D update 11_30_08 (2)" xfId="260"/>
    <cellStyle name="_Costs not in AURORA 06GRC_PCA 7 - Exhibit D update 11_30_08 (2)_NIM Summary" xfId="261"/>
    <cellStyle name="_Costs not in AURORA 06GRC_PCA 9 -  Exhibit D April 2010 (3)" xfId="262"/>
    <cellStyle name="_Costs not in AURORA 06GRC_Power Costs - Comparison bx Rbtl-Staff-Jt-PC" xfId="263"/>
    <cellStyle name="_Costs not in AURORA 06GRC_Power Costs - Comparison bx Rbtl-Staff-Jt-PC_Adj Bench DR 3 for Initial Briefs (Electric)" xfId="264"/>
    <cellStyle name="_Costs not in AURORA 06GRC_Power Costs - Comparison bx Rbtl-Staff-Jt-PC_Electric Rev Req Model (2009 GRC) Rebuttal REmoval of New  WH Solar AdjustMI" xfId="265"/>
    <cellStyle name="_Costs not in AURORA 06GRC_Power Costs - Comparison bx Rbtl-Staff-Jt-PC_Electric Rev Req Model (2009 GRC) Revised 01-18-2010" xfId="266"/>
    <cellStyle name="_Costs not in AURORA 06GRC_Rebuttal Power Costs" xfId="267"/>
    <cellStyle name="_Costs not in AURORA 06GRC_Rebuttal Power Costs_Adj Bench DR 3 for Initial Briefs (Electric)" xfId="268"/>
    <cellStyle name="_Costs not in AURORA 06GRC_Rebuttal Power Costs_Electric Rev Req Model (2009 GRC) Rebuttal REmoval of New  WH Solar AdjustMI" xfId="269"/>
    <cellStyle name="_Costs not in AURORA 06GRC_Rebuttal Power Costs_Electric Rev Req Model (2009 GRC) Revised 01-18-2010" xfId="270"/>
    <cellStyle name="_Costs not in AURORA 06GRC_Transmission Workbook for May BOD" xfId="271"/>
    <cellStyle name="_Costs not in AURORA 06GRC_Wind Integration 10GRC" xfId="272"/>
    <cellStyle name="_Costs not in AURORA 2006GRC 6.15.06" xfId="273"/>
    <cellStyle name="_Costs not in AURORA 2006GRC 6.15.06_04 07E Wild Horse Wind Expansion (C) (2)" xfId="274"/>
    <cellStyle name="_Costs not in AURORA 2006GRC 6.15.06_04 07E Wild Horse Wind Expansion (C) (2)_Adj Bench DR 3 for Initial Briefs (Electric)" xfId="275"/>
    <cellStyle name="_Costs not in AURORA 2006GRC 6.15.06_04 07E Wild Horse Wind Expansion (C) (2)_Electric Rev Req Model (2009 GRC) " xfId="276"/>
    <cellStyle name="_Costs not in AURORA 2006GRC 6.15.06_04 07E Wild Horse Wind Expansion (C) (2)_Electric Rev Req Model (2009 GRC) Rebuttal REmoval of New  WH Solar AdjustMI" xfId="277"/>
    <cellStyle name="_Costs not in AURORA 2006GRC 6.15.06_04 07E Wild Horse Wind Expansion (C) (2)_Electric Rev Req Model (2009 GRC) Revised 01-18-2010" xfId="278"/>
    <cellStyle name="_Costs not in AURORA 2006GRC 6.15.06_16.37E Wild Horse Expansion DeferralRevwrkingfile SF" xfId="279"/>
    <cellStyle name="_Costs not in AURORA 2006GRC 6.15.06_2009 GRC Compl Filing - Exhibit D" xfId="280"/>
    <cellStyle name="_Costs not in AURORA 2006GRC 6.15.06_4 31 Regulatory Assets and Liabilities  7 06- Exhibit D" xfId="281"/>
    <cellStyle name="_Costs not in AURORA 2006GRC 6.15.06_4 31 Regulatory Assets and Liabilities  7 06- Exhibit D_NIM Summary" xfId="282"/>
    <cellStyle name="_Costs not in AURORA 2006GRC 6.15.06_4 32 Regulatory Assets and Liabilities  7 06- Exhibit D" xfId="283"/>
    <cellStyle name="_Costs not in AURORA 2006GRC 6.15.06_4 32 Regulatory Assets and Liabilities  7 06- Exhibit D_NIM Summary" xfId="284"/>
    <cellStyle name="_Costs not in AURORA 2006GRC 6.15.06_Book2" xfId="285"/>
    <cellStyle name="_Costs not in AURORA 2006GRC 6.15.06_Book2_Adj Bench DR 3 for Initial Briefs (Electric)" xfId="286"/>
    <cellStyle name="_Costs not in AURORA 2006GRC 6.15.06_Book2_Electric Rev Req Model (2009 GRC) Rebuttal REmoval of New  WH Solar AdjustMI" xfId="287"/>
    <cellStyle name="_Costs not in AURORA 2006GRC 6.15.06_Book2_Electric Rev Req Model (2009 GRC) Revised 01-18-2010" xfId="288"/>
    <cellStyle name="_Costs not in AURORA 2006GRC 6.15.06_Book4" xfId="289"/>
    <cellStyle name="_Costs not in AURORA 2006GRC 6.15.06_Book9" xfId="290"/>
    <cellStyle name="_Costs not in AURORA 2006GRC 6.15.06_NIM Summary" xfId="291"/>
    <cellStyle name="_Costs not in AURORA 2006GRC 6.15.06_NIM Summary 09GRC" xfId="292"/>
    <cellStyle name="_Costs not in AURORA 2006GRC 6.15.06_PCA 9 -  Exhibit D April 2010 (3)" xfId="293"/>
    <cellStyle name="_Costs not in AURORA 2006GRC 6.15.06_Power Costs - Comparison bx Rbtl-Staff-Jt-PC" xfId="294"/>
    <cellStyle name="_Costs not in AURORA 2006GRC 6.15.06_Power Costs - Comparison bx Rbtl-Staff-Jt-PC_Adj Bench DR 3 for Initial Briefs (Electric)" xfId="295"/>
    <cellStyle name="_Costs not in AURORA 2006GRC 6.15.06_Power Costs - Comparison bx Rbtl-Staff-Jt-PC_Electric Rev Req Model (2009 GRC) Rebuttal REmoval of New  WH Solar AdjustMI" xfId="296"/>
    <cellStyle name="_Costs not in AURORA 2006GRC 6.15.06_Power Costs - Comparison bx Rbtl-Staff-Jt-PC_Electric Rev Req Model (2009 GRC) Revised 01-18-2010" xfId="297"/>
    <cellStyle name="_Costs not in AURORA 2006GRC 6.15.06_Rebuttal Power Costs" xfId="298"/>
    <cellStyle name="_Costs not in AURORA 2006GRC 6.15.06_Rebuttal Power Costs_Adj Bench DR 3 for Initial Briefs (Electric)" xfId="299"/>
    <cellStyle name="_Costs not in AURORA 2006GRC 6.15.06_Rebuttal Power Costs_Electric Rev Req Model (2009 GRC) Rebuttal REmoval of New  WH Solar AdjustMI" xfId="300"/>
    <cellStyle name="_Costs not in AURORA 2006GRC 6.15.06_Rebuttal Power Costs_Electric Rev Req Model (2009 GRC) Revised 01-18-2010" xfId="301"/>
    <cellStyle name="_Costs not in AURORA 2006GRC 6.15.06_Wind Integration 10GRC" xfId="302"/>
    <cellStyle name="_Costs not in AURORA 2006GRC w gas price updated" xfId="303"/>
    <cellStyle name="_Costs not in AURORA 2006GRC w gas price updated_Adj Bench DR 3 for Initial Briefs (Electric)" xfId="304"/>
    <cellStyle name="_Costs not in AURORA 2006GRC w gas price updated_Book2" xfId="305"/>
    <cellStyle name="_Costs not in AURORA 2006GRC w gas price updated_Book2_Adj Bench DR 3 for Initial Briefs (Electric)" xfId="306"/>
    <cellStyle name="_Costs not in AURORA 2006GRC w gas price updated_Book2_Electric Rev Req Model (2009 GRC) Rebuttal REmoval of New  WH Solar AdjustMI" xfId="307"/>
    <cellStyle name="_Costs not in AURORA 2006GRC w gas price updated_Book2_Electric Rev Req Model (2009 GRC) Revised 01-18-2010" xfId="308"/>
    <cellStyle name="_Costs not in AURORA 2006GRC w gas price updated_Electric Rev Req Model (2009 GRC) " xfId="309"/>
    <cellStyle name="_Costs not in AURORA 2006GRC w gas price updated_Electric Rev Req Model (2009 GRC) Rebuttal REmoval of New  WH Solar AdjustMI" xfId="310"/>
    <cellStyle name="_Costs not in AURORA 2006GRC w gas price updated_Electric Rev Req Model (2009 GRC) Revised 01-18-2010" xfId="311"/>
    <cellStyle name="_Costs not in AURORA 2006GRC w gas price updated_NIM Summary" xfId="312"/>
    <cellStyle name="_Costs not in AURORA 2006GRC w gas price updated_Rebuttal Power Costs" xfId="313"/>
    <cellStyle name="_Costs not in AURORA 2006GRC w gas price updated_Rebuttal Power Costs_Adj Bench DR 3 for Initial Briefs (Electric)" xfId="314"/>
    <cellStyle name="_Costs not in AURORA 2006GRC w gas price updated_Rebuttal Power Costs_Electric Rev Req Model (2009 GRC) Rebuttal REmoval of New  WH Solar AdjustMI" xfId="315"/>
    <cellStyle name="_Costs not in AURORA 2006GRC w gas price updated_Rebuttal Power Costs_Electric Rev Req Model (2009 GRC) Revised 01-18-2010" xfId="316"/>
    <cellStyle name="_Costs not in AURORA 2007 Rate Case" xfId="317"/>
    <cellStyle name="_Costs not in AURORA 2007 Rate Case_(C) WHE Proforma with ITC cash grant 10 Yr Amort_for deferral_102809" xfId="318"/>
    <cellStyle name="_Costs not in AURORA 2007 Rate Case_(C) WHE Proforma with ITC cash grant 10 Yr Amort_for deferral_102809_16.07E Wild Horse Wind Expansionwrkingfile" xfId="319"/>
    <cellStyle name="_Costs not in AURORA 2007 Rate Case_(C) WHE Proforma with ITC cash grant 10 Yr Amort_for deferral_102809_16.07E Wild Horse Wind Expansionwrkingfile SF" xfId="320"/>
    <cellStyle name="_Costs not in AURORA 2007 Rate Case_(C) WHE Proforma with ITC cash grant 10 Yr Amort_for deferral_102809_16.37E Wild Horse Expansion DeferralRevwrkingfile SF" xfId="321"/>
    <cellStyle name="_Costs not in AURORA 2007 Rate Case_(C) WHE Proforma with ITC cash grant 10 Yr Amort_for rebuttal_120709" xfId="322"/>
    <cellStyle name="_Costs not in AURORA 2007 Rate Case_04.07E Wild Horse Wind Expansion" xfId="323"/>
    <cellStyle name="_Costs not in AURORA 2007 Rate Case_04.07E Wild Horse Wind Expansion_16.07E Wild Horse Wind Expansionwrkingfile" xfId="324"/>
    <cellStyle name="_Costs not in AURORA 2007 Rate Case_04.07E Wild Horse Wind Expansion_16.07E Wild Horse Wind Expansionwrkingfile SF" xfId="325"/>
    <cellStyle name="_Costs not in AURORA 2007 Rate Case_04.07E Wild Horse Wind Expansion_16.37E Wild Horse Expansion DeferralRevwrkingfile SF" xfId="326"/>
    <cellStyle name="_Costs not in AURORA 2007 Rate Case_16.07E Wild Horse Wind Expansionwrkingfile" xfId="327"/>
    <cellStyle name="_Costs not in AURORA 2007 Rate Case_16.07E Wild Horse Wind Expansionwrkingfile SF" xfId="328"/>
    <cellStyle name="_Costs not in AURORA 2007 Rate Case_16.37E Wild Horse Expansion DeferralRevwrkingfile SF" xfId="329"/>
    <cellStyle name="_Costs not in AURORA 2007 Rate Case_2009 GRC Compl Filing - Exhibit D" xfId="330"/>
    <cellStyle name="_Costs not in AURORA 2007 Rate Case_4 31 Regulatory Assets and Liabilities  7 06- Exhibit D" xfId="331"/>
    <cellStyle name="_Costs not in AURORA 2007 Rate Case_4 31 Regulatory Assets and Liabilities  7 06- Exhibit D_NIM Summary" xfId="332"/>
    <cellStyle name="_Costs not in AURORA 2007 Rate Case_4 32 Regulatory Assets and Liabilities  7 06- Exhibit D" xfId="333"/>
    <cellStyle name="_Costs not in AURORA 2007 Rate Case_4 32 Regulatory Assets and Liabilities  7 06- Exhibit D_NIM Summary" xfId="334"/>
    <cellStyle name="_Costs not in AURORA 2007 Rate Case_Book2" xfId="335"/>
    <cellStyle name="_Costs not in AURORA 2007 Rate Case_Book2_Adj Bench DR 3 for Initial Briefs (Electric)" xfId="336"/>
    <cellStyle name="_Costs not in AURORA 2007 Rate Case_Book2_Electric Rev Req Model (2009 GRC) Rebuttal REmoval of New  WH Solar AdjustMI" xfId="337"/>
    <cellStyle name="_Costs not in AURORA 2007 Rate Case_Book2_Electric Rev Req Model (2009 GRC) Revised 01-18-2010" xfId="338"/>
    <cellStyle name="_Costs not in AURORA 2007 Rate Case_Book4" xfId="339"/>
    <cellStyle name="_Costs not in AURORA 2007 Rate Case_Book9" xfId="340"/>
    <cellStyle name="_Costs not in AURORA 2007 Rate Case_NIM Summary" xfId="341"/>
    <cellStyle name="_Costs not in AURORA 2007 Rate Case_NIM Summary 09GRC" xfId="342"/>
    <cellStyle name="_Costs not in AURORA 2007 Rate Case_PCA 9 -  Exhibit D April 2010 (3)" xfId="343"/>
    <cellStyle name="_Costs not in AURORA 2007 Rate Case_Power Costs - Comparison bx Rbtl-Staff-Jt-PC" xfId="344"/>
    <cellStyle name="_Costs not in AURORA 2007 Rate Case_Power Costs - Comparison bx Rbtl-Staff-Jt-PC_Adj Bench DR 3 for Initial Briefs (Electric)" xfId="345"/>
    <cellStyle name="_Costs not in AURORA 2007 Rate Case_Power Costs - Comparison bx Rbtl-Staff-Jt-PC_Electric Rev Req Model (2009 GRC) Rebuttal REmoval of New  WH Solar AdjustMI" xfId="346"/>
    <cellStyle name="_Costs not in AURORA 2007 Rate Case_Power Costs - Comparison bx Rbtl-Staff-Jt-PC_Electric Rev Req Model (2009 GRC) Revised 01-18-2010" xfId="347"/>
    <cellStyle name="_Costs not in AURORA 2007 Rate Case_Rebuttal Power Costs" xfId="348"/>
    <cellStyle name="_Costs not in AURORA 2007 Rate Case_Rebuttal Power Costs_Adj Bench DR 3 for Initial Briefs (Electric)" xfId="349"/>
    <cellStyle name="_Costs not in AURORA 2007 Rate Case_Rebuttal Power Costs_Electric Rev Req Model (2009 GRC) Rebuttal REmoval of New  WH Solar AdjustMI" xfId="350"/>
    <cellStyle name="_Costs not in AURORA 2007 Rate Case_Rebuttal Power Costs_Electric Rev Req Model (2009 GRC) Revised 01-18-2010" xfId="351"/>
    <cellStyle name="_Costs not in AURORA 2007 Rate Case_Transmission Workbook for May BOD" xfId="352"/>
    <cellStyle name="_Costs not in AURORA 2007 Rate Case_Wind Integration 10GRC" xfId="353"/>
    <cellStyle name="_Costs not in KWI3000 '06Budget" xfId="354"/>
    <cellStyle name="_Costs not in KWI3000 '06Budget_(C) WHE Proforma with ITC cash grant 10 Yr Amort_for deferral_102809" xfId="355"/>
    <cellStyle name="_Costs not in KWI3000 '06Budget_(C) WHE Proforma with ITC cash grant 10 Yr Amort_for deferral_102809_16.07E Wild Horse Wind Expansionwrkingfile" xfId="356"/>
    <cellStyle name="_Costs not in KWI3000 '06Budget_(C) WHE Proforma with ITC cash grant 10 Yr Amort_for deferral_102809_16.07E Wild Horse Wind Expansionwrkingfile SF" xfId="357"/>
    <cellStyle name="_Costs not in KWI3000 '06Budget_(C) WHE Proforma with ITC cash grant 10 Yr Amort_for deferral_102809_16.37E Wild Horse Expansion DeferralRevwrkingfile SF" xfId="358"/>
    <cellStyle name="_Costs not in KWI3000 '06Budget_(C) WHE Proforma with ITC cash grant 10 Yr Amort_for rebuttal_120709" xfId="359"/>
    <cellStyle name="_Costs not in KWI3000 '06Budget_04.07E Wild Horse Wind Expansion" xfId="360"/>
    <cellStyle name="_Costs not in KWI3000 '06Budget_04.07E Wild Horse Wind Expansion_16.07E Wild Horse Wind Expansionwrkingfile" xfId="361"/>
    <cellStyle name="_Costs not in KWI3000 '06Budget_04.07E Wild Horse Wind Expansion_16.07E Wild Horse Wind Expansionwrkingfile SF" xfId="362"/>
    <cellStyle name="_Costs not in KWI3000 '06Budget_04.07E Wild Horse Wind Expansion_16.37E Wild Horse Expansion DeferralRevwrkingfile SF" xfId="363"/>
    <cellStyle name="_Costs not in KWI3000 '06Budget_16.07E Wild Horse Wind Expansionwrkingfile" xfId="364"/>
    <cellStyle name="_Costs not in KWI3000 '06Budget_16.07E Wild Horse Wind Expansionwrkingfile SF" xfId="365"/>
    <cellStyle name="_Costs not in KWI3000 '06Budget_16.37E Wild Horse Expansion DeferralRevwrkingfile SF" xfId="366"/>
    <cellStyle name="_Costs not in KWI3000 '06Budget_2009 GRC Compl Filing - Exhibit D" xfId="367"/>
    <cellStyle name="_Costs not in KWI3000 '06Budget_4 31 Regulatory Assets and Liabilities  7 06- Exhibit D" xfId="368"/>
    <cellStyle name="_Costs not in KWI3000 '06Budget_4 31 Regulatory Assets and Liabilities  7 06- Exhibit D_NIM Summary" xfId="369"/>
    <cellStyle name="_Costs not in KWI3000 '06Budget_4 32 Regulatory Assets and Liabilities  7 06- Exhibit D" xfId="370"/>
    <cellStyle name="_Costs not in KWI3000 '06Budget_4 32 Regulatory Assets and Liabilities  7 06- Exhibit D_NIM Summary" xfId="371"/>
    <cellStyle name="_Costs not in KWI3000 '06Budget_Book2" xfId="372"/>
    <cellStyle name="_Costs not in KWI3000 '06Budget_Book2_Adj Bench DR 3 for Initial Briefs (Electric)" xfId="373"/>
    <cellStyle name="_Costs not in KWI3000 '06Budget_Book2_Electric Rev Req Model (2009 GRC) Rebuttal REmoval of New  WH Solar AdjustMI" xfId="374"/>
    <cellStyle name="_Costs not in KWI3000 '06Budget_Book2_Electric Rev Req Model (2009 GRC) Revised 01-18-2010" xfId="375"/>
    <cellStyle name="_Costs not in KWI3000 '06Budget_Book4" xfId="376"/>
    <cellStyle name="_Costs not in KWI3000 '06Budget_Book9" xfId="377"/>
    <cellStyle name="_Costs not in KWI3000 '06Budget_Exhibit D fr R Gho 12-31-08" xfId="378"/>
    <cellStyle name="_Costs not in KWI3000 '06Budget_Exhibit D fr R Gho 12-31-08 v2" xfId="379"/>
    <cellStyle name="_Costs not in KWI3000 '06Budget_Exhibit D fr R Gho 12-31-08 v2_NIM Summary" xfId="380"/>
    <cellStyle name="_Costs not in KWI3000 '06Budget_Exhibit D fr R Gho 12-31-08_NIM Summary" xfId="381"/>
    <cellStyle name="_Costs not in KWI3000 '06Budget_Hopkins Ridge Prepaid Tran - Interest Earned RY 12ME Feb  '11" xfId="382"/>
    <cellStyle name="_Costs not in KWI3000 '06Budget_Hopkins Ridge Prepaid Tran - Interest Earned RY 12ME Feb  '11_NIM Summary" xfId="383"/>
    <cellStyle name="_Costs not in KWI3000 '06Budget_Hopkins Ridge Prepaid Tran - Interest Earned RY 12ME Feb  '11_Transmission Workbook for May BOD" xfId="384"/>
    <cellStyle name="_Costs not in KWI3000 '06Budget_NIM Summary" xfId="385"/>
    <cellStyle name="_Costs not in KWI3000 '06Budget_NIM Summary 09GRC" xfId="386"/>
    <cellStyle name="_Costs not in KWI3000 '06Budget_PCA 7 - Exhibit D update 11_30_08 (2)" xfId="387"/>
    <cellStyle name="_Costs not in KWI3000 '06Budget_PCA 7 - Exhibit D update 11_30_08 (2)_NIM Summary" xfId="388"/>
    <cellStyle name="_Costs not in KWI3000 '06Budget_PCA 9 -  Exhibit D April 2010 (3)" xfId="389"/>
    <cellStyle name="_Costs not in KWI3000 '06Budget_Power Costs - Comparison bx Rbtl-Staff-Jt-PC" xfId="390"/>
    <cellStyle name="_Costs not in KWI3000 '06Budget_Power Costs - Comparison bx Rbtl-Staff-Jt-PC_Adj Bench DR 3 for Initial Briefs (Electric)" xfId="391"/>
    <cellStyle name="_Costs not in KWI3000 '06Budget_Power Costs - Comparison bx Rbtl-Staff-Jt-PC_Electric Rev Req Model (2009 GRC) Rebuttal REmoval of New  WH Solar AdjustMI" xfId="392"/>
    <cellStyle name="_Costs not in KWI3000 '06Budget_Power Costs - Comparison bx Rbtl-Staff-Jt-PC_Electric Rev Req Model (2009 GRC) Revised 01-18-2010" xfId="393"/>
    <cellStyle name="_Costs not in KWI3000 '06Budget_Rebuttal Power Costs" xfId="394"/>
    <cellStyle name="_Costs not in KWI3000 '06Budget_Rebuttal Power Costs_Adj Bench DR 3 for Initial Briefs (Electric)" xfId="395"/>
    <cellStyle name="_Costs not in KWI3000 '06Budget_Rebuttal Power Costs_Electric Rev Req Model (2009 GRC) Rebuttal REmoval of New  WH Solar AdjustMI" xfId="396"/>
    <cellStyle name="_Costs not in KWI3000 '06Budget_Rebuttal Power Costs_Electric Rev Req Model (2009 GRC) Revised 01-18-2010" xfId="397"/>
    <cellStyle name="_Costs not in KWI3000 '06Budget_Transmission Workbook for May BOD" xfId="398"/>
    <cellStyle name="_Costs not in KWI3000 '06Budget_Wind Integration 10GRC" xfId="399"/>
    <cellStyle name="_DEM-WP (C) Costs not in AURORA 2006GRC Order 11.30.06 Gas" xfId="400"/>
    <cellStyle name="_DEM-WP (C) Costs not in AURORA 2006GRC Order 11.30.06 Gas_NIM Summary" xfId="401"/>
    <cellStyle name="_DEM-WP (C) Power Cost 2006GRC Order" xfId="402"/>
    <cellStyle name="_DEM-WP (C) Power Cost 2006GRC Order_04 07E Wild Horse Wind Expansion (C) (2)" xfId="403"/>
    <cellStyle name="_DEM-WP (C) Power Cost 2006GRC Order_04 07E Wild Horse Wind Expansion (C) (2)_Adj Bench DR 3 for Initial Briefs (Electric)" xfId="404"/>
    <cellStyle name="_DEM-WP (C) Power Cost 2006GRC Order_04 07E Wild Horse Wind Expansion (C) (2)_Electric Rev Req Model (2009 GRC) " xfId="405"/>
    <cellStyle name="_DEM-WP (C) Power Cost 2006GRC Order_04 07E Wild Horse Wind Expansion (C) (2)_Electric Rev Req Model (2009 GRC) Rebuttal REmoval of New  WH Solar AdjustMI" xfId="406"/>
    <cellStyle name="_DEM-WP (C) Power Cost 2006GRC Order_04 07E Wild Horse Wind Expansion (C) (2)_Electric Rev Req Model (2009 GRC) Revised 01-18-2010" xfId="407"/>
    <cellStyle name="_DEM-WP (C) Power Cost 2006GRC Order_16.37E Wild Horse Expansion DeferralRevwrkingfile SF" xfId="408"/>
    <cellStyle name="_DEM-WP (C) Power Cost 2006GRC Order_2009 GRC Compl Filing - Exhibit D" xfId="409"/>
    <cellStyle name="_DEM-WP (C) Power Cost 2006GRC Order_4 31 Regulatory Assets and Liabilities  7 06- Exhibit D" xfId="410"/>
    <cellStyle name="_DEM-WP (C) Power Cost 2006GRC Order_4 31 Regulatory Assets and Liabilities  7 06- Exhibit D_NIM Summary" xfId="411"/>
    <cellStyle name="_DEM-WP (C) Power Cost 2006GRC Order_4 32 Regulatory Assets and Liabilities  7 06- Exhibit D" xfId="412"/>
    <cellStyle name="_DEM-WP (C) Power Cost 2006GRC Order_4 32 Regulatory Assets and Liabilities  7 06- Exhibit D_NIM Summary" xfId="413"/>
    <cellStyle name="_DEM-WP (C) Power Cost 2006GRC Order_Book2" xfId="414"/>
    <cellStyle name="_DEM-WP (C) Power Cost 2006GRC Order_Book2_Adj Bench DR 3 for Initial Briefs (Electric)" xfId="415"/>
    <cellStyle name="_DEM-WP (C) Power Cost 2006GRC Order_Book2_Electric Rev Req Model (2009 GRC) Rebuttal REmoval of New  WH Solar AdjustMI" xfId="416"/>
    <cellStyle name="_DEM-WP (C) Power Cost 2006GRC Order_Book2_Electric Rev Req Model (2009 GRC) Revised 01-18-2010" xfId="417"/>
    <cellStyle name="_DEM-WP (C) Power Cost 2006GRC Order_Book4" xfId="418"/>
    <cellStyle name="_DEM-WP (C) Power Cost 2006GRC Order_Book9" xfId="419"/>
    <cellStyle name="_DEM-WP (C) Power Cost 2006GRC Order_NIM Summary" xfId="420"/>
    <cellStyle name="_DEM-WP (C) Power Cost 2006GRC Order_NIM Summary 09GRC" xfId="421"/>
    <cellStyle name="_DEM-WP (C) Power Cost 2006GRC Order_PCA 9 -  Exhibit D April 2010 (3)" xfId="422"/>
    <cellStyle name="_DEM-WP (C) Power Cost 2006GRC Order_Power Costs - Comparison bx Rbtl-Staff-Jt-PC" xfId="423"/>
    <cellStyle name="_DEM-WP (C) Power Cost 2006GRC Order_Power Costs - Comparison bx Rbtl-Staff-Jt-PC_Adj Bench DR 3 for Initial Briefs (Electric)" xfId="424"/>
    <cellStyle name="_DEM-WP (C) Power Cost 2006GRC Order_Power Costs - Comparison bx Rbtl-Staff-Jt-PC_Electric Rev Req Model (2009 GRC) Rebuttal REmoval of New  WH Solar AdjustMI" xfId="425"/>
    <cellStyle name="_DEM-WP (C) Power Cost 2006GRC Order_Power Costs - Comparison bx Rbtl-Staff-Jt-PC_Electric Rev Req Model (2009 GRC) Revised 01-18-2010" xfId="426"/>
    <cellStyle name="_DEM-WP (C) Power Cost 2006GRC Order_Rebuttal Power Costs" xfId="427"/>
    <cellStyle name="_DEM-WP (C) Power Cost 2006GRC Order_Rebuttal Power Costs_Adj Bench DR 3 for Initial Briefs (Electric)" xfId="428"/>
    <cellStyle name="_DEM-WP (C) Power Cost 2006GRC Order_Rebuttal Power Costs_Electric Rev Req Model (2009 GRC) Rebuttal REmoval of New  WH Solar AdjustMI" xfId="429"/>
    <cellStyle name="_DEM-WP (C) Power Cost 2006GRC Order_Rebuttal Power Costs_Electric Rev Req Model (2009 GRC) Revised 01-18-2010" xfId="430"/>
    <cellStyle name="_DEM-WP (C) Power Cost 2006GRC Order_Wind Integration 10GRC" xfId="431"/>
    <cellStyle name="_DEM-WP Revised (HC) Wild Horse 2006GRC" xfId="432"/>
    <cellStyle name="_DEM-WP Revised (HC) Wild Horse 2006GRC_16.37E Wild Horse Expansion DeferralRevwrkingfile SF" xfId="433"/>
    <cellStyle name="_DEM-WP Revised (HC) Wild Horse 2006GRC_2009 GRC Compl Filing - Exhibit D" xfId="434"/>
    <cellStyle name="_DEM-WP Revised (HC) Wild Horse 2006GRC_Adj Bench DR 3 for Initial Briefs (Electric)" xfId="435"/>
    <cellStyle name="_DEM-WP Revised (HC) Wild Horse 2006GRC_Book2" xfId="436"/>
    <cellStyle name="_DEM-WP Revised (HC) Wild Horse 2006GRC_Book4" xfId="437"/>
    <cellStyle name="_DEM-WP Revised (HC) Wild Horse 2006GRC_Electric Rev Req Model (2009 GRC) " xfId="438"/>
    <cellStyle name="_DEM-WP Revised (HC) Wild Horse 2006GRC_Electric Rev Req Model (2009 GRC) Rebuttal REmoval of New  WH Solar AdjustMI" xfId="439"/>
    <cellStyle name="_DEM-WP Revised (HC) Wild Horse 2006GRC_Electric Rev Req Model (2009 GRC) Revised 01-18-2010" xfId="440"/>
    <cellStyle name="_DEM-WP Revised (HC) Wild Horse 2006GRC_NIM Summary" xfId="441"/>
    <cellStyle name="_DEM-WP Revised (HC) Wild Horse 2006GRC_Power Costs - Comparison bx Rbtl-Staff-Jt-PC" xfId="442"/>
    <cellStyle name="_DEM-WP Revised (HC) Wild Horse 2006GRC_Rebuttal Power Costs" xfId="443"/>
    <cellStyle name="_DEM-WP(C) Colstrip FOR" xfId="444"/>
    <cellStyle name="_DEM-WP(C) Colstrip FOR_(C) WHE Proforma with ITC cash grant 10 Yr Amort_for rebuttal_120709" xfId="445"/>
    <cellStyle name="_DEM-WP(C) Colstrip FOR_16.07E Wild Horse Wind Expansionwrkingfile" xfId="446"/>
    <cellStyle name="_DEM-WP(C) Colstrip FOR_16.07E Wild Horse Wind Expansionwrkingfile SF" xfId="447"/>
    <cellStyle name="_DEM-WP(C) Colstrip FOR_16.37E Wild Horse Expansion DeferralRevwrkingfile SF" xfId="448"/>
    <cellStyle name="_DEM-WP(C) Colstrip FOR_Adj Bench DR 3 for Initial Briefs (Electric)" xfId="449"/>
    <cellStyle name="_DEM-WP(C) Colstrip FOR_Book2" xfId="450"/>
    <cellStyle name="_DEM-WP(C) Colstrip FOR_Book2_Adj Bench DR 3 for Initial Briefs (Electric)" xfId="451"/>
    <cellStyle name="_DEM-WP(C) Colstrip FOR_Book2_Electric Rev Req Model (2009 GRC) Rebuttal REmoval of New  WH Solar AdjustMI" xfId="452"/>
    <cellStyle name="_DEM-WP(C) Colstrip FOR_Book2_Electric Rev Req Model (2009 GRC) Revised 01-18-2010" xfId="453"/>
    <cellStyle name="_DEM-WP(C) Colstrip FOR_Electric Rev Req Model (2009 GRC) Rebuttal REmoval of New  WH Solar AdjustMI" xfId="454"/>
    <cellStyle name="_DEM-WP(C) Colstrip FOR_Electric Rev Req Model (2009 GRC) Revised 01-18-2010" xfId="455"/>
    <cellStyle name="_DEM-WP(C) Colstrip FOR_Rebuttal Power Costs" xfId="456"/>
    <cellStyle name="_DEM-WP(C) Colstrip FOR_Rebuttal Power Costs_Adj Bench DR 3 for Initial Briefs (Electric)" xfId="457"/>
    <cellStyle name="_DEM-WP(C) Colstrip FOR_Rebuttal Power Costs_Electric Rev Req Model (2009 GRC) Rebuttal REmoval of New  WH Solar AdjustMI" xfId="458"/>
    <cellStyle name="_DEM-WP(C) Colstrip FOR_Rebuttal Power Costs_Electric Rev Req Model (2009 GRC) Revised 01-18-2010" xfId="459"/>
    <cellStyle name="_DEM-WP(C) Costs not in AURORA 2006GRC" xfId="460"/>
    <cellStyle name="_DEM-WP(C) Costs not in AURORA 2006GRC_(C) WHE Proforma with ITC cash grant 10 Yr Amort_for deferral_102809" xfId="461"/>
    <cellStyle name="_DEM-WP(C) Costs not in AURORA 2006GRC_(C) WHE Proforma with ITC cash grant 10 Yr Amort_for deferral_102809_16.07E Wild Horse Wind Expansionwrkingfile" xfId="462"/>
    <cellStyle name="_DEM-WP(C) Costs not in AURORA 2006GRC_(C) WHE Proforma with ITC cash grant 10 Yr Amort_for deferral_102809_16.07E Wild Horse Wind Expansionwrkingfile SF" xfId="463"/>
    <cellStyle name="_DEM-WP(C) Costs not in AURORA 2006GRC_(C) WHE Proforma with ITC cash grant 10 Yr Amort_for deferral_102809_16.37E Wild Horse Expansion DeferralRevwrkingfile SF" xfId="464"/>
    <cellStyle name="_DEM-WP(C) Costs not in AURORA 2006GRC_(C) WHE Proforma with ITC cash grant 10 Yr Amort_for rebuttal_120709" xfId="465"/>
    <cellStyle name="_DEM-WP(C) Costs not in AURORA 2006GRC_04.07E Wild Horse Wind Expansion" xfId="466"/>
    <cellStyle name="_DEM-WP(C) Costs not in AURORA 2006GRC_04.07E Wild Horse Wind Expansion_16.07E Wild Horse Wind Expansionwrkingfile" xfId="467"/>
    <cellStyle name="_DEM-WP(C) Costs not in AURORA 2006GRC_04.07E Wild Horse Wind Expansion_16.07E Wild Horse Wind Expansionwrkingfile SF" xfId="468"/>
    <cellStyle name="_DEM-WP(C) Costs not in AURORA 2006GRC_04.07E Wild Horse Wind Expansion_16.37E Wild Horse Expansion DeferralRevwrkingfile SF" xfId="469"/>
    <cellStyle name="_DEM-WP(C) Costs not in AURORA 2006GRC_16.07E Wild Horse Wind Expansionwrkingfile" xfId="470"/>
    <cellStyle name="_DEM-WP(C) Costs not in AURORA 2006GRC_16.07E Wild Horse Wind Expansionwrkingfile SF" xfId="471"/>
    <cellStyle name="_DEM-WP(C) Costs not in AURORA 2006GRC_16.37E Wild Horse Expansion DeferralRevwrkingfile SF" xfId="472"/>
    <cellStyle name="_DEM-WP(C) Costs not in AURORA 2006GRC_2009 GRC Compl Filing - Exhibit D" xfId="473"/>
    <cellStyle name="_DEM-WP(C) Costs not in AURORA 2006GRC_4 31 Regulatory Assets and Liabilities  7 06- Exhibit D" xfId="474"/>
    <cellStyle name="_DEM-WP(C) Costs not in AURORA 2006GRC_4 31 Regulatory Assets and Liabilities  7 06- Exhibit D_NIM Summary" xfId="475"/>
    <cellStyle name="_DEM-WP(C) Costs not in AURORA 2006GRC_4 32 Regulatory Assets and Liabilities  7 06- Exhibit D" xfId="476"/>
    <cellStyle name="_DEM-WP(C) Costs not in AURORA 2006GRC_4 32 Regulatory Assets and Liabilities  7 06- Exhibit D_NIM Summary" xfId="477"/>
    <cellStyle name="_DEM-WP(C) Costs not in AURORA 2006GRC_Book2" xfId="478"/>
    <cellStyle name="_DEM-WP(C) Costs not in AURORA 2006GRC_Book2_Adj Bench DR 3 for Initial Briefs (Electric)" xfId="479"/>
    <cellStyle name="_DEM-WP(C) Costs not in AURORA 2006GRC_Book2_Electric Rev Req Model (2009 GRC) Rebuttal REmoval of New  WH Solar AdjustMI" xfId="480"/>
    <cellStyle name="_DEM-WP(C) Costs not in AURORA 2006GRC_Book2_Electric Rev Req Model (2009 GRC) Revised 01-18-2010" xfId="481"/>
    <cellStyle name="_DEM-WP(C) Costs not in AURORA 2006GRC_Book4" xfId="482"/>
    <cellStyle name="_DEM-WP(C) Costs not in AURORA 2006GRC_Book9" xfId="483"/>
    <cellStyle name="_DEM-WP(C) Costs not in AURORA 2006GRC_NIM Summary" xfId="484"/>
    <cellStyle name="_DEM-WP(C) Costs not in AURORA 2006GRC_NIM Summary 09GRC" xfId="485"/>
    <cellStyle name="_DEM-WP(C) Costs not in AURORA 2006GRC_PCA 9 -  Exhibit D April 2010 (3)" xfId="486"/>
    <cellStyle name="_DEM-WP(C) Costs not in AURORA 2006GRC_Power Costs - Comparison bx Rbtl-Staff-Jt-PC" xfId="487"/>
    <cellStyle name="_DEM-WP(C) Costs not in AURORA 2006GRC_Power Costs - Comparison bx Rbtl-Staff-Jt-PC_Adj Bench DR 3 for Initial Briefs (Electric)" xfId="488"/>
    <cellStyle name="_DEM-WP(C) Costs not in AURORA 2006GRC_Power Costs - Comparison bx Rbtl-Staff-Jt-PC_Electric Rev Req Model (2009 GRC) Rebuttal REmoval of New  WH Solar AdjustMI" xfId="489"/>
    <cellStyle name="_DEM-WP(C) Costs not in AURORA 2006GRC_Power Costs - Comparison bx Rbtl-Staff-Jt-PC_Electric Rev Req Model (2009 GRC) Revised 01-18-2010" xfId="490"/>
    <cellStyle name="_DEM-WP(C) Costs not in AURORA 2006GRC_Rebuttal Power Costs" xfId="491"/>
    <cellStyle name="_DEM-WP(C) Costs not in AURORA 2006GRC_Rebuttal Power Costs_Adj Bench DR 3 for Initial Briefs (Electric)" xfId="492"/>
    <cellStyle name="_DEM-WP(C) Costs not in AURORA 2006GRC_Rebuttal Power Costs_Electric Rev Req Model (2009 GRC) Rebuttal REmoval of New  WH Solar AdjustMI" xfId="493"/>
    <cellStyle name="_DEM-WP(C) Costs not in AURORA 2006GRC_Rebuttal Power Costs_Electric Rev Req Model (2009 GRC) Revised 01-18-2010" xfId="494"/>
    <cellStyle name="_DEM-WP(C) Costs not in AURORA 2006GRC_Transmission Workbook for May BOD" xfId="495"/>
    <cellStyle name="_DEM-WP(C) Costs not in AURORA 2006GRC_Wind Integration 10GRC" xfId="496"/>
    <cellStyle name="_DEM-WP(C) Costs not in AURORA 2007GRC" xfId="497"/>
    <cellStyle name="_DEM-WP(C) Costs not in AURORA 2007GRC Update" xfId="498"/>
    <cellStyle name="_DEM-WP(C) Costs not in AURORA 2007GRC Update_NIM Summary" xfId="499"/>
    <cellStyle name="_DEM-WP(C) Costs not in AURORA 2007GRC_16.37E Wild Horse Expansion DeferralRevwrkingfile SF" xfId="500"/>
    <cellStyle name="_DEM-WP(C) Costs not in AURORA 2007GRC_2009 GRC Compl Filing - Exhibit D" xfId="501"/>
    <cellStyle name="_DEM-WP(C) Costs not in AURORA 2007GRC_Adj Bench DR 3 for Initial Briefs (Electric)" xfId="502"/>
    <cellStyle name="_DEM-WP(C) Costs not in AURORA 2007GRC_Book2" xfId="503"/>
    <cellStyle name="_DEM-WP(C) Costs not in AURORA 2007GRC_Book4" xfId="504"/>
    <cellStyle name="_DEM-WP(C) Costs not in AURORA 2007GRC_Electric Rev Req Model (2009 GRC) " xfId="505"/>
    <cellStyle name="_DEM-WP(C) Costs not in AURORA 2007GRC_Electric Rev Req Model (2009 GRC) Rebuttal REmoval of New  WH Solar AdjustMI" xfId="506"/>
    <cellStyle name="_DEM-WP(C) Costs not in AURORA 2007GRC_Electric Rev Req Model (2009 GRC) Revised 01-18-2010" xfId="507"/>
    <cellStyle name="_DEM-WP(C) Costs not in AURORA 2007GRC_NIM Summary" xfId="508"/>
    <cellStyle name="_DEM-WP(C) Costs not in AURORA 2007GRC_Power Costs - Comparison bx Rbtl-Staff-Jt-PC" xfId="509"/>
    <cellStyle name="_DEM-WP(C) Costs not in AURORA 2007GRC_Rebuttal Power Costs" xfId="510"/>
    <cellStyle name="_DEM-WP(C) Costs not in AURORA 2007PCORC" xfId="511"/>
    <cellStyle name="_DEM-WP(C) Costs not in AURORA 2007PCORC_NIM Summary" xfId="512"/>
    <cellStyle name="_DEM-WP(C) Costs not in AURORA 2007PCORC-5.07Update" xfId="513"/>
    <cellStyle name="_DEM-WP(C) Costs not in AURORA 2007PCORC-5.07Update_16.37E Wild Horse Expansion DeferralRevwrkingfile SF" xfId="514"/>
    <cellStyle name="_DEM-WP(C) Costs not in AURORA 2007PCORC-5.07Update_2009 GRC Compl Filing - Exhibit D" xfId="515"/>
    <cellStyle name="_DEM-WP(C) Costs not in AURORA 2007PCORC-5.07Update_Adj Bench DR 3 for Initial Briefs (Electric)" xfId="516"/>
    <cellStyle name="_DEM-WP(C) Costs not in AURORA 2007PCORC-5.07Update_Book2" xfId="517"/>
    <cellStyle name="_DEM-WP(C) Costs not in AURORA 2007PCORC-5.07Update_Book4" xfId="518"/>
    <cellStyle name="_DEM-WP(C) Costs not in AURORA 2007PCORC-5.07Update_DEM-WP(C) Production O&amp;M 2009GRC Rebuttal" xfId="519"/>
    <cellStyle name="_DEM-WP(C) Costs not in AURORA 2007PCORC-5.07Update_DEM-WP(C) Production O&amp;M 2009GRC Rebuttal_Adj Bench DR 3 for Initial Briefs (Electric)" xfId="520"/>
    <cellStyle name="_DEM-WP(C) Costs not in AURORA 2007PCORC-5.07Update_DEM-WP(C) Production O&amp;M 2009GRC Rebuttal_Book2" xfId="521"/>
    <cellStyle name="_DEM-WP(C) Costs not in AURORA 2007PCORC-5.07Update_DEM-WP(C) Production O&amp;M 2009GRC Rebuttal_Book2_Adj Bench DR 3 for Initial Briefs (Electric)" xfId="522"/>
    <cellStyle name="_DEM-WP(C) Costs not in AURORA 2007PCORC-5.07Update_DEM-WP(C) Production O&amp;M 2009GRC Rebuttal_Book2_Electric Rev Req Model (2009 GRC) Rebuttal REmoval of New  WH Solar AdjustMI" xfId="523"/>
    <cellStyle name="_DEM-WP(C) Costs not in AURORA 2007PCORC-5.07Update_DEM-WP(C) Production O&amp;M 2009GRC Rebuttal_Book2_Electric Rev Req Model (2009 GRC) Revised 01-18-2010" xfId="524"/>
    <cellStyle name="_DEM-WP(C) Costs not in AURORA 2007PCORC-5.07Update_DEM-WP(C) Production O&amp;M 2009GRC Rebuttal_Electric Rev Req Model (2009 GRC) Rebuttal REmoval of New  WH Solar AdjustMI" xfId="525"/>
    <cellStyle name="_DEM-WP(C) Costs not in AURORA 2007PCORC-5.07Update_DEM-WP(C) Production O&amp;M 2009GRC Rebuttal_Electric Rev Req Model (2009 GRC) Revised 01-18-2010" xfId="526"/>
    <cellStyle name="_DEM-WP(C) Costs not in AURORA 2007PCORC-5.07Update_DEM-WP(C) Production O&amp;M 2009GRC Rebuttal_Rebuttal Power Costs" xfId="527"/>
    <cellStyle name="_DEM-WP(C) Costs not in AURORA 2007PCORC-5.07Update_DEM-WP(C) Production O&amp;M 2009GRC Rebuttal_Rebuttal Power Costs_Adj Bench DR 3 for Initial Briefs (Electric)" xfId="528"/>
    <cellStyle name="_DEM-WP(C) Costs not in AURORA 2007PCORC-5.07Update_DEM-WP(C) Production O&amp;M 2009GRC Rebuttal_Rebuttal Power Costs_Electric Rev Req Model (2009 GRC) Rebuttal REmoval of New  WH Solar AdjustMI" xfId="529"/>
    <cellStyle name="_DEM-WP(C) Costs not in AURORA 2007PCORC-5.07Update_DEM-WP(C) Production O&amp;M 2009GRC Rebuttal_Rebuttal Power Costs_Electric Rev Req Model (2009 GRC) Revised 01-18-2010" xfId="530"/>
    <cellStyle name="_DEM-WP(C) Costs not in AURORA 2007PCORC-5.07Update_Electric Rev Req Model (2009 GRC) " xfId="531"/>
    <cellStyle name="_DEM-WP(C) Costs not in AURORA 2007PCORC-5.07Update_Electric Rev Req Model (2009 GRC) Rebuttal REmoval of New  WH Solar AdjustMI" xfId="532"/>
    <cellStyle name="_DEM-WP(C) Costs not in AURORA 2007PCORC-5.07Update_Electric Rev Req Model (2009 GRC) Revised 01-18-2010" xfId="533"/>
    <cellStyle name="_DEM-WP(C) Costs not in AURORA 2007PCORC-5.07Update_NIM Summary" xfId="534"/>
    <cellStyle name="_DEM-WP(C) Costs not in AURORA 2007PCORC-5.07Update_NIM Summary 09GRC" xfId="535"/>
    <cellStyle name="_DEM-WP(C) Costs not in AURORA 2007PCORC-5.07Update_NIM Summary 09GRC_NIM Summary" xfId="536"/>
    <cellStyle name="_DEM-WP(C) Costs not in AURORA 2007PCORC-5.07Update_Power Costs - Comparison bx Rbtl-Staff-Jt-PC" xfId="537"/>
    <cellStyle name="_DEM-WP(C) Costs not in AURORA 2007PCORC-5.07Update_Rebuttal Power Costs" xfId="538"/>
    <cellStyle name="_DEM-WP(C) Prod O&amp;M 2007GRC" xfId="539"/>
    <cellStyle name="_DEM-WP(C) Prod O&amp;M 2007GRC_Adj Bench DR 3 for Initial Briefs (Electric)" xfId="540"/>
    <cellStyle name="_DEM-WP(C) Prod O&amp;M 2007GRC_Book2" xfId="541"/>
    <cellStyle name="_DEM-WP(C) Prod O&amp;M 2007GRC_Book2_Adj Bench DR 3 for Initial Briefs (Electric)" xfId="542"/>
    <cellStyle name="_DEM-WP(C) Prod O&amp;M 2007GRC_Book2_Electric Rev Req Model (2009 GRC) Rebuttal REmoval of New  WH Solar AdjustMI" xfId="543"/>
    <cellStyle name="_DEM-WP(C) Prod O&amp;M 2007GRC_Book2_Electric Rev Req Model (2009 GRC) Revised 01-18-2010" xfId="544"/>
    <cellStyle name="_DEM-WP(C) Prod O&amp;M 2007GRC_Electric Rev Req Model (2009 GRC) Rebuttal REmoval of New  WH Solar AdjustMI" xfId="545"/>
    <cellStyle name="_DEM-WP(C) Prod O&amp;M 2007GRC_Electric Rev Req Model (2009 GRC) Revised 01-18-2010" xfId="546"/>
    <cellStyle name="_DEM-WP(C) Prod O&amp;M 2007GRC_Rebuttal Power Costs" xfId="547"/>
    <cellStyle name="_DEM-WP(C) Prod O&amp;M 2007GRC_Rebuttal Power Costs_Adj Bench DR 3 for Initial Briefs (Electric)" xfId="548"/>
    <cellStyle name="_DEM-WP(C) Prod O&amp;M 2007GRC_Rebuttal Power Costs_Electric Rev Req Model (2009 GRC) Rebuttal REmoval of New  WH Solar AdjustMI" xfId="549"/>
    <cellStyle name="_DEM-WP(C) Prod O&amp;M 2007GRC_Rebuttal Power Costs_Electric Rev Req Model (2009 GRC) Revised 01-18-2010" xfId="550"/>
    <cellStyle name="_DEM-WP(C) Rate Year Sumas by Month Update Corrected" xfId="551"/>
    <cellStyle name="_DEM-WP(C) Sumas Proforma 11.5.07" xfId="552"/>
    <cellStyle name="_DEM-WP(C) Westside Hydro Data_051007" xfId="553"/>
    <cellStyle name="_DEM-WP(C) Westside Hydro Data_051007_16.37E Wild Horse Expansion DeferralRevwrkingfile SF" xfId="554"/>
    <cellStyle name="_DEM-WP(C) Westside Hydro Data_051007_2009 GRC Compl Filing - Exhibit D" xfId="555"/>
    <cellStyle name="_DEM-WP(C) Westside Hydro Data_051007_Adj Bench DR 3 for Initial Briefs (Electric)" xfId="556"/>
    <cellStyle name="_DEM-WP(C) Westside Hydro Data_051007_Book2" xfId="557"/>
    <cellStyle name="_DEM-WP(C) Westside Hydro Data_051007_Book4" xfId="558"/>
    <cellStyle name="_DEM-WP(C) Westside Hydro Data_051007_Electric Rev Req Model (2009 GRC) " xfId="559"/>
    <cellStyle name="_DEM-WP(C) Westside Hydro Data_051007_Electric Rev Req Model (2009 GRC) Rebuttal REmoval of New  WH Solar AdjustMI" xfId="560"/>
    <cellStyle name="_DEM-WP(C) Westside Hydro Data_051007_Electric Rev Req Model (2009 GRC) Revised 01-18-2010" xfId="561"/>
    <cellStyle name="_DEM-WP(C) Westside Hydro Data_051007_NIM Summary" xfId="562"/>
    <cellStyle name="_DEM-WP(C) Westside Hydro Data_051007_Power Costs - Comparison bx Rbtl-Staff-Jt-PC" xfId="563"/>
    <cellStyle name="_DEM-WP(C) Westside Hydro Data_051007_Rebuttal Power Costs" xfId="564"/>
    <cellStyle name="_Elec Peak Capacity Need_2008-2029_032709_Wind 5% Cap" xfId="565"/>
    <cellStyle name="_Elec Peak Capacity Need_2008-2029_032709_Wind 5% Cap_NIM Summary" xfId="566"/>
    <cellStyle name="_Elec Peak Capacity Need_2008-2029_032709_Wind 5% Cap-ST-Adj-PJP1" xfId="567"/>
    <cellStyle name="_Elec Peak Capacity Need_2008-2029_032709_Wind 5% Cap-ST-Adj-PJP1_NIM Summary" xfId="568"/>
    <cellStyle name="_Elec Peak Capacity Need_2008-2029_120908_Wind 5% Cap_Low" xfId="569"/>
    <cellStyle name="_Elec Peak Capacity Need_2008-2029_120908_Wind 5% Cap_Low_NIM Summary" xfId="570"/>
    <cellStyle name="_Elec Peak Capacity Need_2008-2029_Wind 5% Cap_050809" xfId="571"/>
    <cellStyle name="_Elec Peak Capacity Need_2008-2029_Wind 5% Cap_050809_NIM Summary" xfId="572"/>
    <cellStyle name="_x0013__Electric Rev Req Model (2009 GRC) " xfId="573"/>
    <cellStyle name="_x0013__Electric Rev Req Model (2009 GRC) Rebuttal REmoval of New  WH Solar AdjustMI" xfId="574"/>
    <cellStyle name="_x0013__Electric Rev Req Model (2009 GRC) Revised 01-18-2010" xfId="575"/>
    <cellStyle name="_ENCOGEN_WBOOK" xfId="576"/>
    <cellStyle name="_ENCOGEN_WBOOK_NIM Summary" xfId="577"/>
    <cellStyle name="_Fixed Gas Transport 1 19 09" xfId="578"/>
    <cellStyle name="_Fuel Prices 4-14" xfId="579"/>
    <cellStyle name="_Fuel Prices 4-14_04 07E Wild Horse Wind Expansion (C) (2)" xfId="580"/>
    <cellStyle name="_Fuel Prices 4-14_04 07E Wild Horse Wind Expansion (C) (2)_Adj Bench DR 3 for Initial Briefs (Electric)" xfId="581"/>
    <cellStyle name="_Fuel Prices 4-14_04 07E Wild Horse Wind Expansion (C) (2)_Electric Rev Req Model (2009 GRC) " xfId="582"/>
    <cellStyle name="_Fuel Prices 4-14_04 07E Wild Horse Wind Expansion (C) (2)_Electric Rev Req Model (2009 GRC) Rebuttal REmoval of New  WH Solar AdjustMI" xfId="583"/>
    <cellStyle name="_Fuel Prices 4-14_04 07E Wild Horse Wind Expansion (C) (2)_Electric Rev Req Model (2009 GRC) Revised 01-18-2010" xfId="584"/>
    <cellStyle name="_Fuel Prices 4-14_16.37E Wild Horse Expansion DeferralRevwrkingfile SF" xfId="585"/>
    <cellStyle name="_Fuel Prices 4-14_2009 GRC Compl Filing - Exhibit D" xfId="586"/>
    <cellStyle name="_Fuel Prices 4-14_4 31 Regulatory Assets and Liabilities  7 06- Exhibit D" xfId="587"/>
    <cellStyle name="_Fuel Prices 4-14_4 31 Regulatory Assets and Liabilities  7 06- Exhibit D_NIM Summary" xfId="588"/>
    <cellStyle name="_Fuel Prices 4-14_4 32 Regulatory Assets and Liabilities  7 06- Exhibit D" xfId="589"/>
    <cellStyle name="_Fuel Prices 4-14_4 32 Regulatory Assets and Liabilities  7 06- Exhibit D_NIM Summary" xfId="590"/>
    <cellStyle name="_Fuel Prices 4-14_Book2" xfId="591"/>
    <cellStyle name="_Fuel Prices 4-14_Book2_Adj Bench DR 3 for Initial Briefs (Electric)" xfId="592"/>
    <cellStyle name="_Fuel Prices 4-14_Book2_Electric Rev Req Model (2009 GRC) Rebuttal REmoval of New  WH Solar AdjustMI" xfId="593"/>
    <cellStyle name="_Fuel Prices 4-14_Book2_Electric Rev Req Model (2009 GRC) Revised 01-18-2010" xfId="594"/>
    <cellStyle name="_Fuel Prices 4-14_Book4" xfId="595"/>
    <cellStyle name="_Fuel Prices 4-14_Book9" xfId="596"/>
    <cellStyle name="_Fuel Prices 4-14_NIM Summary" xfId="597"/>
    <cellStyle name="_Fuel Prices 4-14_NIM Summary 09GRC" xfId="598"/>
    <cellStyle name="_Fuel Prices 4-14_PCA 9 -  Exhibit D April 2010 (3)" xfId="599"/>
    <cellStyle name="_Fuel Prices 4-14_Power Costs - Comparison bx Rbtl-Staff-Jt-PC" xfId="600"/>
    <cellStyle name="_Fuel Prices 4-14_Power Costs - Comparison bx Rbtl-Staff-Jt-PC_Adj Bench DR 3 for Initial Briefs (Electric)" xfId="601"/>
    <cellStyle name="_Fuel Prices 4-14_Power Costs - Comparison bx Rbtl-Staff-Jt-PC_Electric Rev Req Model (2009 GRC) Rebuttal REmoval of New  WH Solar AdjustMI" xfId="602"/>
    <cellStyle name="_Fuel Prices 4-14_Power Costs - Comparison bx Rbtl-Staff-Jt-PC_Electric Rev Req Model (2009 GRC) Revised 01-18-2010" xfId="603"/>
    <cellStyle name="_Fuel Prices 4-14_Rebuttal Power Costs" xfId="604"/>
    <cellStyle name="_Fuel Prices 4-14_Rebuttal Power Costs_Adj Bench DR 3 for Initial Briefs (Electric)" xfId="605"/>
    <cellStyle name="_Fuel Prices 4-14_Rebuttal Power Costs_Electric Rev Req Model (2009 GRC) Rebuttal REmoval of New  WH Solar AdjustMI" xfId="606"/>
    <cellStyle name="_Fuel Prices 4-14_Rebuttal Power Costs_Electric Rev Req Model (2009 GRC) Revised 01-18-2010" xfId="607"/>
    <cellStyle name="_Fuel Prices 4-14_Wind Integration 10GRC" xfId="608"/>
    <cellStyle name="_Gas Transportation Charges_2009GRC_120308" xfId="609"/>
    <cellStyle name="_Gas Transportation Charges_2009GRC_120308_NIM Summary" xfId="610"/>
    <cellStyle name="_Gas Transportation Charges_2009GRC_120308_NIM Summary 09GRC" xfId="611"/>
    <cellStyle name="_Gas Transportation Charges_2009GRC_120308_PCA 9 -  Exhibit D April 2010 (3)" xfId="612"/>
    <cellStyle name="_Gas Transportation Charges_2009GRC_120308_Wind Integration 10GRC" xfId="613"/>
    <cellStyle name="_Monthly Fixed Input" xfId="614"/>
    <cellStyle name="_Monthly Fixed Input_NIM Summary" xfId="615"/>
    <cellStyle name="_NIM 06 Base Case Current Trends" xfId="616"/>
    <cellStyle name="_NIM 06 Base Case Current Trends_Adj Bench DR 3 for Initial Briefs (Electric)" xfId="617"/>
    <cellStyle name="_NIM 06 Base Case Current Trends_Book2" xfId="618"/>
    <cellStyle name="_NIM 06 Base Case Current Trends_Book2_Adj Bench DR 3 for Initial Briefs (Electric)" xfId="619"/>
    <cellStyle name="_NIM 06 Base Case Current Trends_Book2_Electric Rev Req Model (2009 GRC) Rebuttal REmoval of New  WH Solar AdjustMI" xfId="620"/>
    <cellStyle name="_NIM 06 Base Case Current Trends_Book2_Electric Rev Req Model (2009 GRC) Revised 01-18-2010" xfId="621"/>
    <cellStyle name="_NIM 06 Base Case Current Trends_Electric Rev Req Model (2009 GRC) " xfId="622"/>
    <cellStyle name="_NIM 06 Base Case Current Trends_Electric Rev Req Model (2009 GRC) Rebuttal REmoval of New  WH Solar AdjustMI" xfId="623"/>
    <cellStyle name="_NIM 06 Base Case Current Trends_Electric Rev Req Model (2009 GRC) Revised 01-18-2010" xfId="624"/>
    <cellStyle name="_NIM 06 Base Case Current Trends_NIM Summary" xfId="625"/>
    <cellStyle name="_NIM 06 Base Case Current Trends_Rebuttal Power Costs" xfId="626"/>
    <cellStyle name="_NIM 06 Base Case Current Trends_Rebuttal Power Costs_Adj Bench DR 3 for Initial Briefs (Electric)" xfId="627"/>
    <cellStyle name="_NIM 06 Base Case Current Trends_Rebuttal Power Costs_Electric Rev Req Model (2009 GRC) Rebuttal REmoval of New  WH Solar AdjustMI" xfId="628"/>
    <cellStyle name="_NIM 06 Base Case Current Trends_Rebuttal Power Costs_Electric Rev Req Model (2009 GRC) Revised 01-18-2010" xfId="629"/>
    <cellStyle name="_NIM Summary 09GRC" xfId="630"/>
    <cellStyle name="_NIM Summary 09GRC_NIM Summary" xfId="631"/>
    <cellStyle name="_PCA 7 - Exhibit D update 9_30_2008" xfId="632"/>
    <cellStyle name="_PCA 7 - Exhibit D update 9_30_2008_NIM Summary" xfId="633"/>
    <cellStyle name="_PCA 7 - Exhibit D update 9_30_2008_Transmission Workbook for May BOD" xfId="634"/>
    <cellStyle name="_PCA 7 - Exhibit D update 9_30_2008_Wind Integration 10GRC" xfId="635"/>
    <cellStyle name="_Portfolio SPlan Base Case.xls Chart 1" xfId="636"/>
    <cellStyle name="_Portfolio SPlan Base Case.xls Chart 1_Adj Bench DR 3 for Initial Briefs (Electric)" xfId="637"/>
    <cellStyle name="_Portfolio SPlan Base Case.xls Chart 1_Book2" xfId="638"/>
    <cellStyle name="_Portfolio SPlan Base Case.xls Chart 1_Book2_Adj Bench DR 3 for Initial Briefs (Electric)" xfId="639"/>
    <cellStyle name="_Portfolio SPlan Base Case.xls Chart 1_Book2_Electric Rev Req Model (2009 GRC) Rebuttal REmoval of New  WH Solar AdjustMI" xfId="640"/>
    <cellStyle name="_Portfolio SPlan Base Case.xls Chart 1_Book2_Electric Rev Req Model (2009 GRC) Revised 01-18-2010" xfId="641"/>
    <cellStyle name="_Portfolio SPlan Base Case.xls Chart 1_Electric Rev Req Model (2009 GRC) " xfId="642"/>
    <cellStyle name="_Portfolio SPlan Base Case.xls Chart 1_Electric Rev Req Model (2009 GRC) Rebuttal REmoval of New  WH Solar AdjustMI" xfId="643"/>
    <cellStyle name="_Portfolio SPlan Base Case.xls Chart 1_Electric Rev Req Model (2009 GRC) Revised 01-18-2010" xfId="644"/>
    <cellStyle name="_Portfolio SPlan Base Case.xls Chart 1_NIM Summary" xfId="645"/>
    <cellStyle name="_Portfolio SPlan Base Case.xls Chart 1_Rebuttal Power Costs" xfId="646"/>
    <cellStyle name="_Portfolio SPlan Base Case.xls Chart 1_Rebuttal Power Costs_Adj Bench DR 3 for Initial Briefs (Electric)" xfId="647"/>
    <cellStyle name="_Portfolio SPlan Base Case.xls Chart 1_Rebuttal Power Costs_Electric Rev Req Model (2009 GRC) Rebuttal REmoval of New  WH Solar AdjustMI" xfId="648"/>
    <cellStyle name="_Portfolio SPlan Base Case.xls Chart 1_Rebuttal Power Costs_Electric Rev Req Model (2009 GRC) Revised 01-18-2010" xfId="649"/>
    <cellStyle name="_Portfolio SPlan Base Case.xls Chart 2" xfId="650"/>
    <cellStyle name="_Portfolio SPlan Base Case.xls Chart 2_Adj Bench DR 3 for Initial Briefs (Electric)" xfId="651"/>
    <cellStyle name="_Portfolio SPlan Base Case.xls Chart 2_Book2" xfId="652"/>
    <cellStyle name="_Portfolio SPlan Base Case.xls Chart 2_Book2_Adj Bench DR 3 for Initial Briefs (Electric)" xfId="653"/>
    <cellStyle name="_Portfolio SPlan Base Case.xls Chart 2_Book2_Electric Rev Req Model (2009 GRC) Rebuttal REmoval of New  WH Solar AdjustMI" xfId="654"/>
    <cellStyle name="_Portfolio SPlan Base Case.xls Chart 2_Book2_Electric Rev Req Model (2009 GRC) Revised 01-18-2010" xfId="655"/>
    <cellStyle name="_Portfolio SPlan Base Case.xls Chart 2_Electric Rev Req Model (2009 GRC) " xfId="656"/>
    <cellStyle name="_Portfolio SPlan Base Case.xls Chart 2_Electric Rev Req Model (2009 GRC) Rebuttal REmoval of New  WH Solar AdjustMI" xfId="657"/>
    <cellStyle name="_Portfolio SPlan Base Case.xls Chart 2_Electric Rev Req Model (2009 GRC) Revised 01-18-2010" xfId="658"/>
    <cellStyle name="_Portfolio SPlan Base Case.xls Chart 2_NIM Summary" xfId="659"/>
    <cellStyle name="_Portfolio SPlan Base Case.xls Chart 2_Rebuttal Power Costs" xfId="660"/>
    <cellStyle name="_Portfolio SPlan Base Case.xls Chart 2_Rebuttal Power Costs_Adj Bench DR 3 for Initial Briefs (Electric)" xfId="661"/>
    <cellStyle name="_Portfolio SPlan Base Case.xls Chart 2_Rebuttal Power Costs_Electric Rev Req Model (2009 GRC) Rebuttal REmoval of New  WH Solar AdjustMI" xfId="662"/>
    <cellStyle name="_Portfolio SPlan Base Case.xls Chart 2_Rebuttal Power Costs_Electric Rev Req Model (2009 GRC) Revised 01-18-2010" xfId="663"/>
    <cellStyle name="_Portfolio SPlan Base Case.xls Chart 3" xfId="664"/>
    <cellStyle name="_Portfolio SPlan Base Case.xls Chart 3_Adj Bench DR 3 for Initial Briefs (Electric)" xfId="665"/>
    <cellStyle name="_Portfolio SPlan Base Case.xls Chart 3_Book2" xfId="666"/>
    <cellStyle name="_Portfolio SPlan Base Case.xls Chart 3_Book2_Adj Bench DR 3 for Initial Briefs (Electric)" xfId="667"/>
    <cellStyle name="_Portfolio SPlan Base Case.xls Chart 3_Book2_Electric Rev Req Model (2009 GRC) Rebuttal REmoval of New  WH Solar AdjustMI" xfId="668"/>
    <cellStyle name="_Portfolio SPlan Base Case.xls Chart 3_Book2_Electric Rev Req Model (2009 GRC) Revised 01-18-2010" xfId="669"/>
    <cellStyle name="_Portfolio SPlan Base Case.xls Chart 3_Electric Rev Req Model (2009 GRC) " xfId="670"/>
    <cellStyle name="_Portfolio SPlan Base Case.xls Chart 3_Electric Rev Req Model (2009 GRC) Rebuttal REmoval of New  WH Solar AdjustMI" xfId="671"/>
    <cellStyle name="_Portfolio SPlan Base Case.xls Chart 3_Electric Rev Req Model (2009 GRC) Revised 01-18-2010" xfId="672"/>
    <cellStyle name="_Portfolio SPlan Base Case.xls Chart 3_NIM Summary" xfId="673"/>
    <cellStyle name="_Portfolio SPlan Base Case.xls Chart 3_Rebuttal Power Costs" xfId="674"/>
    <cellStyle name="_Portfolio SPlan Base Case.xls Chart 3_Rebuttal Power Costs_Adj Bench DR 3 for Initial Briefs (Electric)" xfId="675"/>
    <cellStyle name="_Portfolio SPlan Base Case.xls Chart 3_Rebuttal Power Costs_Electric Rev Req Model (2009 GRC) Rebuttal REmoval of New  WH Solar AdjustMI" xfId="676"/>
    <cellStyle name="_Portfolio SPlan Base Case.xls Chart 3_Rebuttal Power Costs_Electric Rev Req Model (2009 GRC) Revised 01-18-2010" xfId="677"/>
    <cellStyle name="_Power Cost Value Copy 11.30.05 gas 1.09.06 AURORA at 1.10.06" xfId="678"/>
    <cellStyle name="_Power Cost Value Copy 11.30.05 gas 1.09.06 AURORA at 1.10.06_04 07E Wild Horse Wind Expansion (C) (2)" xfId="679"/>
    <cellStyle name="_Power Cost Value Copy 11.30.05 gas 1.09.06 AURORA at 1.10.06_04 07E Wild Horse Wind Expansion (C) (2)_Adj Bench DR 3 for Initial Briefs (Electric)" xfId="680"/>
    <cellStyle name="_Power Cost Value Copy 11.30.05 gas 1.09.06 AURORA at 1.10.06_04 07E Wild Horse Wind Expansion (C) (2)_Electric Rev Req Model (2009 GRC) " xfId="681"/>
    <cellStyle name="_Power Cost Value Copy 11.30.05 gas 1.09.06 AURORA at 1.10.06_04 07E Wild Horse Wind Expansion (C) (2)_Electric Rev Req Model (2009 GRC) Rebuttal REmoval of New  WH Solar AdjustMI" xfId="682"/>
    <cellStyle name="_Power Cost Value Copy 11.30.05 gas 1.09.06 AURORA at 1.10.06_04 07E Wild Horse Wind Expansion (C) (2)_Electric Rev Req Model (2009 GRC) Revised 01-18-2010" xfId="683"/>
    <cellStyle name="_Power Cost Value Copy 11.30.05 gas 1.09.06 AURORA at 1.10.06_16.37E Wild Horse Expansion DeferralRevwrkingfile SF" xfId="684"/>
    <cellStyle name="_Power Cost Value Copy 11.30.05 gas 1.09.06 AURORA at 1.10.06_2009 GRC Compl Filing - Exhibit D" xfId="685"/>
    <cellStyle name="_Power Cost Value Copy 11.30.05 gas 1.09.06 AURORA at 1.10.06_4 31 Regulatory Assets and Liabilities  7 06- Exhibit D" xfId="686"/>
    <cellStyle name="_Power Cost Value Copy 11.30.05 gas 1.09.06 AURORA at 1.10.06_4 31 Regulatory Assets and Liabilities  7 06- Exhibit D_NIM Summary" xfId="687"/>
    <cellStyle name="_Power Cost Value Copy 11.30.05 gas 1.09.06 AURORA at 1.10.06_4 32 Regulatory Assets and Liabilities  7 06- Exhibit D" xfId="688"/>
    <cellStyle name="_Power Cost Value Copy 11.30.05 gas 1.09.06 AURORA at 1.10.06_4 32 Regulatory Assets and Liabilities  7 06- Exhibit D_NIM Summary" xfId="689"/>
    <cellStyle name="_Power Cost Value Copy 11.30.05 gas 1.09.06 AURORA at 1.10.06_Book2" xfId="690"/>
    <cellStyle name="_Power Cost Value Copy 11.30.05 gas 1.09.06 AURORA at 1.10.06_Book2_Adj Bench DR 3 for Initial Briefs (Electric)" xfId="691"/>
    <cellStyle name="_Power Cost Value Copy 11.30.05 gas 1.09.06 AURORA at 1.10.06_Book2_Electric Rev Req Model (2009 GRC) Rebuttal REmoval of New  WH Solar AdjustMI" xfId="692"/>
    <cellStyle name="_Power Cost Value Copy 11.30.05 gas 1.09.06 AURORA at 1.10.06_Book2_Electric Rev Req Model (2009 GRC) Revised 01-18-2010" xfId="693"/>
    <cellStyle name="_Power Cost Value Copy 11.30.05 gas 1.09.06 AURORA at 1.10.06_Book4" xfId="694"/>
    <cellStyle name="_Power Cost Value Copy 11.30.05 gas 1.09.06 AURORA at 1.10.06_Book9" xfId="695"/>
    <cellStyle name="_Power Cost Value Copy 11.30.05 gas 1.09.06 AURORA at 1.10.06_Exhibit D fr R Gho 12-31-08" xfId="696"/>
    <cellStyle name="_Power Cost Value Copy 11.30.05 gas 1.09.06 AURORA at 1.10.06_Exhibit D fr R Gho 12-31-08 v2" xfId="697"/>
    <cellStyle name="_Power Cost Value Copy 11.30.05 gas 1.09.06 AURORA at 1.10.06_Exhibit D fr R Gho 12-31-08 v2_NIM Summary" xfId="698"/>
    <cellStyle name="_Power Cost Value Copy 11.30.05 gas 1.09.06 AURORA at 1.10.06_Exhibit D fr R Gho 12-31-08_NIM Summary" xfId="699"/>
    <cellStyle name="_Power Cost Value Copy 11.30.05 gas 1.09.06 AURORA at 1.10.06_Hopkins Ridge Prepaid Tran - Interest Earned RY 12ME Feb  '11" xfId="700"/>
    <cellStyle name="_Power Cost Value Copy 11.30.05 gas 1.09.06 AURORA at 1.10.06_Hopkins Ridge Prepaid Tran - Interest Earned RY 12ME Feb  '11_NIM Summary" xfId="701"/>
    <cellStyle name="_Power Cost Value Copy 11.30.05 gas 1.09.06 AURORA at 1.10.06_Hopkins Ridge Prepaid Tran - Interest Earned RY 12ME Feb  '11_Transmission Workbook for May BOD" xfId="702"/>
    <cellStyle name="_Power Cost Value Copy 11.30.05 gas 1.09.06 AURORA at 1.10.06_NIM Summary" xfId="703"/>
    <cellStyle name="_Power Cost Value Copy 11.30.05 gas 1.09.06 AURORA at 1.10.06_NIM Summary 09GRC" xfId="704"/>
    <cellStyle name="_Power Cost Value Copy 11.30.05 gas 1.09.06 AURORA at 1.10.06_PCA 7 - Exhibit D update 11_30_08 (2)" xfId="705"/>
    <cellStyle name="_Power Cost Value Copy 11.30.05 gas 1.09.06 AURORA at 1.10.06_PCA 7 - Exhibit D update 11_30_08 (2)_NIM Summary" xfId="706"/>
    <cellStyle name="_Power Cost Value Copy 11.30.05 gas 1.09.06 AURORA at 1.10.06_PCA 9 -  Exhibit D April 2010 (3)" xfId="707"/>
    <cellStyle name="_Power Cost Value Copy 11.30.05 gas 1.09.06 AURORA at 1.10.06_Power Costs - Comparison bx Rbtl-Staff-Jt-PC" xfId="708"/>
    <cellStyle name="_Power Cost Value Copy 11.30.05 gas 1.09.06 AURORA at 1.10.06_Power Costs - Comparison bx Rbtl-Staff-Jt-PC_Adj Bench DR 3 for Initial Briefs (Electric)" xfId="709"/>
    <cellStyle name="_Power Cost Value Copy 11.30.05 gas 1.09.06 AURORA at 1.10.06_Power Costs - Comparison bx Rbtl-Staff-Jt-PC_Electric Rev Req Model (2009 GRC) Rebuttal REmoval of New  WH Solar AdjustMI" xfId="710"/>
    <cellStyle name="_Power Cost Value Copy 11.30.05 gas 1.09.06 AURORA at 1.10.06_Power Costs - Comparison bx Rbtl-Staff-Jt-PC_Electric Rev Req Model (2009 GRC) Revised 01-18-2010" xfId="711"/>
    <cellStyle name="_Power Cost Value Copy 11.30.05 gas 1.09.06 AURORA at 1.10.06_Rebuttal Power Costs" xfId="712"/>
    <cellStyle name="_Power Cost Value Copy 11.30.05 gas 1.09.06 AURORA at 1.10.06_Rebuttal Power Costs_Adj Bench DR 3 for Initial Briefs (Electric)" xfId="713"/>
    <cellStyle name="_Power Cost Value Copy 11.30.05 gas 1.09.06 AURORA at 1.10.06_Rebuttal Power Costs_Electric Rev Req Model (2009 GRC) Rebuttal REmoval of New  WH Solar AdjustMI" xfId="714"/>
    <cellStyle name="_Power Cost Value Copy 11.30.05 gas 1.09.06 AURORA at 1.10.06_Rebuttal Power Costs_Electric Rev Req Model (2009 GRC) Revised 01-18-2010" xfId="715"/>
    <cellStyle name="_Power Cost Value Copy 11.30.05 gas 1.09.06 AURORA at 1.10.06_Transmission Workbook for May BOD" xfId="716"/>
    <cellStyle name="_Power Cost Value Copy 11.30.05 gas 1.09.06 AURORA at 1.10.06_Wind Integration 10GRC" xfId="717"/>
    <cellStyle name="_Price Output" xfId="718"/>
    <cellStyle name="_Price Output_NIM Summary" xfId="719"/>
    <cellStyle name="_Price Output_Wind Integration 10GRC" xfId="720"/>
    <cellStyle name="_Prices" xfId="721"/>
    <cellStyle name="_Prices_NIM Summary" xfId="722"/>
    <cellStyle name="_Prices_Wind Integration 10GRC" xfId="723"/>
    <cellStyle name="_x0013__Rebuttal Power Costs" xfId="724"/>
    <cellStyle name="_x0013__Rebuttal Power Costs_Adj Bench DR 3 for Initial Briefs (Electric)" xfId="725"/>
    <cellStyle name="_x0013__Rebuttal Power Costs_Electric Rev Req Model (2009 GRC) Rebuttal REmoval of New  WH Solar AdjustMI" xfId="726"/>
    <cellStyle name="_x0013__Rebuttal Power Costs_Electric Rev Req Model (2009 GRC) Revised 01-18-2010" xfId="727"/>
    <cellStyle name="_recommendation" xfId="728"/>
    <cellStyle name="_recommendation_DEM-WP(C) Wind Integration Summary 2010GRC" xfId="729"/>
    <cellStyle name="_recommendation_NIM Summary" xfId="730"/>
    <cellStyle name="_Recon to Darrin's 5.11.05 proforma" xfId="731"/>
    <cellStyle name="_Recon to Darrin's 5.11.05 proforma_(C) WHE Proforma with ITC cash grant 10 Yr Amort_for deferral_102809" xfId="732"/>
    <cellStyle name="_Recon to Darrin's 5.11.05 proforma_(C) WHE Proforma with ITC cash grant 10 Yr Amort_for deferral_102809_16.07E Wild Horse Wind Expansionwrkingfile" xfId="733"/>
    <cellStyle name="_Recon to Darrin's 5.11.05 proforma_(C) WHE Proforma with ITC cash grant 10 Yr Amort_for deferral_102809_16.07E Wild Horse Wind Expansionwrkingfile SF" xfId="734"/>
    <cellStyle name="_Recon to Darrin's 5.11.05 proforma_(C) WHE Proforma with ITC cash grant 10 Yr Amort_for deferral_102809_16.37E Wild Horse Expansion DeferralRevwrkingfile SF" xfId="735"/>
    <cellStyle name="_Recon to Darrin's 5.11.05 proforma_(C) WHE Proforma with ITC cash grant 10 Yr Amort_for rebuttal_120709" xfId="736"/>
    <cellStyle name="_Recon to Darrin's 5.11.05 proforma_04.07E Wild Horse Wind Expansion" xfId="737"/>
    <cellStyle name="_Recon to Darrin's 5.11.05 proforma_04.07E Wild Horse Wind Expansion_16.07E Wild Horse Wind Expansionwrkingfile" xfId="738"/>
    <cellStyle name="_Recon to Darrin's 5.11.05 proforma_04.07E Wild Horse Wind Expansion_16.07E Wild Horse Wind Expansionwrkingfile SF" xfId="739"/>
    <cellStyle name="_Recon to Darrin's 5.11.05 proforma_04.07E Wild Horse Wind Expansion_16.37E Wild Horse Expansion DeferralRevwrkingfile SF" xfId="740"/>
    <cellStyle name="_Recon to Darrin's 5.11.05 proforma_16.07E Wild Horse Wind Expansionwrkingfile" xfId="741"/>
    <cellStyle name="_Recon to Darrin's 5.11.05 proforma_16.07E Wild Horse Wind Expansionwrkingfile SF" xfId="742"/>
    <cellStyle name="_Recon to Darrin's 5.11.05 proforma_16.37E Wild Horse Expansion DeferralRevwrkingfile SF" xfId="743"/>
    <cellStyle name="_Recon to Darrin's 5.11.05 proforma_2009 GRC Compl Filing - Exhibit D" xfId="744"/>
    <cellStyle name="_Recon to Darrin's 5.11.05 proforma_4 31 Regulatory Assets and Liabilities  7 06- Exhibit D" xfId="745"/>
    <cellStyle name="_Recon to Darrin's 5.11.05 proforma_4 31 Regulatory Assets and Liabilities  7 06- Exhibit D_NIM Summary" xfId="746"/>
    <cellStyle name="_Recon to Darrin's 5.11.05 proforma_4 32 Regulatory Assets and Liabilities  7 06- Exhibit D" xfId="747"/>
    <cellStyle name="_Recon to Darrin's 5.11.05 proforma_4 32 Regulatory Assets and Liabilities  7 06- Exhibit D_NIM Summary" xfId="748"/>
    <cellStyle name="_Recon to Darrin's 5.11.05 proforma_Book2" xfId="749"/>
    <cellStyle name="_Recon to Darrin's 5.11.05 proforma_Book2_Adj Bench DR 3 for Initial Briefs (Electric)" xfId="750"/>
    <cellStyle name="_Recon to Darrin's 5.11.05 proforma_Book2_Electric Rev Req Model (2009 GRC) Rebuttal REmoval of New  WH Solar AdjustMI" xfId="751"/>
    <cellStyle name="_Recon to Darrin's 5.11.05 proforma_Book2_Electric Rev Req Model (2009 GRC) Revised 01-18-2010" xfId="752"/>
    <cellStyle name="_Recon to Darrin's 5.11.05 proforma_Book4" xfId="753"/>
    <cellStyle name="_Recon to Darrin's 5.11.05 proforma_Book9" xfId="754"/>
    <cellStyle name="_Recon to Darrin's 5.11.05 proforma_Exhibit D fr R Gho 12-31-08" xfId="755"/>
    <cellStyle name="_Recon to Darrin's 5.11.05 proforma_Exhibit D fr R Gho 12-31-08 v2" xfId="756"/>
    <cellStyle name="_Recon to Darrin's 5.11.05 proforma_Exhibit D fr R Gho 12-31-08 v2_NIM Summary" xfId="757"/>
    <cellStyle name="_Recon to Darrin's 5.11.05 proforma_Exhibit D fr R Gho 12-31-08_NIM Summary" xfId="758"/>
    <cellStyle name="_Recon to Darrin's 5.11.05 proforma_Hopkins Ridge Prepaid Tran - Interest Earned RY 12ME Feb  '11" xfId="759"/>
    <cellStyle name="_Recon to Darrin's 5.11.05 proforma_Hopkins Ridge Prepaid Tran - Interest Earned RY 12ME Feb  '11_NIM Summary" xfId="760"/>
    <cellStyle name="_Recon to Darrin's 5.11.05 proforma_Hopkins Ridge Prepaid Tran - Interest Earned RY 12ME Feb  '11_Transmission Workbook for May BOD" xfId="761"/>
    <cellStyle name="_Recon to Darrin's 5.11.05 proforma_NIM Summary" xfId="762"/>
    <cellStyle name="_Recon to Darrin's 5.11.05 proforma_NIM Summary 09GRC" xfId="763"/>
    <cellStyle name="_Recon to Darrin's 5.11.05 proforma_PCA 7 - Exhibit D update 11_30_08 (2)" xfId="764"/>
    <cellStyle name="_Recon to Darrin's 5.11.05 proforma_PCA 7 - Exhibit D update 11_30_08 (2)_NIM Summary" xfId="765"/>
    <cellStyle name="_Recon to Darrin's 5.11.05 proforma_PCA 9 -  Exhibit D April 2010 (3)" xfId="766"/>
    <cellStyle name="_Recon to Darrin's 5.11.05 proforma_Power Costs - Comparison bx Rbtl-Staff-Jt-PC" xfId="767"/>
    <cellStyle name="_Recon to Darrin's 5.11.05 proforma_Power Costs - Comparison bx Rbtl-Staff-Jt-PC_Adj Bench DR 3 for Initial Briefs (Electric)" xfId="768"/>
    <cellStyle name="_Recon to Darrin's 5.11.05 proforma_Power Costs - Comparison bx Rbtl-Staff-Jt-PC_Electric Rev Req Model (2009 GRC) Rebuttal REmoval of New  WH Solar AdjustMI" xfId="769"/>
    <cellStyle name="_Recon to Darrin's 5.11.05 proforma_Power Costs - Comparison bx Rbtl-Staff-Jt-PC_Electric Rev Req Model (2009 GRC) Revised 01-18-2010" xfId="770"/>
    <cellStyle name="_Recon to Darrin's 5.11.05 proforma_Rebuttal Power Costs" xfId="771"/>
    <cellStyle name="_Recon to Darrin's 5.11.05 proforma_Rebuttal Power Costs_Adj Bench DR 3 for Initial Briefs (Electric)" xfId="772"/>
    <cellStyle name="_Recon to Darrin's 5.11.05 proforma_Rebuttal Power Costs_Electric Rev Req Model (2009 GRC) Rebuttal REmoval of New  WH Solar AdjustMI" xfId="773"/>
    <cellStyle name="_Recon to Darrin's 5.11.05 proforma_Rebuttal Power Costs_Electric Rev Req Model (2009 GRC) Revised 01-18-2010" xfId="774"/>
    <cellStyle name="_Recon to Darrin's 5.11.05 proforma_Transmission Workbook for May BOD" xfId="775"/>
    <cellStyle name="_Recon to Darrin's 5.11.05 proforma_Wind Integration 10GRC" xfId="776"/>
    <cellStyle name="_Sumas Proforma - 11-09-07" xfId="777"/>
    <cellStyle name="_Sumas Property Taxes v1" xfId="778"/>
    <cellStyle name="_Tenaska Comparison" xfId="779"/>
    <cellStyle name="_Tenaska Comparison_(C) WHE Proforma with ITC cash grant 10 Yr Amort_for deferral_102809" xfId="780"/>
    <cellStyle name="_Tenaska Comparison_(C) WHE Proforma with ITC cash grant 10 Yr Amort_for deferral_102809_16.07E Wild Horse Wind Expansionwrkingfile" xfId="781"/>
    <cellStyle name="_Tenaska Comparison_(C) WHE Proforma with ITC cash grant 10 Yr Amort_for deferral_102809_16.07E Wild Horse Wind Expansionwrkingfile SF" xfId="782"/>
    <cellStyle name="_Tenaska Comparison_(C) WHE Proforma with ITC cash grant 10 Yr Amort_for deferral_102809_16.37E Wild Horse Expansion DeferralRevwrkingfile SF" xfId="783"/>
    <cellStyle name="_Tenaska Comparison_(C) WHE Proforma with ITC cash grant 10 Yr Amort_for rebuttal_120709" xfId="784"/>
    <cellStyle name="_Tenaska Comparison_04.07E Wild Horse Wind Expansion" xfId="785"/>
    <cellStyle name="_Tenaska Comparison_04.07E Wild Horse Wind Expansion_16.07E Wild Horse Wind Expansionwrkingfile" xfId="786"/>
    <cellStyle name="_Tenaska Comparison_04.07E Wild Horse Wind Expansion_16.07E Wild Horse Wind Expansionwrkingfile SF" xfId="787"/>
    <cellStyle name="_Tenaska Comparison_04.07E Wild Horse Wind Expansion_16.37E Wild Horse Expansion DeferralRevwrkingfile SF" xfId="788"/>
    <cellStyle name="_Tenaska Comparison_16.07E Wild Horse Wind Expansionwrkingfile" xfId="789"/>
    <cellStyle name="_Tenaska Comparison_16.07E Wild Horse Wind Expansionwrkingfile SF" xfId="790"/>
    <cellStyle name="_Tenaska Comparison_16.37E Wild Horse Expansion DeferralRevwrkingfile SF" xfId="791"/>
    <cellStyle name="_Tenaska Comparison_2009 GRC Compl Filing - Exhibit D" xfId="792"/>
    <cellStyle name="_Tenaska Comparison_4 31 Regulatory Assets and Liabilities  7 06- Exhibit D" xfId="793"/>
    <cellStyle name="_Tenaska Comparison_4 31 Regulatory Assets and Liabilities  7 06- Exhibit D_NIM Summary" xfId="794"/>
    <cellStyle name="_Tenaska Comparison_4 32 Regulatory Assets and Liabilities  7 06- Exhibit D" xfId="795"/>
    <cellStyle name="_Tenaska Comparison_4 32 Regulatory Assets and Liabilities  7 06- Exhibit D_NIM Summary" xfId="796"/>
    <cellStyle name="_Tenaska Comparison_Book2" xfId="797"/>
    <cellStyle name="_Tenaska Comparison_Book2_Adj Bench DR 3 for Initial Briefs (Electric)" xfId="798"/>
    <cellStyle name="_Tenaska Comparison_Book2_Electric Rev Req Model (2009 GRC) Rebuttal REmoval of New  WH Solar AdjustMI" xfId="799"/>
    <cellStyle name="_Tenaska Comparison_Book2_Electric Rev Req Model (2009 GRC) Revised 01-18-2010" xfId="800"/>
    <cellStyle name="_Tenaska Comparison_Book4" xfId="801"/>
    <cellStyle name="_Tenaska Comparison_Book9" xfId="802"/>
    <cellStyle name="_Tenaska Comparison_NIM Summary" xfId="803"/>
    <cellStyle name="_Tenaska Comparison_NIM Summary 09GRC" xfId="804"/>
    <cellStyle name="_Tenaska Comparison_PCA 9 -  Exhibit D April 2010 (3)" xfId="805"/>
    <cellStyle name="_Tenaska Comparison_Power Costs - Comparison bx Rbtl-Staff-Jt-PC" xfId="806"/>
    <cellStyle name="_Tenaska Comparison_Power Costs - Comparison bx Rbtl-Staff-Jt-PC_Adj Bench DR 3 for Initial Briefs (Electric)" xfId="807"/>
    <cellStyle name="_Tenaska Comparison_Power Costs - Comparison bx Rbtl-Staff-Jt-PC_Electric Rev Req Model (2009 GRC) Rebuttal REmoval of New  WH Solar AdjustMI" xfId="808"/>
    <cellStyle name="_Tenaska Comparison_Power Costs - Comparison bx Rbtl-Staff-Jt-PC_Electric Rev Req Model (2009 GRC) Revised 01-18-2010" xfId="809"/>
    <cellStyle name="_Tenaska Comparison_Rebuttal Power Costs" xfId="810"/>
    <cellStyle name="_Tenaska Comparison_Rebuttal Power Costs_Adj Bench DR 3 for Initial Briefs (Electric)" xfId="811"/>
    <cellStyle name="_Tenaska Comparison_Rebuttal Power Costs_Electric Rev Req Model (2009 GRC) Rebuttal REmoval of New  WH Solar AdjustMI" xfId="812"/>
    <cellStyle name="_Tenaska Comparison_Rebuttal Power Costs_Electric Rev Req Model (2009 GRC) Revised 01-18-2010" xfId="813"/>
    <cellStyle name="_Tenaska Comparison_Transmission Workbook for May BOD" xfId="814"/>
    <cellStyle name="_Tenaska Comparison_Wind Integration 10GRC" xfId="815"/>
    <cellStyle name="_Value Copy 11 30 05 gas 12 09 05 AURORA at 12 14 05" xfId="816"/>
    <cellStyle name="_Value Copy 11 30 05 gas 12 09 05 AURORA at 12 14 05_04 07E Wild Horse Wind Expansion (C) (2)" xfId="817"/>
    <cellStyle name="_Value Copy 11 30 05 gas 12 09 05 AURORA at 12 14 05_04 07E Wild Horse Wind Expansion (C) (2)_Adj Bench DR 3 for Initial Briefs (Electric)" xfId="818"/>
    <cellStyle name="_Value Copy 11 30 05 gas 12 09 05 AURORA at 12 14 05_04 07E Wild Horse Wind Expansion (C) (2)_Electric Rev Req Model (2009 GRC) " xfId="819"/>
    <cellStyle name="_Value Copy 11 30 05 gas 12 09 05 AURORA at 12 14 05_04 07E Wild Horse Wind Expansion (C) (2)_Electric Rev Req Model (2009 GRC) Rebuttal REmoval of New  WH Solar AdjustMI" xfId="820"/>
    <cellStyle name="_Value Copy 11 30 05 gas 12 09 05 AURORA at 12 14 05_04 07E Wild Horse Wind Expansion (C) (2)_Electric Rev Req Model (2009 GRC) Revised 01-18-2010" xfId="821"/>
    <cellStyle name="_Value Copy 11 30 05 gas 12 09 05 AURORA at 12 14 05_16.37E Wild Horse Expansion DeferralRevwrkingfile SF" xfId="822"/>
    <cellStyle name="_Value Copy 11 30 05 gas 12 09 05 AURORA at 12 14 05_2009 GRC Compl Filing - Exhibit D" xfId="823"/>
    <cellStyle name="_Value Copy 11 30 05 gas 12 09 05 AURORA at 12 14 05_4 31 Regulatory Assets and Liabilities  7 06- Exhibit D" xfId="824"/>
    <cellStyle name="_Value Copy 11 30 05 gas 12 09 05 AURORA at 12 14 05_4 31 Regulatory Assets and Liabilities  7 06- Exhibit D_NIM Summary" xfId="825"/>
    <cellStyle name="_Value Copy 11 30 05 gas 12 09 05 AURORA at 12 14 05_4 32 Regulatory Assets and Liabilities  7 06- Exhibit D" xfId="826"/>
    <cellStyle name="_Value Copy 11 30 05 gas 12 09 05 AURORA at 12 14 05_4 32 Regulatory Assets and Liabilities  7 06- Exhibit D_NIM Summary" xfId="827"/>
    <cellStyle name="_Value Copy 11 30 05 gas 12 09 05 AURORA at 12 14 05_Book2" xfId="828"/>
    <cellStyle name="_Value Copy 11 30 05 gas 12 09 05 AURORA at 12 14 05_Book2_Adj Bench DR 3 for Initial Briefs (Electric)" xfId="829"/>
    <cellStyle name="_Value Copy 11 30 05 gas 12 09 05 AURORA at 12 14 05_Book2_Electric Rev Req Model (2009 GRC) Rebuttal REmoval of New  WH Solar AdjustMI" xfId="830"/>
    <cellStyle name="_Value Copy 11 30 05 gas 12 09 05 AURORA at 12 14 05_Book2_Electric Rev Req Model (2009 GRC) Revised 01-18-2010" xfId="831"/>
    <cellStyle name="_Value Copy 11 30 05 gas 12 09 05 AURORA at 12 14 05_Book4" xfId="832"/>
    <cellStyle name="_Value Copy 11 30 05 gas 12 09 05 AURORA at 12 14 05_Book9" xfId="833"/>
    <cellStyle name="_Value Copy 11 30 05 gas 12 09 05 AURORA at 12 14 05_Exhibit D fr R Gho 12-31-08" xfId="834"/>
    <cellStyle name="_Value Copy 11 30 05 gas 12 09 05 AURORA at 12 14 05_Exhibit D fr R Gho 12-31-08 v2" xfId="835"/>
    <cellStyle name="_Value Copy 11 30 05 gas 12 09 05 AURORA at 12 14 05_Exhibit D fr R Gho 12-31-08 v2_NIM Summary" xfId="836"/>
    <cellStyle name="_Value Copy 11 30 05 gas 12 09 05 AURORA at 12 14 05_Exhibit D fr R Gho 12-31-08_NIM Summary" xfId="837"/>
    <cellStyle name="_Value Copy 11 30 05 gas 12 09 05 AURORA at 12 14 05_Hopkins Ridge Prepaid Tran - Interest Earned RY 12ME Feb  '11" xfId="838"/>
    <cellStyle name="_Value Copy 11 30 05 gas 12 09 05 AURORA at 12 14 05_Hopkins Ridge Prepaid Tran - Interest Earned RY 12ME Feb  '11_NIM Summary" xfId="839"/>
    <cellStyle name="_Value Copy 11 30 05 gas 12 09 05 AURORA at 12 14 05_Hopkins Ridge Prepaid Tran - Interest Earned RY 12ME Feb  '11_Transmission Workbook for May BOD" xfId="840"/>
    <cellStyle name="_Value Copy 11 30 05 gas 12 09 05 AURORA at 12 14 05_NIM Summary" xfId="841"/>
    <cellStyle name="_Value Copy 11 30 05 gas 12 09 05 AURORA at 12 14 05_NIM Summary 09GRC" xfId="842"/>
    <cellStyle name="_Value Copy 11 30 05 gas 12 09 05 AURORA at 12 14 05_PCA 7 - Exhibit D update 11_30_08 (2)" xfId="843"/>
    <cellStyle name="_Value Copy 11 30 05 gas 12 09 05 AURORA at 12 14 05_PCA 7 - Exhibit D update 11_30_08 (2)_NIM Summary" xfId="844"/>
    <cellStyle name="_Value Copy 11 30 05 gas 12 09 05 AURORA at 12 14 05_PCA 9 -  Exhibit D April 2010 (3)" xfId="845"/>
    <cellStyle name="_Value Copy 11 30 05 gas 12 09 05 AURORA at 12 14 05_Power Costs - Comparison bx Rbtl-Staff-Jt-PC" xfId="846"/>
    <cellStyle name="_Value Copy 11 30 05 gas 12 09 05 AURORA at 12 14 05_Power Costs - Comparison bx Rbtl-Staff-Jt-PC_Adj Bench DR 3 for Initial Briefs (Electric)" xfId="847"/>
    <cellStyle name="_Value Copy 11 30 05 gas 12 09 05 AURORA at 12 14 05_Power Costs - Comparison bx Rbtl-Staff-Jt-PC_Electric Rev Req Model (2009 GRC) Rebuttal REmoval of New  WH Solar AdjustMI" xfId="848"/>
    <cellStyle name="_Value Copy 11 30 05 gas 12 09 05 AURORA at 12 14 05_Power Costs - Comparison bx Rbtl-Staff-Jt-PC_Electric Rev Req Model (2009 GRC) Revised 01-18-2010" xfId="849"/>
    <cellStyle name="_Value Copy 11 30 05 gas 12 09 05 AURORA at 12 14 05_Rebuttal Power Costs" xfId="850"/>
    <cellStyle name="_Value Copy 11 30 05 gas 12 09 05 AURORA at 12 14 05_Rebuttal Power Costs_Adj Bench DR 3 for Initial Briefs (Electric)" xfId="851"/>
    <cellStyle name="_Value Copy 11 30 05 gas 12 09 05 AURORA at 12 14 05_Rebuttal Power Costs_Electric Rev Req Model (2009 GRC) Rebuttal REmoval of New  WH Solar AdjustMI" xfId="852"/>
    <cellStyle name="_Value Copy 11 30 05 gas 12 09 05 AURORA at 12 14 05_Rebuttal Power Costs_Electric Rev Req Model (2009 GRC) Revised 01-18-2010" xfId="853"/>
    <cellStyle name="_Value Copy 11 30 05 gas 12 09 05 AURORA at 12 14 05_Transmission Workbook for May BOD" xfId="854"/>
    <cellStyle name="_Value Copy 11 30 05 gas 12 09 05 AURORA at 12 14 05_Wind Integration 10GRC" xfId="855"/>
    <cellStyle name="_VC 6.15.06 update on 06GRC power costs.xls Chart 1" xfId="856"/>
    <cellStyle name="_VC 6.15.06 update on 06GRC power costs.xls Chart 1_04 07E Wild Horse Wind Expansion (C) (2)" xfId="857"/>
    <cellStyle name="_VC 6.15.06 update on 06GRC power costs.xls Chart 1_04 07E Wild Horse Wind Expansion (C) (2)_Adj Bench DR 3 for Initial Briefs (Electric)" xfId="858"/>
    <cellStyle name="_VC 6.15.06 update on 06GRC power costs.xls Chart 1_04 07E Wild Horse Wind Expansion (C) (2)_Electric Rev Req Model (2009 GRC) " xfId="859"/>
    <cellStyle name="_VC 6.15.06 update on 06GRC power costs.xls Chart 1_04 07E Wild Horse Wind Expansion (C) (2)_Electric Rev Req Model (2009 GRC) Rebuttal REmoval of New  WH Solar AdjustMI" xfId="860"/>
    <cellStyle name="_VC 6.15.06 update on 06GRC power costs.xls Chart 1_04 07E Wild Horse Wind Expansion (C) (2)_Electric Rev Req Model (2009 GRC) Revised 01-18-2010" xfId="861"/>
    <cellStyle name="_VC 6.15.06 update on 06GRC power costs.xls Chart 1_16.37E Wild Horse Expansion DeferralRevwrkingfile SF" xfId="862"/>
    <cellStyle name="_VC 6.15.06 update on 06GRC power costs.xls Chart 1_2009 GRC Compl Filing - Exhibit D" xfId="863"/>
    <cellStyle name="_VC 6.15.06 update on 06GRC power costs.xls Chart 1_4 31 Regulatory Assets and Liabilities  7 06- Exhibit D" xfId="864"/>
    <cellStyle name="_VC 6.15.06 update on 06GRC power costs.xls Chart 1_4 31 Regulatory Assets and Liabilities  7 06- Exhibit D_NIM Summary" xfId="865"/>
    <cellStyle name="_VC 6.15.06 update on 06GRC power costs.xls Chart 1_4 32 Regulatory Assets and Liabilities  7 06- Exhibit D" xfId="866"/>
    <cellStyle name="_VC 6.15.06 update on 06GRC power costs.xls Chart 1_4 32 Regulatory Assets and Liabilities  7 06- Exhibit D_NIM Summary" xfId="867"/>
    <cellStyle name="_VC 6.15.06 update on 06GRC power costs.xls Chart 1_Book2" xfId="868"/>
    <cellStyle name="_VC 6.15.06 update on 06GRC power costs.xls Chart 1_Book2_Adj Bench DR 3 for Initial Briefs (Electric)" xfId="869"/>
    <cellStyle name="_VC 6.15.06 update on 06GRC power costs.xls Chart 1_Book2_Electric Rev Req Model (2009 GRC) Rebuttal REmoval of New  WH Solar AdjustMI" xfId="870"/>
    <cellStyle name="_VC 6.15.06 update on 06GRC power costs.xls Chart 1_Book2_Electric Rev Req Model (2009 GRC) Revised 01-18-2010" xfId="871"/>
    <cellStyle name="_VC 6.15.06 update on 06GRC power costs.xls Chart 1_Book4" xfId="872"/>
    <cellStyle name="_VC 6.15.06 update on 06GRC power costs.xls Chart 1_Book9" xfId="873"/>
    <cellStyle name="_VC 6.15.06 update on 06GRC power costs.xls Chart 1_NIM Summary" xfId="874"/>
    <cellStyle name="_VC 6.15.06 update on 06GRC power costs.xls Chart 1_NIM Summary 09GRC" xfId="875"/>
    <cellStyle name="_VC 6.15.06 update on 06GRC power costs.xls Chart 1_PCA 9 -  Exhibit D April 2010 (3)" xfId="876"/>
    <cellStyle name="_VC 6.15.06 update on 06GRC power costs.xls Chart 1_Power Costs - Comparison bx Rbtl-Staff-Jt-PC" xfId="877"/>
    <cellStyle name="_VC 6.15.06 update on 06GRC power costs.xls Chart 1_Power Costs - Comparison bx Rbtl-Staff-Jt-PC_Adj Bench DR 3 for Initial Briefs (Electric)" xfId="878"/>
    <cellStyle name="_VC 6.15.06 update on 06GRC power costs.xls Chart 1_Power Costs - Comparison bx Rbtl-Staff-Jt-PC_Electric Rev Req Model (2009 GRC) Rebuttal REmoval of New  WH Solar AdjustMI" xfId="879"/>
    <cellStyle name="_VC 6.15.06 update on 06GRC power costs.xls Chart 1_Power Costs - Comparison bx Rbtl-Staff-Jt-PC_Electric Rev Req Model (2009 GRC) Revised 01-18-2010" xfId="880"/>
    <cellStyle name="_VC 6.15.06 update on 06GRC power costs.xls Chart 1_Rebuttal Power Costs" xfId="881"/>
    <cellStyle name="_VC 6.15.06 update on 06GRC power costs.xls Chart 1_Rebuttal Power Costs_Adj Bench DR 3 for Initial Briefs (Electric)" xfId="882"/>
    <cellStyle name="_VC 6.15.06 update on 06GRC power costs.xls Chart 1_Rebuttal Power Costs_Electric Rev Req Model (2009 GRC) Rebuttal REmoval of New  WH Solar AdjustMI" xfId="883"/>
    <cellStyle name="_VC 6.15.06 update on 06GRC power costs.xls Chart 1_Rebuttal Power Costs_Electric Rev Req Model (2009 GRC) Revised 01-18-2010" xfId="884"/>
    <cellStyle name="_VC 6.15.06 update on 06GRC power costs.xls Chart 1_Wind Integration 10GRC" xfId="885"/>
    <cellStyle name="_VC 6.15.06 update on 06GRC power costs.xls Chart 2" xfId="886"/>
    <cellStyle name="_VC 6.15.06 update on 06GRC power costs.xls Chart 2_04 07E Wild Horse Wind Expansion (C) (2)" xfId="887"/>
    <cellStyle name="_VC 6.15.06 update on 06GRC power costs.xls Chart 2_04 07E Wild Horse Wind Expansion (C) (2)_Adj Bench DR 3 for Initial Briefs (Electric)" xfId="888"/>
    <cellStyle name="_VC 6.15.06 update on 06GRC power costs.xls Chart 2_04 07E Wild Horse Wind Expansion (C) (2)_Electric Rev Req Model (2009 GRC) " xfId="889"/>
    <cellStyle name="_VC 6.15.06 update on 06GRC power costs.xls Chart 2_04 07E Wild Horse Wind Expansion (C) (2)_Electric Rev Req Model (2009 GRC) Rebuttal REmoval of New  WH Solar AdjustMI" xfId="890"/>
    <cellStyle name="_VC 6.15.06 update on 06GRC power costs.xls Chart 2_04 07E Wild Horse Wind Expansion (C) (2)_Electric Rev Req Model (2009 GRC) Revised 01-18-2010" xfId="891"/>
    <cellStyle name="_VC 6.15.06 update on 06GRC power costs.xls Chart 2_16.37E Wild Horse Expansion DeferralRevwrkingfile SF" xfId="892"/>
    <cellStyle name="_VC 6.15.06 update on 06GRC power costs.xls Chart 2_2009 GRC Compl Filing - Exhibit D" xfId="893"/>
    <cellStyle name="_VC 6.15.06 update on 06GRC power costs.xls Chart 2_4 31 Regulatory Assets and Liabilities  7 06- Exhibit D" xfId="894"/>
    <cellStyle name="_VC 6.15.06 update on 06GRC power costs.xls Chart 2_4 31 Regulatory Assets and Liabilities  7 06- Exhibit D_NIM Summary" xfId="895"/>
    <cellStyle name="_VC 6.15.06 update on 06GRC power costs.xls Chart 2_4 32 Regulatory Assets and Liabilities  7 06- Exhibit D" xfId="896"/>
    <cellStyle name="_VC 6.15.06 update on 06GRC power costs.xls Chart 2_4 32 Regulatory Assets and Liabilities  7 06- Exhibit D_NIM Summary" xfId="897"/>
    <cellStyle name="_VC 6.15.06 update on 06GRC power costs.xls Chart 2_Book2" xfId="898"/>
    <cellStyle name="_VC 6.15.06 update on 06GRC power costs.xls Chart 2_Book2_Adj Bench DR 3 for Initial Briefs (Electric)" xfId="899"/>
    <cellStyle name="_VC 6.15.06 update on 06GRC power costs.xls Chart 2_Book2_Electric Rev Req Model (2009 GRC) Rebuttal REmoval of New  WH Solar AdjustMI" xfId="900"/>
    <cellStyle name="_VC 6.15.06 update on 06GRC power costs.xls Chart 2_Book2_Electric Rev Req Model (2009 GRC) Revised 01-18-2010" xfId="901"/>
    <cellStyle name="_VC 6.15.06 update on 06GRC power costs.xls Chart 2_Book4" xfId="902"/>
    <cellStyle name="_VC 6.15.06 update on 06GRC power costs.xls Chart 2_Book9" xfId="903"/>
    <cellStyle name="_VC 6.15.06 update on 06GRC power costs.xls Chart 2_NIM Summary" xfId="904"/>
    <cellStyle name="_VC 6.15.06 update on 06GRC power costs.xls Chart 2_NIM Summary 09GRC" xfId="905"/>
    <cellStyle name="_VC 6.15.06 update on 06GRC power costs.xls Chart 2_PCA 9 -  Exhibit D April 2010 (3)" xfId="906"/>
    <cellStyle name="_VC 6.15.06 update on 06GRC power costs.xls Chart 2_Power Costs - Comparison bx Rbtl-Staff-Jt-PC" xfId="907"/>
    <cellStyle name="_VC 6.15.06 update on 06GRC power costs.xls Chart 2_Power Costs - Comparison bx Rbtl-Staff-Jt-PC_Adj Bench DR 3 for Initial Briefs (Electric)" xfId="908"/>
    <cellStyle name="_VC 6.15.06 update on 06GRC power costs.xls Chart 2_Power Costs - Comparison bx Rbtl-Staff-Jt-PC_Electric Rev Req Model (2009 GRC) Rebuttal REmoval of New  WH Solar AdjustMI" xfId="909"/>
    <cellStyle name="_VC 6.15.06 update on 06GRC power costs.xls Chart 2_Power Costs - Comparison bx Rbtl-Staff-Jt-PC_Electric Rev Req Model (2009 GRC) Revised 01-18-2010" xfId="910"/>
    <cellStyle name="_VC 6.15.06 update on 06GRC power costs.xls Chart 2_Rebuttal Power Costs" xfId="911"/>
    <cellStyle name="_VC 6.15.06 update on 06GRC power costs.xls Chart 2_Rebuttal Power Costs_Adj Bench DR 3 for Initial Briefs (Electric)" xfId="912"/>
    <cellStyle name="_VC 6.15.06 update on 06GRC power costs.xls Chart 2_Rebuttal Power Costs_Electric Rev Req Model (2009 GRC) Rebuttal REmoval of New  WH Solar AdjustMI" xfId="913"/>
    <cellStyle name="_VC 6.15.06 update on 06GRC power costs.xls Chart 2_Rebuttal Power Costs_Electric Rev Req Model (2009 GRC) Revised 01-18-2010" xfId="914"/>
    <cellStyle name="_VC 6.15.06 update on 06GRC power costs.xls Chart 2_Wind Integration 10GRC" xfId="915"/>
    <cellStyle name="_VC 6.15.06 update on 06GRC power costs.xls Chart 3" xfId="916"/>
    <cellStyle name="_VC 6.15.06 update on 06GRC power costs.xls Chart 3_04 07E Wild Horse Wind Expansion (C) (2)" xfId="917"/>
    <cellStyle name="_VC 6.15.06 update on 06GRC power costs.xls Chart 3_04 07E Wild Horse Wind Expansion (C) (2)_Adj Bench DR 3 for Initial Briefs (Electric)" xfId="918"/>
    <cellStyle name="_VC 6.15.06 update on 06GRC power costs.xls Chart 3_04 07E Wild Horse Wind Expansion (C) (2)_Electric Rev Req Model (2009 GRC) " xfId="919"/>
    <cellStyle name="_VC 6.15.06 update on 06GRC power costs.xls Chart 3_04 07E Wild Horse Wind Expansion (C) (2)_Electric Rev Req Model (2009 GRC) Rebuttal REmoval of New  WH Solar AdjustMI" xfId="920"/>
    <cellStyle name="_VC 6.15.06 update on 06GRC power costs.xls Chart 3_04 07E Wild Horse Wind Expansion (C) (2)_Electric Rev Req Model (2009 GRC) Revised 01-18-2010" xfId="921"/>
    <cellStyle name="_VC 6.15.06 update on 06GRC power costs.xls Chart 3_16.37E Wild Horse Expansion DeferralRevwrkingfile SF" xfId="922"/>
    <cellStyle name="_VC 6.15.06 update on 06GRC power costs.xls Chart 3_2009 GRC Compl Filing - Exhibit D" xfId="923"/>
    <cellStyle name="_VC 6.15.06 update on 06GRC power costs.xls Chart 3_4 31 Regulatory Assets and Liabilities  7 06- Exhibit D" xfId="924"/>
    <cellStyle name="_VC 6.15.06 update on 06GRC power costs.xls Chart 3_4 31 Regulatory Assets and Liabilities  7 06- Exhibit D_NIM Summary" xfId="925"/>
    <cellStyle name="_VC 6.15.06 update on 06GRC power costs.xls Chart 3_4 32 Regulatory Assets and Liabilities  7 06- Exhibit D" xfId="926"/>
    <cellStyle name="_VC 6.15.06 update on 06GRC power costs.xls Chart 3_4 32 Regulatory Assets and Liabilities  7 06- Exhibit D_NIM Summary" xfId="927"/>
    <cellStyle name="_VC 6.15.06 update on 06GRC power costs.xls Chart 3_Book2" xfId="928"/>
    <cellStyle name="_VC 6.15.06 update on 06GRC power costs.xls Chart 3_Book2_Adj Bench DR 3 for Initial Briefs (Electric)" xfId="929"/>
    <cellStyle name="_VC 6.15.06 update on 06GRC power costs.xls Chart 3_Book2_Electric Rev Req Model (2009 GRC) Rebuttal REmoval of New  WH Solar AdjustMI" xfId="930"/>
    <cellStyle name="_VC 6.15.06 update on 06GRC power costs.xls Chart 3_Book2_Electric Rev Req Model (2009 GRC) Revised 01-18-2010" xfId="931"/>
    <cellStyle name="_VC 6.15.06 update on 06GRC power costs.xls Chart 3_Book4" xfId="932"/>
    <cellStyle name="_VC 6.15.06 update on 06GRC power costs.xls Chart 3_Book9" xfId="933"/>
    <cellStyle name="_VC 6.15.06 update on 06GRC power costs.xls Chart 3_NIM Summary" xfId="934"/>
    <cellStyle name="_VC 6.15.06 update on 06GRC power costs.xls Chart 3_NIM Summary 09GRC" xfId="935"/>
    <cellStyle name="_VC 6.15.06 update on 06GRC power costs.xls Chart 3_PCA 9 -  Exhibit D April 2010 (3)" xfId="936"/>
    <cellStyle name="_VC 6.15.06 update on 06GRC power costs.xls Chart 3_Power Costs - Comparison bx Rbtl-Staff-Jt-PC" xfId="937"/>
    <cellStyle name="_VC 6.15.06 update on 06GRC power costs.xls Chart 3_Power Costs - Comparison bx Rbtl-Staff-Jt-PC_Adj Bench DR 3 for Initial Briefs (Electric)" xfId="938"/>
    <cellStyle name="_VC 6.15.06 update on 06GRC power costs.xls Chart 3_Power Costs - Comparison bx Rbtl-Staff-Jt-PC_Electric Rev Req Model (2009 GRC) Rebuttal REmoval of New  WH Solar AdjustMI" xfId="939"/>
    <cellStyle name="_VC 6.15.06 update on 06GRC power costs.xls Chart 3_Power Costs - Comparison bx Rbtl-Staff-Jt-PC_Electric Rev Req Model (2009 GRC) Revised 01-18-2010" xfId="940"/>
    <cellStyle name="_VC 6.15.06 update on 06GRC power costs.xls Chart 3_Rebuttal Power Costs" xfId="941"/>
    <cellStyle name="_VC 6.15.06 update on 06GRC power costs.xls Chart 3_Rebuttal Power Costs_Adj Bench DR 3 for Initial Briefs (Electric)" xfId="942"/>
    <cellStyle name="_VC 6.15.06 update on 06GRC power costs.xls Chart 3_Rebuttal Power Costs_Electric Rev Req Model (2009 GRC) Rebuttal REmoval of New  WH Solar AdjustMI" xfId="943"/>
    <cellStyle name="_VC 6.15.06 update on 06GRC power costs.xls Chart 3_Rebuttal Power Costs_Electric Rev Req Model (2009 GRC) Revised 01-18-2010" xfId="944"/>
    <cellStyle name="_VC 6.15.06 update on 06GRC power costs.xls Chart 3_Wind Integration 10GRC" xfId="945"/>
    <cellStyle name="_Worksheet" xfId="946"/>
    <cellStyle name="_Worksheet_NIM Summary" xfId="947"/>
    <cellStyle name="_Worksheet_Transmission Workbook for May BOD" xfId="948"/>
    <cellStyle name="_Worksheet_Wind Integration 10GRC" xfId="949"/>
    <cellStyle name="0,0_x000d__x000a_NA_x000d__x000a_" xfId="950"/>
    <cellStyle name="20% - Accent1 2" xfId="951"/>
    <cellStyle name="20% - Accent1 2 2" xfId="952"/>
    <cellStyle name="20% - Accent1 2 3" xfId="953"/>
    <cellStyle name="20% - Accent1 3" xfId="954"/>
    <cellStyle name="20% - Accent1 4" xfId="955"/>
    <cellStyle name="20% - Accent1 4 2" xfId="956"/>
    <cellStyle name="20% - Accent2 2" xfId="957"/>
    <cellStyle name="20% - Accent2 2 2" xfId="958"/>
    <cellStyle name="20% - Accent2 2 3" xfId="959"/>
    <cellStyle name="20% - Accent2 3" xfId="960"/>
    <cellStyle name="20% - Accent2 4" xfId="961"/>
    <cellStyle name="20% - Accent2 4 2" xfId="962"/>
    <cellStyle name="20% - Accent3 2" xfId="963"/>
    <cellStyle name="20% - Accent3 2 2" xfId="964"/>
    <cellStyle name="20% - Accent3 2 3" xfId="965"/>
    <cellStyle name="20% - Accent3 3" xfId="966"/>
    <cellStyle name="20% - Accent3 4" xfId="967"/>
    <cellStyle name="20% - Accent3 4 2" xfId="968"/>
    <cellStyle name="20% - Accent4 2" xfId="969"/>
    <cellStyle name="20% - Accent4 2 2" xfId="970"/>
    <cellStyle name="20% - Accent4 2 3" xfId="971"/>
    <cellStyle name="20% - Accent4 3" xfId="972"/>
    <cellStyle name="20% - Accent4 4" xfId="973"/>
    <cellStyle name="20% - Accent4 4 2" xfId="974"/>
    <cellStyle name="20% - Accent5 2" xfId="975"/>
    <cellStyle name="20% - Accent5 2 2" xfId="976"/>
    <cellStyle name="20% - Accent5 2 3" xfId="977"/>
    <cellStyle name="20% - Accent5 3" xfId="978"/>
    <cellStyle name="20% - Accent5 4" xfId="979"/>
    <cellStyle name="20% - Accent5 4 2" xfId="980"/>
    <cellStyle name="20% - Accent6 2" xfId="981"/>
    <cellStyle name="20% - Accent6 2 2" xfId="982"/>
    <cellStyle name="20% - Accent6 2 3" xfId="983"/>
    <cellStyle name="20% - Accent6 3" xfId="984"/>
    <cellStyle name="20% - Accent6 4" xfId="985"/>
    <cellStyle name="20% - Accent6 4 2" xfId="986"/>
    <cellStyle name="40% - Accent1 2" xfId="987"/>
    <cellStyle name="40% - Accent1 2 2" xfId="988"/>
    <cellStyle name="40% - Accent1 2 3" xfId="989"/>
    <cellStyle name="40% - Accent1 3" xfId="990"/>
    <cellStyle name="40% - Accent1 4" xfId="991"/>
    <cellStyle name="40% - Accent1 4 2" xfId="992"/>
    <cellStyle name="40% - Accent2 2" xfId="993"/>
    <cellStyle name="40% - Accent2 2 2" xfId="994"/>
    <cellStyle name="40% - Accent2 2 3" xfId="995"/>
    <cellStyle name="40% - Accent2 3" xfId="996"/>
    <cellStyle name="40% - Accent2 4" xfId="997"/>
    <cellStyle name="40% - Accent2 4 2" xfId="998"/>
    <cellStyle name="40% - Accent3 2" xfId="999"/>
    <cellStyle name="40% - Accent3 2 2" xfId="1000"/>
    <cellStyle name="40% - Accent3 2 3" xfId="1001"/>
    <cellStyle name="40% - Accent3 3" xfId="1002"/>
    <cellStyle name="40% - Accent3 4" xfId="1003"/>
    <cellStyle name="40% - Accent3 4 2" xfId="1004"/>
    <cellStyle name="40% - Accent4 2" xfId="1005"/>
    <cellStyle name="40% - Accent4 2 2" xfId="1006"/>
    <cellStyle name="40% - Accent4 2 3" xfId="1007"/>
    <cellStyle name="40% - Accent4 3" xfId="1008"/>
    <cellStyle name="40% - Accent4 4" xfId="1009"/>
    <cellStyle name="40% - Accent4 4 2" xfId="1010"/>
    <cellStyle name="40% - Accent5 2" xfId="1011"/>
    <cellStyle name="40% - Accent5 2 2" xfId="1012"/>
    <cellStyle name="40% - Accent5 2 3" xfId="1013"/>
    <cellStyle name="40% - Accent5 3" xfId="1014"/>
    <cellStyle name="40% - Accent5 4" xfId="1015"/>
    <cellStyle name="40% - Accent5 4 2" xfId="1016"/>
    <cellStyle name="40% - Accent6 2" xfId="1017"/>
    <cellStyle name="40% - Accent6 2 2" xfId="1018"/>
    <cellStyle name="40% - Accent6 2 3" xfId="1019"/>
    <cellStyle name="40% - Accent6 3" xfId="1020"/>
    <cellStyle name="40% - Accent6 4" xfId="1021"/>
    <cellStyle name="40% - Accent6 4 2" xfId="1022"/>
    <cellStyle name="60% - Accent1 2" xfId="1023"/>
    <cellStyle name="60% - Accent1 2 2" xfId="1024"/>
    <cellStyle name="60% - Accent1 3" xfId="1025"/>
    <cellStyle name="60% - Accent1 3 2" xfId="1026"/>
    <cellStyle name="60% - Accent2 2" xfId="1027"/>
    <cellStyle name="60% - Accent2 2 2" xfId="1028"/>
    <cellStyle name="60% - Accent2 3" xfId="1029"/>
    <cellStyle name="60% - Accent2 3 2" xfId="1030"/>
    <cellStyle name="60% - Accent3 2" xfId="1031"/>
    <cellStyle name="60% - Accent3 2 2" xfId="1032"/>
    <cellStyle name="60% - Accent3 3" xfId="1033"/>
    <cellStyle name="60% - Accent3 3 2" xfId="1034"/>
    <cellStyle name="60% - Accent4 2" xfId="1035"/>
    <cellStyle name="60% - Accent4 2 2" xfId="1036"/>
    <cellStyle name="60% - Accent4 3" xfId="1037"/>
    <cellStyle name="60% - Accent4 3 2" xfId="1038"/>
    <cellStyle name="60% - Accent5 2" xfId="1039"/>
    <cellStyle name="60% - Accent5 2 2" xfId="1040"/>
    <cellStyle name="60% - Accent5 3" xfId="1041"/>
    <cellStyle name="60% - Accent5 3 2" xfId="1042"/>
    <cellStyle name="60% - Accent6 2" xfId="1043"/>
    <cellStyle name="60% - Accent6 2 2" xfId="1044"/>
    <cellStyle name="60% - Accent6 3" xfId="1045"/>
    <cellStyle name="60% - Accent6 3 2" xfId="1046"/>
    <cellStyle name="Accent1 2" xfId="1047"/>
    <cellStyle name="Accent1 2 2" xfId="1048"/>
    <cellStyle name="Accent1 3" xfId="1049"/>
    <cellStyle name="Accent1 3 2" xfId="1050"/>
    <cellStyle name="Accent2 2" xfId="1051"/>
    <cellStyle name="Accent2 2 2" xfId="1052"/>
    <cellStyle name="Accent2 3" xfId="1053"/>
    <cellStyle name="Accent2 3 2" xfId="1054"/>
    <cellStyle name="Accent3 2" xfId="1055"/>
    <cellStyle name="Accent3 2 2" xfId="1056"/>
    <cellStyle name="Accent3 3" xfId="1057"/>
    <cellStyle name="Accent3 3 2" xfId="1058"/>
    <cellStyle name="Accent4 2" xfId="1059"/>
    <cellStyle name="Accent4 2 2" xfId="1060"/>
    <cellStyle name="Accent4 3" xfId="1061"/>
    <cellStyle name="Accent4 3 2" xfId="1062"/>
    <cellStyle name="Accent5 2" xfId="1063"/>
    <cellStyle name="Accent5 2 2" xfId="1064"/>
    <cellStyle name="Accent5 3" xfId="1065"/>
    <cellStyle name="Accent5 3 2" xfId="1066"/>
    <cellStyle name="Accent6 2" xfId="1067"/>
    <cellStyle name="Accent6 2 2" xfId="1068"/>
    <cellStyle name="Accent6 3" xfId="1069"/>
    <cellStyle name="Accent6 3 2" xfId="1070"/>
    <cellStyle name="Bad 2" xfId="1071"/>
    <cellStyle name="Bad 2 2" xfId="1072"/>
    <cellStyle name="Bad 3" xfId="1073"/>
    <cellStyle name="Bad 3 2" xfId="1074"/>
    <cellStyle name="Calc Currency (0)" xfId="1075"/>
    <cellStyle name="Calculation 2" xfId="1076"/>
    <cellStyle name="Calculation 2 2" xfId="1077"/>
    <cellStyle name="Calculation 2 3" xfId="1078"/>
    <cellStyle name="Calculation 3" xfId="1079"/>
    <cellStyle name="Calculation 3 2" xfId="1080"/>
    <cellStyle name="Check Cell 2" xfId="1081"/>
    <cellStyle name="Check Cell 2 2" xfId="1082"/>
    <cellStyle name="Check Cell 3" xfId="1083"/>
    <cellStyle name="Check Cell 3 2" xfId="1084"/>
    <cellStyle name="CheckCell" xfId="1085"/>
    <cellStyle name="Comma" xfId="1086" builtinId="3"/>
    <cellStyle name="Comma 10" xfId="1087"/>
    <cellStyle name="Comma 11" xfId="1088"/>
    <cellStyle name="Comma 12" xfId="1089"/>
    <cellStyle name="Comma 13" xfId="1090"/>
    <cellStyle name="Comma 14" xfId="1091"/>
    <cellStyle name="Comma 16" xfId="1092"/>
    <cellStyle name="Comma 17" xfId="1093"/>
    <cellStyle name="Comma 18" xfId="1094"/>
    <cellStyle name="Comma 2 2" xfId="1095"/>
    <cellStyle name="Comma 2 2 2" xfId="1096"/>
    <cellStyle name="Comma 2 2 3" xfId="1097"/>
    <cellStyle name="Comma 2 3" xfId="1098"/>
    <cellStyle name="Comma 3 2" xfId="1099"/>
    <cellStyle name="Comma 3 3" xfId="1100"/>
    <cellStyle name="Comma 4" xfId="1101"/>
    <cellStyle name="Comma 4 2" xfId="1102"/>
    <cellStyle name="Comma 5" xfId="1103"/>
    <cellStyle name="Comma 6" xfId="1104"/>
    <cellStyle name="Comma 7" xfId="1105"/>
    <cellStyle name="Comma 8" xfId="1106"/>
    <cellStyle name="Comma 9" xfId="1107"/>
    <cellStyle name="Comma0" xfId="1108"/>
    <cellStyle name="Comma0 - Style2" xfId="1109"/>
    <cellStyle name="Comma0 - Style4" xfId="1110"/>
    <cellStyle name="Comma0 - Style5" xfId="1111"/>
    <cellStyle name="Comma0 2" xfId="1112"/>
    <cellStyle name="Comma0 3" xfId="1113"/>
    <cellStyle name="Comma0 4" xfId="1114"/>
    <cellStyle name="Comma0_00COS Ind Allocators" xfId="1115"/>
    <cellStyle name="Comma1 - Style1" xfId="1116"/>
    <cellStyle name="Copied" xfId="1117"/>
    <cellStyle name="COST1" xfId="1118"/>
    <cellStyle name="Curren - Style1" xfId="1119"/>
    <cellStyle name="Curren - Style2" xfId="1120"/>
    <cellStyle name="Curren - Style5" xfId="1121"/>
    <cellStyle name="Curren - Style6" xfId="1122"/>
    <cellStyle name="Currency" xfId="1123" builtinId="4"/>
    <cellStyle name="Currency 10" xfId="1124"/>
    <cellStyle name="Currency 11" xfId="1125"/>
    <cellStyle name="Currency 13" xfId="1126"/>
    <cellStyle name="Currency 2 2" xfId="1127"/>
    <cellStyle name="Currency 2 3" xfId="1128"/>
    <cellStyle name="Currency 3 2" xfId="1129"/>
    <cellStyle name="Currency 3 3" xfId="1130"/>
    <cellStyle name="Currency 4" xfId="1131"/>
    <cellStyle name="Currency 4 2" xfId="1132"/>
    <cellStyle name="Currency 4_PCA 9 -  Exhibit D April 2010 (3)" xfId="1133"/>
    <cellStyle name="Currency 5" xfId="1134"/>
    <cellStyle name="Currency 6" xfId="1135"/>
    <cellStyle name="Currency 7" xfId="1136"/>
    <cellStyle name="Currency 8" xfId="1137"/>
    <cellStyle name="Currency 9" xfId="1138"/>
    <cellStyle name="Currency0" xfId="1139"/>
    <cellStyle name="Date" xfId="1140"/>
    <cellStyle name="Date 2" xfId="1141"/>
    <cellStyle name="Date 3" xfId="1142"/>
    <cellStyle name="Date 4" xfId="1143"/>
    <cellStyle name="Entered" xfId="1144"/>
    <cellStyle name="Euro" xfId="1145"/>
    <cellStyle name="Explanatory Text 2" xfId="1146"/>
    <cellStyle name="Explanatory Text 2 2" xfId="1147"/>
    <cellStyle name="Explanatory Text 3" xfId="1148"/>
    <cellStyle name="Explanatory Text 3 2" xfId="1149"/>
    <cellStyle name="Fixed" xfId="1150"/>
    <cellStyle name="Fixed3 - Style3" xfId="1151"/>
    <cellStyle name="Good 2" xfId="1152"/>
    <cellStyle name="Good 2 2" xfId="1153"/>
    <cellStyle name="Good 3" xfId="1154"/>
    <cellStyle name="Good 3 2" xfId="1155"/>
    <cellStyle name="Grey" xfId="1156"/>
    <cellStyle name="Grey 2" xfId="1157"/>
    <cellStyle name="Grey 2 2" xfId="1158"/>
    <cellStyle name="Grey 3" xfId="1159"/>
    <cellStyle name="Grey 3 2" xfId="1160"/>
    <cellStyle name="Grey 4" xfId="1161"/>
    <cellStyle name="Grey 4 2" xfId="1162"/>
    <cellStyle name="Grey 5" xfId="1163"/>
    <cellStyle name="Grey_(C) WHE Proforma with ITC cash grant 10 Yr Amort_for deferral_102809" xfId="1164"/>
    <cellStyle name="Header1" xfId="1165"/>
    <cellStyle name="Header2" xfId="1166"/>
    <cellStyle name="Heading 1 2" xfId="1167"/>
    <cellStyle name="Heading 1 2 2" xfId="1168"/>
    <cellStyle name="Heading 1 2 3" xfId="1169"/>
    <cellStyle name="Heading 1 3" xfId="1170"/>
    <cellStyle name="Heading 1 3 2" xfId="1171"/>
    <cellStyle name="Heading 2 2" xfId="1172"/>
    <cellStyle name="Heading 2 2 2" xfId="1173"/>
    <cellStyle name="Heading 2 2 3" xfId="1174"/>
    <cellStyle name="Heading 2 3" xfId="1175"/>
    <cellStyle name="Heading 2 3 2" xfId="1176"/>
    <cellStyle name="Heading 3 2" xfId="1177"/>
    <cellStyle name="Heading 3 2 2" xfId="1178"/>
    <cellStyle name="Heading 3 3" xfId="1179"/>
    <cellStyle name="Heading 3 3 2" xfId="1180"/>
    <cellStyle name="Heading 4 2" xfId="1181"/>
    <cellStyle name="Heading 4 2 2" xfId="1182"/>
    <cellStyle name="Heading 4 3" xfId="1183"/>
    <cellStyle name="Heading 4 3 2" xfId="1184"/>
    <cellStyle name="Heading1" xfId="1185"/>
    <cellStyle name="Heading2" xfId="1186"/>
    <cellStyle name="Hyperlink" xfId="1187" builtinId="8"/>
    <cellStyle name="Input [yellow]" xfId="1188"/>
    <cellStyle name="Input [yellow] 2" xfId="1189"/>
    <cellStyle name="Input [yellow] 2 2" xfId="1190"/>
    <cellStyle name="Input [yellow] 3" xfId="1191"/>
    <cellStyle name="Input [yellow] 3 2" xfId="1192"/>
    <cellStyle name="Input [yellow] 4" xfId="1193"/>
    <cellStyle name="Input [yellow] 4 2" xfId="1194"/>
    <cellStyle name="Input [yellow] 5" xfId="1195"/>
    <cellStyle name="Input [yellow]_(C) WHE Proforma with ITC cash grant 10 Yr Amort_for deferral_102809" xfId="1196"/>
    <cellStyle name="Input 2" xfId="1197"/>
    <cellStyle name="Input 2 2" xfId="1198"/>
    <cellStyle name="Input 3" xfId="1199"/>
    <cellStyle name="Input 3 2" xfId="1200"/>
    <cellStyle name="Input Cells" xfId="1201"/>
    <cellStyle name="Input Cells Percent" xfId="1202"/>
    <cellStyle name="Input Cells_4.34E Mint Farm Deferral" xfId="1203"/>
    <cellStyle name="Lines" xfId="1204"/>
    <cellStyle name="Lines 2" xfId="1205"/>
    <cellStyle name="LINKED" xfId="1206"/>
    <cellStyle name="Linked Cell 2" xfId="1207"/>
    <cellStyle name="Linked Cell 2 2" xfId="1208"/>
    <cellStyle name="Linked Cell 3" xfId="1209"/>
    <cellStyle name="Linked Cell 3 2" xfId="1210"/>
    <cellStyle name="modified border" xfId="1211"/>
    <cellStyle name="modified border 2" xfId="1212"/>
    <cellStyle name="modified border 3" xfId="1213"/>
    <cellStyle name="modified border 4" xfId="1214"/>
    <cellStyle name="modified border_4.34E Mint Farm Deferral" xfId="1215"/>
    <cellStyle name="modified border1" xfId="1216"/>
    <cellStyle name="modified border1 2" xfId="1217"/>
    <cellStyle name="modified border1 3" xfId="1218"/>
    <cellStyle name="modified border1 4" xfId="1219"/>
    <cellStyle name="modified border1_4.34E Mint Farm Deferral" xfId="1220"/>
    <cellStyle name="Neutral 2" xfId="1221"/>
    <cellStyle name="Neutral 2 2" xfId="1222"/>
    <cellStyle name="Neutral 3" xfId="1223"/>
    <cellStyle name="Neutral 3 2" xfId="1224"/>
    <cellStyle name="no dec" xfId="1225"/>
    <cellStyle name="Normal" xfId="0" builtinId="0"/>
    <cellStyle name="Normal - Style1" xfId="1226"/>
    <cellStyle name="Normal - Style1 2" xfId="1227"/>
    <cellStyle name="Normal - Style1 2 2 3 4" xfId="1373"/>
    <cellStyle name="Normal - Style1 3" xfId="1228"/>
    <cellStyle name="Normal - Style1 4" xfId="1229"/>
    <cellStyle name="Normal - Style1_(C) WHE Proforma with ITC cash grant 10 Yr Amort_for deferral_102809" xfId="1230"/>
    <cellStyle name="Normal 1" xfId="1231"/>
    <cellStyle name="Normal 10" xfId="1232"/>
    <cellStyle name="Normal 10 2" xfId="1233"/>
    <cellStyle name="Normal 10 3" xfId="1234"/>
    <cellStyle name="Normal 10_04.07E Wild Horse Wind Expansion" xfId="1235"/>
    <cellStyle name="Normal 11" xfId="1236"/>
    <cellStyle name="Normal 12" xfId="1237"/>
    <cellStyle name="Normal 13" xfId="1238"/>
    <cellStyle name="Normal 14" xfId="1239"/>
    <cellStyle name="Normal 15" xfId="1240"/>
    <cellStyle name="Normal 16" xfId="1241"/>
    <cellStyle name="Normal 17" xfId="1242"/>
    <cellStyle name="Normal 18" xfId="1243"/>
    <cellStyle name="Normal 19" xfId="1244"/>
    <cellStyle name="Normal 2" xfId="1245"/>
    <cellStyle name="Normal 2 2" xfId="1246"/>
    <cellStyle name="Normal 2 2 2" xfId="1247"/>
    <cellStyle name="Normal 2 2 2 2" xfId="1248"/>
    <cellStyle name="Normal 2 2 2 3" xfId="1249"/>
    <cellStyle name="Normal 2 2 3" xfId="1250"/>
    <cellStyle name="Normal 2 2 4" xfId="1251"/>
    <cellStyle name="Normal 2 2 5" xfId="1372"/>
    <cellStyle name="Normal 2 2_NIM Summary" xfId="1252"/>
    <cellStyle name="Normal 2 3" xfId="1253"/>
    <cellStyle name="Normal 2 4" xfId="1254"/>
    <cellStyle name="Normal 2 5" xfId="1255"/>
    <cellStyle name="Normal 2 6" xfId="1256"/>
    <cellStyle name="Normal 2 7" xfId="1257"/>
    <cellStyle name="Normal 2 8" xfId="1258"/>
    <cellStyle name="Normal 20" xfId="1259"/>
    <cellStyle name="Normal 21_DEM-WP(C) Chelan Power Costs" xfId="1260"/>
    <cellStyle name="Normal 22" xfId="1261"/>
    <cellStyle name="Normal 3 2" xfId="1262"/>
    <cellStyle name="Normal 3 2 2" xfId="1263"/>
    <cellStyle name="Normal 3 2 3" xfId="1264"/>
    <cellStyle name="Normal 3 3" xfId="1265"/>
    <cellStyle name="Normal 3 4" xfId="1266"/>
    <cellStyle name="Normal 4" xfId="1267"/>
    <cellStyle name="Normal 4 2" xfId="1268"/>
    <cellStyle name="Normal 4_NIM Summary 09GRC" xfId="1269"/>
    <cellStyle name="Normal 5" xfId="1270"/>
    <cellStyle name="Normal 6" xfId="1271"/>
    <cellStyle name="Normal 7" xfId="1272"/>
    <cellStyle name="Normal 8" xfId="1273"/>
    <cellStyle name="Normal 9" xfId="1274"/>
    <cellStyle name="Note 10" xfId="1275"/>
    <cellStyle name="Note 10 2" xfId="1276"/>
    <cellStyle name="Note 2" xfId="1277"/>
    <cellStyle name="Note 2 2" xfId="1278"/>
    <cellStyle name="Note 2 3" xfId="1279"/>
    <cellStyle name="Note 3" xfId="1280"/>
    <cellStyle name="Note 4" xfId="1281"/>
    <cellStyle name="Note 5" xfId="1282"/>
    <cellStyle name="Note 6" xfId="1283"/>
    <cellStyle name="Note 7" xfId="1284"/>
    <cellStyle name="Note 8" xfId="1285"/>
    <cellStyle name="Note 9" xfId="1286"/>
    <cellStyle name="Output 2" xfId="1287"/>
    <cellStyle name="Output 2 2" xfId="1288"/>
    <cellStyle name="Output 3" xfId="1289"/>
    <cellStyle name="Output 3 2" xfId="1290"/>
    <cellStyle name="Percen - Style1" xfId="1291"/>
    <cellStyle name="Percen - Style2" xfId="1292"/>
    <cellStyle name="Percen - Style3" xfId="1293"/>
    <cellStyle name="Percent" xfId="1294" builtinId="5"/>
    <cellStyle name="Percent [2]" xfId="1295"/>
    <cellStyle name="Percent 10" xfId="1296"/>
    <cellStyle name="Percent 2" xfId="1297"/>
    <cellStyle name="Percent 2 2" xfId="1298"/>
    <cellStyle name="Percent 2 2 2" xfId="1299"/>
    <cellStyle name="Percent 2 2 3" xfId="1300"/>
    <cellStyle name="Percent 2 3" xfId="1301"/>
    <cellStyle name="Percent 3 2" xfId="1302"/>
    <cellStyle name="Percent 3 3" xfId="1303"/>
    <cellStyle name="Percent 4" xfId="1304"/>
    <cellStyle name="Percent 4 2" xfId="1305"/>
    <cellStyle name="Percent 5" xfId="1306"/>
    <cellStyle name="Percent 6" xfId="1307"/>
    <cellStyle name="Percent 7" xfId="1308"/>
    <cellStyle name="Percent 9" xfId="1309"/>
    <cellStyle name="Processing" xfId="1310"/>
    <cellStyle name="PSChar" xfId="1311"/>
    <cellStyle name="PSDate" xfId="1312"/>
    <cellStyle name="PSDec" xfId="1313"/>
    <cellStyle name="PSHeading" xfId="1314"/>
    <cellStyle name="PSInt" xfId="1315"/>
    <cellStyle name="PSSpacer" xfId="1316"/>
    <cellStyle name="purple - Style8" xfId="1317"/>
    <cellStyle name="RED" xfId="1318"/>
    <cellStyle name="Red - Style7" xfId="1319"/>
    <cellStyle name="RED_04 07E Wild Horse Wind Expansion (C) (2)" xfId="1320"/>
    <cellStyle name="Report" xfId="1321"/>
    <cellStyle name="Report Bar" xfId="1322"/>
    <cellStyle name="Report Heading" xfId="1323"/>
    <cellStyle name="Report Percent" xfId="1324"/>
    <cellStyle name="Report Unit Cost" xfId="1325"/>
    <cellStyle name="Report_Adj Bench DR 3 for Initial Briefs (Electric)" xfId="1326"/>
    <cellStyle name="Reports" xfId="1327"/>
    <cellStyle name="Reports Total" xfId="1328"/>
    <cellStyle name="Reports Unit Cost Total" xfId="1329"/>
    <cellStyle name="Reports_16.37E Wild Horse Expansion DeferralRevwrkingfile SF" xfId="1330"/>
    <cellStyle name="RevList" xfId="1331"/>
    <cellStyle name="round100" xfId="1332"/>
    <cellStyle name="SAPBEXstdData" xfId="1333"/>
    <cellStyle name="shade" xfId="1334"/>
    <cellStyle name="StmtTtl1" xfId="1335"/>
    <cellStyle name="StmtTtl1 2" xfId="1336"/>
    <cellStyle name="StmtTtl1 2 2" xfId="1337"/>
    <cellStyle name="StmtTtl1 3" xfId="1338"/>
    <cellStyle name="StmtTtl1 3 2" xfId="1339"/>
    <cellStyle name="StmtTtl1 4" xfId="1340"/>
    <cellStyle name="StmtTtl1 4 2" xfId="1341"/>
    <cellStyle name="StmtTtl1 5" xfId="1342"/>
    <cellStyle name="StmtTtl1_(C) WHE Proforma with ITC cash grant 10 Yr Amort_for deferral_102809" xfId="1343"/>
    <cellStyle name="StmtTtl2" xfId="1344"/>
    <cellStyle name="STYL1 - Style1" xfId="1345"/>
    <cellStyle name="Style 1" xfId="1346"/>
    <cellStyle name="Style 1 2" xfId="1347"/>
    <cellStyle name="Style 1 2 2" xfId="1348"/>
    <cellStyle name="Style 1 3" xfId="1349"/>
    <cellStyle name="Style 1 4" xfId="1350"/>
    <cellStyle name="Style 1 5" xfId="1351"/>
    <cellStyle name="Style 1_04.07E Wild Horse Wind Expansion" xfId="1352"/>
    <cellStyle name="Subtotal" xfId="1353"/>
    <cellStyle name="Sub-total" xfId="1354"/>
    <cellStyle name="Title 2" xfId="1355"/>
    <cellStyle name="Title 2 2" xfId="1356"/>
    <cellStyle name="Title 3" xfId="1357"/>
    <cellStyle name="Title 3 2" xfId="1358"/>
    <cellStyle name="Title: Major" xfId="1359"/>
    <cellStyle name="Title: Minor" xfId="1360"/>
    <cellStyle name="Title: Worksheet" xfId="1361"/>
    <cellStyle name="Total 2" xfId="1362"/>
    <cellStyle name="Total 2 2" xfId="1363"/>
    <cellStyle name="Total 2 3" xfId="1364"/>
    <cellStyle name="Total 3" xfId="1365"/>
    <cellStyle name="Total 3 2" xfId="1366"/>
    <cellStyle name="Total4 - Style4" xfId="1367"/>
    <cellStyle name="Warning Text 2" xfId="1368"/>
    <cellStyle name="Warning Text 2 2" xfId="1369"/>
    <cellStyle name="Warning Text 3" xfId="1370"/>
    <cellStyle name="Warning Text 3 2" xfId="13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675" b="1" i="0" u="none" strike="noStrike" baseline="0">
                <a:solidFill>
                  <a:srgbClr val="000000"/>
                </a:solidFill>
                <a:latin typeface="Arial"/>
                <a:cs typeface="Arial"/>
              </a:rPr>
              <a:t>New Chelan Contract </a:t>
            </a:r>
            <a:endParaRPr lang="en-US" sz="145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projected annual cost by charge</a:t>
            </a:r>
          </a:p>
        </c:rich>
      </c:tx>
      <c:layout>
        <c:manualLayout>
          <c:xMode val="edge"/>
          <c:yMode val="edge"/>
          <c:x val="0.38839298702120068"/>
          <c:y val="3.0927764464224579E-2"/>
        </c:manualLayout>
      </c:layout>
      <c:overlay val="0"/>
      <c:spPr>
        <a:noFill/>
        <a:ln w="25400">
          <a:noFill/>
        </a:ln>
      </c:spPr>
    </c:title>
    <c:autoTitleDeleted val="0"/>
    <c:plotArea>
      <c:layout>
        <c:manualLayout>
          <c:layoutTarget val="inner"/>
          <c:xMode val="edge"/>
          <c:yMode val="edge"/>
          <c:x val="8.5714323082765012E-2"/>
          <c:y val="0.18144329896907216"/>
          <c:w val="0.90178610743325693"/>
          <c:h val="0.62061855670103094"/>
        </c:manualLayout>
      </c:layout>
      <c:barChart>
        <c:barDir val="col"/>
        <c:grouping val="stacked"/>
        <c:varyColors val="0"/>
        <c:ser>
          <c:idx val="0"/>
          <c:order val="0"/>
          <c:tx>
            <c:strRef>
              <c:f>'summary by charge'!$C$34</c:f>
              <c:strCache>
                <c:ptCount val="1"/>
                <c:pt idx="0">
                  <c:v>Rocky Reach O&amp;M</c:v>
                </c:pt>
              </c:strCache>
            </c:strRef>
          </c:tx>
          <c:spPr>
            <a:solidFill>
              <a:srgbClr val="000080"/>
            </a:solidFill>
            <a:ln w="12700">
              <a:solidFill>
                <a:srgbClr val="000000"/>
              </a:solidFill>
              <a:prstDash val="solid"/>
            </a:ln>
          </c:spPr>
          <c:invertIfNegative val="0"/>
          <c:cat>
            <c:numRef>
              <c:f>'summary by charge'!$B$35:$B$55</c:f>
              <c:numCache>
                <c:formatCode>General</c:formatCode>
                <c:ptCount val="21"/>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pt idx="20">
                  <c:v>2031</c:v>
                </c:pt>
              </c:numCache>
            </c:numRef>
          </c:cat>
          <c:val>
            <c:numRef>
              <c:f>'summary by charge'!$C$35:$C$55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D76-4428-A1D3-D2843E901EB6}"/>
            </c:ext>
          </c:extLst>
        </c:ser>
        <c:ser>
          <c:idx val="1"/>
          <c:order val="1"/>
          <c:tx>
            <c:strRef>
              <c:f>'summary by charge'!$D$34</c:f>
              <c:strCache>
                <c:ptCount val="1"/>
                <c:pt idx="0">
                  <c:v>Rock Island O&amp;M</c:v>
                </c:pt>
              </c:strCache>
            </c:strRef>
          </c:tx>
          <c:spPr>
            <a:solidFill>
              <a:srgbClr val="0000FF"/>
            </a:solidFill>
            <a:ln w="12700">
              <a:solidFill>
                <a:srgbClr val="000000"/>
              </a:solidFill>
              <a:prstDash val="solid"/>
            </a:ln>
          </c:spPr>
          <c:invertIfNegative val="0"/>
          <c:val>
            <c:numRef>
              <c:f>'summary by charge'!$D$35:$D$55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D76-4428-A1D3-D2843E901EB6}"/>
            </c:ext>
          </c:extLst>
        </c:ser>
        <c:ser>
          <c:idx val="2"/>
          <c:order val="2"/>
          <c:tx>
            <c:strRef>
              <c:f>'summary by charge'!$E$34</c:f>
              <c:strCache>
                <c:ptCount val="1"/>
                <c:pt idx="0">
                  <c:v>Rocky Reach Debt Service</c:v>
                </c:pt>
              </c:strCache>
            </c:strRef>
          </c:tx>
          <c:spPr>
            <a:solidFill>
              <a:srgbClr val="008000"/>
            </a:solidFill>
            <a:ln w="12700">
              <a:solidFill>
                <a:srgbClr val="000000"/>
              </a:solidFill>
              <a:prstDash val="solid"/>
            </a:ln>
          </c:spPr>
          <c:invertIfNegative val="0"/>
          <c:val>
            <c:numRef>
              <c:f>'summary by charge'!$E$35:$E$55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8D76-4428-A1D3-D2843E901EB6}"/>
            </c:ext>
          </c:extLst>
        </c:ser>
        <c:ser>
          <c:idx val="3"/>
          <c:order val="3"/>
          <c:tx>
            <c:strRef>
              <c:f>'summary by charge'!$F$34</c:f>
              <c:strCache>
                <c:ptCount val="1"/>
                <c:pt idx="0">
                  <c:v>Rock Island Debt Service</c:v>
                </c:pt>
              </c:strCache>
            </c:strRef>
          </c:tx>
          <c:spPr>
            <a:solidFill>
              <a:srgbClr val="99CC00"/>
            </a:solidFill>
            <a:ln w="12700">
              <a:solidFill>
                <a:srgbClr val="000000"/>
              </a:solidFill>
              <a:prstDash val="solid"/>
            </a:ln>
          </c:spPr>
          <c:invertIfNegative val="0"/>
          <c:val>
            <c:numRef>
              <c:f>'summary by charge'!$F$35:$F$55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8D76-4428-A1D3-D2843E901EB6}"/>
            </c:ext>
          </c:extLst>
        </c:ser>
        <c:ser>
          <c:idx val="4"/>
          <c:order val="4"/>
          <c:tx>
            <c:strRef>
              <c:f>'summary by charge'!$G$34</c:f>
              <c:strCache>
                <c:ptCount val="1"/>
                <c:pt idx="0">
                  <c:v>Capital Recovery Charge</c:v>
                </c:pt>
              </c:strCache>
            </c:strRef>
          </c:tx>
          <c:spPr>
            <a:solidFill>
              <a:srgbClr val="FFCC00"/>
            </a:solidFill>
            <a:ln w="12700">
              <a:solidFill>
                <a:srgbClr val="000000"/>
              </a:solidFill>
              <a:prstDash val="solid"/>
            </a:ln>
          </c:spPr>
          <c:invertIfNegative val="0"/>
          <c:val>
            <c:numRef>
              <c:f>'summary by charge'!$G$35:$G$55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8D76-4428-A1D3-D2843E901EB6}"/>
            </c:ext>
          </c:extLst>
        </c:ser>
        <c:ser>
          <c:idx val="5"/>
          <c:order val="5"/>
          <c:tx>
            <c:strRef>
              <c:f>'summary by charge'!$H$34</c:f>
              <c:strCache>
                <c:ptCount val="1"/>
                <c:pt idx="0">
                  <c:v>Debt Reduction Charge</c:v>
                </c:pt>
              </c:strCache>
            </c:strRef>
          </c:tx>
          <c:spPr>
            <a:solidFill>
              <a:srgbClr val="FFFF00"/>
            </a:solidFill>
            <a:ln w="12700">
              <a:solidFill>
                <a:srgbClr val="000000"/>
              </a:solidFill>
              <a:prstDash val="solid"/>
            </a:ln>
          </c:spPr>
          <c:invertIfNegative val="0"/>
          <c:val>
            <c:numRef>
              <c:f>'summary by charge'!$H$35:$H$55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8D76-4428-A1D3-D2843E901EB6}"/>
            </c:ext>
          </c:extLst>
        </c:ser>
        <c:ser>
          <c:idx val="9"/>
          <c:order val="6"/>
          <c:tx>
            <c:strRef>
              <c:f>'summary by charge'!$L$34</c:f>
              <c:strCache>
                <c:ptCount val="1"/>
                <c:pt idx="0">
                  <c:v>Transmission Charge</c:v>
                </c:pt>
              </c:strCache>
            </c:strRef>
          </c:tx>
          <c:spPr>
            <a:solidFill>
              <a:srgbClr val="FF0000"/>
            </a:solidFill>
            <a:ln w="12700">
              <a:solidFill>
                <a:srgbClr val="000000"/>
              </a:solidFill>
              <a:prstDash val="solid"/>
            </a:ln>
          </c:spPr>
          <c:invertIfNegative val="0"/>
          <c:val>
            <c:numRef>
              <c:f>'summary by charge'!$L$35:$L$55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8D76-4428-A1D3-D2843E901EB6}"/>
            </c:ext>
          </c:extLst>
        </c:ser>
        <c:ser>
          <c:idx val="6"/>
          <c:order val="7"/>
          <c:tx>
            <c:strRef>
              <c:f>'summary by charge'!$I$34</c:f>
              <c:strCache>
                <c:ptCount val="1"/>
                <c:pt idx="0">
                  <c:v>Debt Administrative Charge</c:v>
                </c:pt>
              </c:strCache>
            </c:strRef>
          </c:tx>
          <c:spPr>
            <a:solidFill>
              <a:srgbClr val="FFFFFF"/>
            </a:solidFill>
            <a:ln w="12700">
              <a:solidFill>
                <a:srgbClr val="000000"/>
              </a:solidFill>
              <a:prstDash val="solid"/>
            </a:ln>
          </c:spPr>
          <c:invertIfNegative val="0"/>
          <c:val>
            <c:numRef>
              <c:f>'summary by charge'!$I$35:$I$55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8D76-4428-A1D3-D2843E901EB6}"/>
            </c:ext>
          </c:extLst>
        </c:ser>
        <c:ser>
          <c:idx val="7"/>
          <c:order val="8"/>
          <c:tx>
            <c:strRef>
              <c:f>'summary by charge'!$J$34</c:f>
              <c:strCache>
                <c:ptCount val="1"/>
                <c:pt idx="0">
                  <c:v>Coverage Fund Charge (amort.)</c:v>
                </c:pt>
              </c:strCache>
            </c:strRef>
          </c:tx>
          <c:spPr>
            <a:solidFill>
              <a:srgbClr val="CCFFCC"/>
            </a:solidFill>
            <a:ln w="12700">
              <a:solidFill>
                <a:srgbClr val="000000"/>
              </a:solidFill>
              <a:prstDash val="solid"/>
            </a:ln>
          </c:spPr>
          <c:invertIfNegative val="0"/>
          <c:val>
            <c:numRef>
              <c:f>'summary by charge'!$J$35:$J$55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8D76-4428-A1D3-D2843E901EB6}"/>
            </c:ext>
          </c:extLst>
        </c:ser>
        <c:ser>
          <c:idx val="8"/>
          <c:order val="9"/>
          <c:tx>
            <c:strRef>
              <c:f>'summary by charge'!$K$34</c:f>
              <c:strCache>
                <c:ptCount val="1"/>
                <c:pt idx="0">
                  <c:v>Working Capital Charge (amort.)</c:v>
                </c:pt>
              </c:strCache>
            </c:strRef>
          </c:tx>
          <c:spPr>
            <a:solidFill>
              <a:srgbClr val="CCFFFF"/>
            </a:solidFill>
            <a:ln w="12700">
              <a:solidFill>
                <a:srgbClr val="000000"/>
              </a:solidFill>
              <a:prstDash val="solid"/>
            </a:ln>
          </c:spPr>
          <c:invertIfNegative val="0"/>
          <c:val>
            <c:numRef>
              <c:f>'summary by charge'!$K$35:$K$55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8D76-4428-A1D3-D2843E901EB6}"/>
            </c:ext>
          </c:extLst>
        </c:ser>
        <c:dLbls>
          <c:showLegendKey val="0"/>
          <c:showVal val="0"/>
          <c:showCatName val="0"/>
          <c:showSerName val="0"/>
          <c:showPercent val="0"/>
          <c:showBubbleSize val="0"/>
        </c:dLbls>
        <c:gapWidth val="150"/>
        <c:overlap val="100"/>
        <c:axId val="847233864"/>
        <c:axId val="1"/>
      </c:barChart>
      <c:catAx>
        <c:axId val="847233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7233864"/>
        <c:crosses val="autoZero"/>
        <c:crossBetween val="between"/>
        <c:dispUnits>
          <c:builtInUnit val="millions"/>
          <c:dispUnitsLbl>
            <c:layout>
              <c:manualLayout>
                <c:xMode val="edge"/>
                <c:yMode val="edge"/>
                <c:x val="1.3392862981682034E-2"/>
                <c:y val="0.18144329896907216"/>
              </c:manualLayout>
            </c:layout>
            <c:spPr>
              <a:noFill/>
              <a:ln w="25400">
                <a:noFill/>
              </a:ln>
            </c:spPr>
            <c:txPr>
              <a:bodyPr rot="-5400000" vert="horz"/>
              <a:lstStyle/>
              <a:p>
                <a:pPr algn="ctr">
                  <a:defRPr sz="1200" b="1" i="0" u="none" strike="noStrike" baseline="0">
                    <a:solidFill>
                      <a:srgbClr val="000000"/>
                    </a:solidFill>
                    <a:latin typeface="Arial"/>
                    <a:ea typeface="Arial"/>
                    <a:cs typeface="Arial"/>
                  </a:defRPr>
                </a:pPr>
                <a:endParaRPr lang="en-US"/>
              </a:p>
            </c:txPr>
          </c:dispUnitsLbl>
        </c:dispUnits>
      </c:valAx>
      <c:spPr>
        <a:solidFill>
          <a:srgbClr val="C0C0C0"/>
        </a:solidFill>
        <a:ln w="12700">
          <a:solidFill>
            <a:srgbClr val="808080"/>
          </a:solidFill>
          <a:prstDash val="solid"/>
        </a:ln>
      </c:spPr>
    </c:plotArea>
    <c:legend>
      <c:legendPos val="b"/>
      <c:layout>
        <c:manualLayout>
          <c:xMode val="edge"/>
          <c:yMode val="edge"/>
          <c:x val="6.8273182719629927E-2"/>
          <c:y val="0.90042164084328169"/>
          <c:w val="0.87320792732233776"/>
          <c:h val="9.1164095371669029E-2"/>
        </c:manualLayout>
      </c:layout>
      <c:overlay val="0"/>
      <c:spPr>
        <a:solidFill>
          <a:srgbClr val="C0C0C0"/>
        </a:solidFill>
        <a:ln w="25400">
          <a:noFill/>
        </a:ln>
      </c:spPr>
      <c:txPr>
        <a:bodyPr/>
        <a:lstStyle/>
        <a:p>
          <a:pPr>
            <a:defRPr sz="3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603250</xdr:colOff>
      <xdr:row>2</xdr:row>
      <xdr:rowOff>31750</xdr:rowOff>
    </xdr:from>
    <xdr:to>
      <xdr:col>12</xdr:col>
      <xdr:colOff>927100</xdr:colOff>
      <xdr:row>30</xdr:row>
      <xdr:rowOff>114300</xdr:rowOff>
    </xdr:to>
    <xdr:graphicFrame macro="">
      <xdr:nvGraphicFramePr>
        <xdr:cNvPr id="15677" name="Chart 1">
          <a:extLst>
            <a:ext uri="{FF2B5EF4-FFF2-40B4-BE49-F238E27FC236}">
              <a16:creationId xmlns:a16="http://schemas.microsoft.com/office/drawing/2014/main" id="{00000000-0008-0000-0000-00003D3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190501</xdr:colOff>
      <xdr:row>1</xdr:row>
      <xdr:rowOff>10583</xdr:rowOff>
    </xdr:from>
    <xdr:to>
      <xdr:col>11</xdr:col>
      <xdr:colOff>711202</xdr:colOff>
      <xdr:row>3</xdr:row>
      <xdr:rowOff>69849</xdr:rowOff>
    </xdr:to>
    <xdr:sp macro="" textlink="">
      <xdr:nvSpPr>
        <xdr:cNvPr id="2" name="TextBox 1">
          <a:extLst>
            <a:ext uri="{FF2B5EF4-FFF2-40B4-BE49-F238E27FC236}">
              <a16:creationId xmlns:a16="http://schemas.microsoft.com/office/drawing/2014/main" id="{24DD6B1F-6D4B-4399-8A7E-3C301422BBA1}"/>
            </a:ext>
          </a:extLst>
        </xdr:cNvPr>
        <xdr:cNvSpPr txBox="1"/>
      </xdr:nvSpPr>
      <xdr:spPr>
        <a:xfrm>
          <a:off x="2931584" y="264583"/>
          <a:ext cx="8267701"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8</xdr:col>
      <xdr:colOff>10583</xdr:colOff>
      <xdr:row>9</xdr:row>
      <xdr:rowOff>45508</xdr:rowOff>
    </xdr:from>
    <xdr:to>
      <xdr:col>9</xdr:col>
      <xdr:colOff>113241</xdr:colOff>
      <xdr:row>10</xdr:row>
      <xdr:rowOff>147108</xdr:rowOff>
    </xdr:to>
    <xdr:sp macro="" textlink="">
      <xdr:nvSpPr>
        <xdr:cNvPr id="3" name="TextBox 2">
          <a:extLst>
            <a:ext uri="{FF2B5EF4-FFF2-40B4-BE49-F238E27FC236}">
              <a16:creationId xmlns:a16="http://schemas.microsoft.com/office/drawing/2014/main" id="{1978A95E-5111-4DAC-8B9C-C99ED124AE32}"/>
            </a:ext>
          </a:extLst>
        </xdr:cNvPr>
        <xdr:cNvSpPr txBox="1"/>
      </xdr:nvSpPr>
      <xdr:spPr>
        <a:xfrm>
          <a:off x="8154458" y="1845733"/>
          <a:ext cx="874183" cy="26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9</xdr:row>
      <xdr:rowOff>0</xdr:rowOff>
    </xdr:from>
    <xdr:to>
      <xdr:col>21</xdr:col>
      <xdr:colOff>103716</xdr:colOff>
      <xdr:row>10</xdr:row>
      <xdr:rowOff>98425</xdr:rowOff>
    </xdr:to>
    <xdr:sp macro="" textlink="">
      <xdr:nvSpPr>
        <xdr:cNvPr id="5" name="TextBox 4">
          <a:extLst>
            <a:ext uri="{FF2B5EF4-FFF2-40B4-BE49-F238E27FC236}">
              <a16:creationId xmlns:a16="http://schemas.microsoft.com/office/drawing/2014/main" id="{D3FF5BEA-31B5-4B6C-980A-CC09C18BD103}"/>
            </a:ext>
          </a:extLst>
        </xdr:cNvPr>
        <xdr:cNvSpPr txBox="1"/>
      </xdr:nvSpPr>
      <xdr:spPr>
        <a:xfrm>
          <a:off x="17441333"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9</xdr:row>
      <xdr:rowOff>0</xdr:rowOff>
    </xdr:from>
    <xdr:to>
      <xdr:col>38</xdr:col>
      <xdr:colOff>103717</xdr:colOff>
      <xdr:row>10</xdr:row>
      <xdr:rowOff>98425</xdr:rowOff>
    </xdr:to>
    <xdr:sp macro="" textlink="">
      <xdr:nvSpPr>
        <xdr:cNvPr id="6" name="TextBox 5">
          <a:extLst>
            <a:ext uri="{FF2B5EF4-FFF2-40B4-BE49-F238E27FC236}">
              <a16:creationId xmlns:a16="http://schemas.microsoft.com/office/drawing/2014/main" id="{60B224A0-7DB8-4AA2-B4F8-33F5A8175889}"/>
            </a:ext>
          </a:extLst>
        </xdr:cNvPr>
        <xdr:cNvSpPr txBox="1"/>
      </xdr:nvSpPr>
      <xdr:spPr>
        <a:xfrm>
          <a:off x="30575250"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9</xdr:row>
      <xdr:rowOff>0</xdr:rowOff>
    </xdr:from>
    <xdr:to>
      <xdr:col>58</xdr:col>
      <xdr:colOff>103717</xdr:colOff>
      <xdr:row>10</xdr:row>
      <xdr:rowOff>98425</xdr:rowOff>
    </xdr:to>
    <xdr:sp macro="" textlink="">
      <xdr:nvSpPr>
        <xdr:cNvPr id="7" name="TextBox 6">
          <a:extLst>
            <a:ext uri="{FF2B5EF4-FFF2-40B4-BE49-F238E27FC236}">
              <a16:creationId xmlns:a16="http://schemas.microsoft.com/office/drawing/2014/main" id="{16886D60-5AA8-4C0C-8411-2F81AFBF7A93}"/>
            </a:ext>
          </a:extLst>
        </xdr:cNvPr>
        <xdr:cNvSpPr txBox="1"/>
      </xdr:nvSpPr>
      <xdr:spPr>
        <a:xfrm>
          <a:off x="46026917"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9</xdr:row>
      <xdr:rowOff>0</xdr:rowOff>
    </xdr:from>
    <xdr:to>
      <xdr:col>77</xdr:col>
      <xdr:colOff>103717</xdr:colOff>
      <xdr:row>10</xdr:row>
      <xdr:rowOff>98425</xdr:rowOff>
    </xdr:to>
    <xdr:sp macro="" textlink="">
      <xdr:nvSpPr>
        <xdr:cNvPr id="8" name="TextBox 7">
          <a:extLst>
            <a:ext uri="{FF2B5EF4-FFF2-40B4-BE49-F238E27FC236}">
              <a16:creationId xmlns:a16="http://schemas.microsoft.com/office/drawing/2014/main" id="{9E842618-FDB3-4270-9031-25749F2FAD11}"/>
            </a:ext>
          </a:extLst>
        </xdr:cNvPr>
        <xdr:cNvSpPr txBox="1"/>
      </xdr:nvSpPr>
      <xdr:spPr>
        <a:xfrm>
          <a:off x="60706000" y="1788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296333</xdr:colOff>
      <xdr:row>8</xdr:row>
      <xdr:rowOff>137582</xdr:rowOff>
    </xdr:from>
    <xdr:to>
      <xdr:col>128</xdr:col>
      <xdr:colOff>400050</xdr:colOff>
      <xdr:row>10</xdr:row>
      <xdr:rowOff>66674</xdr:rowOff>
    </xdr:to>
    <xdr:sp macro="" textlink="">
      <xdr:nvSpPr>
        <xdr:cNvPr id="9" name="TextBox 8">
          <a:extLst>
            <a:ext uri="{FF2B5EF4-FFF2-40B4-BE49-F238E27FC236}">
              <a16:creationId xmlns:a16="http://schemas.microsoft.com/office/drawing/2014/main" id="{407A0EA3-E4D9-48D2-AA6D-E33AE5A70122}"/>
            </a:ext>
          </a:extLst>
        </xdr:cNvPr>
        <xdr:cNvSpPr txBox="1"/>
      </xdr:nvSpPr>
      <xdr:spPr>
        <a:xfrm>
          <a:off x="100404083" y="1756832"/>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285749</xdr:colOff>
      <xdr:row>14</xdr:row>
      <xdr:rowOff>74085</xdr:rowOff>
    </xdr:from>
    <xdr:to>
      <xdr:col>128</xdr:col>
      <xdr:colOff>389466</xdr:colOff>
      <xdr:row>15</xdr:row>
      <xdr:rowOff>161926</xdr:rowOff>
    </xdr:to>
    <xdr:sp macro="" textlink="">
      <xdr:nvSpPr>
        <xdr:cNvPr id="10" name="TextBox 9">
          <a:extLst>
            <a:ext uri="{FF2B5EF4-FFF2-40B4-BE49-F238E27FC236}">
              <a16:creationId xmlns:a16="http://schemas.microsoft.com/office/drawing/2014/main" id="{984AD2E2-6F89-424A-99FE-1F2FBC04A6FF}"/>
            </a:ext>
          </a:extLst>
        </xdr:cNvPr>
        <xdr:cNvSpPr txBox="1"/>
      </xdr:nvSpPr>
      <xdr:spPr>
        <a:xfrm>
          <a:off x="100393499" y="2688168"/>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317499</xdr:colOff>
      <xdr:row>27</xdr:row>
      <xdr:rowOff>137584</xdr:rowOff>
    </xdr:from>
    <xdr:to>
      <xdr:col>128</xdr:col>
      <xdr:colOff>421216</xdr:colOff>
      <xdr:row>29</xdr:row>
      <xdr:rowOff>45509</xdr:rowOff>
    </xdr:to>
    <xdr:sp macro="" textlink="">
      <xdr:nvSpPr>
        <xdr:cNvPr id="11" name="TextBox 10">
          <a:extLst>
            <a:ext uri="{FF2B5EF4-FFF2-40B4-BE49-F238E27FC236}">
              <a16:creationId xmlns:a16="http://schemas.microsoft.com/office/drawing/2014/main" id="{C249980D-037C-45BA-8585-B1DB5E685DFA}"/>
            </a:ext>
          </a:extLst>
        </xdr:cNvPr>
        <xdr:cNvSpPr txBox="1"/>
      </xdr:nvSpPr>
      <xdr:spPr>
        <a:xfrm>
          <a:off x="100425249" y="4847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328084</xdr:colOff>
      <xdr:row>31</xdr:row>
      <xdr:rowOff>84667</xdr:rowOff>
    </xdr:from>
    <xdr:to>
      <xdr:col>128</xdr:col>
      <xdr:colOff>431801</xdr:colOff>
      <xdr:row>32</xdr:row>
      <xdr:rowOff>130176</xdr:rowOff>
    </xdr:to>
    <xdr:sp macro="" textlink="">
      <xdr:nvSpPr>
        <xdr:cNvPr id="12" name="TextBox 11">
          <a:extLst>
            <a:ext uri="{FF2B5EF4-FFF2-40B4-BE49-F238E27FC236}">
              <a16:creationId xmlns:a16="http://schemas.microsoft.com/office/drawing/2014/main" id="{8B213688-8A31-40BA-AC0E-E10D235A7308}"/>
            </a:ext>
          </a:extLst>
        </xdr:cNvPr>
        <xdr:cNvSpPr txBox="1"/>
      </xdr:nvSpPr>
      <xdr:spPr>
        <a:xfrm>
          <a:off x="100435834" y="5513917"/>
          <a:ext cx="876300" cy="2465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370416</xdr:colOff>
      <xdr:row>34</xdr:row>
      <xdr:rowOff>10583</xdr:rowOff>
    </xdr:from>
    <xdr:to>
      <xdr:col>128</xdr:col>
      <xdr:colOff>474133</xdr:colOff>
      <xdr:row>35</xdr:row>
      <xdr:rowOff>56091</xdr:rowOff>
    </xdr:to>
    <xdr:sp macro="" textlink="">
      <xdr:nvSpPr>
        <xdr:cNvPr id="13" name="TextBox 12">
          <a:extLst>
            <a:ext uri="{FF2B5EF4-FFF2-40B4-BE49-F238E27FC236}">
              <a16:creationId xmlns:a16="http://schemas.microsoft.com/office/drawing/2014/main" id="{4D739435-7500-4BD8-85F4-4A96F9265717}"/>
            </a:ext>
          </a:extLst>
        </xdr:cNvPr>
        <xdr:cNvSpPr txBox="1"/>
      </xdr:nvSpPr>
      <xdr:spPr>
        <a:xfrm>
          <a:off x="100478166" y="6053666"/>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370417</xdr:colOff>
      <xdr:row>36</xdr:row>
      <xdr:rowOff>42333</xdr:rowOff>
    </xdr:from>
    <xdr:to>
      <xdr:col>128</xdr:col>
      <xdr:colOff>474134</xdr:colOff>
      <xdr:row>37</xdr:row>
      <xdr:rowOff>98425</xdr:rowOff>
    </xdr:to>
    <xdr:sp macro="" textlink="">
      <xdr:nvSpPr>
        <xdr:cNvPr id="14" name="TextBox 13">
          <a:extLst>
            <a:ext uri="{FF2B5EF4-FFF2-40B4-BE49-F238E27FC236}">
              <a16:creationId xmlns:a16="http://schemas.microsoft.com/office/drawing/2014/main" id="{1A542CCC-DA7E-4F06-A252-2D724659551D}"/>
            </a:ext>
          </a:extLst>
        </xdr:cNvPr>
        <xdr:cNvSpPr txBox="1"/>
      </xdr:nvSpPr>
      <xdr:spPr>
        <a:xfrm>
          <a:off x="100478167" y="65193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433917</xdr:colOff>
      <xdr:row>39</xdr:row>
      <xdr:rowOff>10583</xdr:rowOff>
    </xdr:from>
    <xdr:to>
      <xdr:col>128</xdr:col>
      <xdr:colOff>537634</xdr:colOff>
      <xdr:row>40</xdr:row>
      <xdr:rowOff>56091</xdr:rowOff>
    </xdr:to>
    <xdr:sp macro="" textlink="">
      <xdr:nvSpPr>
        <xdr:cNvPr id="15" name="TextBox 14">
          <a:extLst>
            <a:ext uri="{FF2B5EF4-FFF2-40B4-BE49-F238E27FC236}">
              <a16:creationId xmlns:a16="http://schemas.microsoft.com/office/drawing/2014/main" id="{784E7158-AFE6-493A-8C73-27EF27EFA197}"/>
            </a:ext>
          </a:extLst>
        </xdr:cNvPr>
        <xdr:cNvSpPr txBox="1"/>
      </xdr:nvSpPr>
      <xdr:spPr>
        <a:xfrm>
          <a:off x="100541667" y="7101416"/>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402166</xdr:colOff>
      <xdr:row>40</xdr:row>
      <xdr:rowOff>201083</xdr:rowOff>
    </xdr:from>
    <xdr:to>
      <xdr:col>128</xdr:col>
      <xdr:colOff>505883</xdr:colOff>
      <xdr:row>42</xdr:row>
      <xdr:rowOff>34925</xdr:rowOff>
    </xdr:to>
    <xdr:sp macro="" textlink="">
      <xdr:nvSpPr>
        <xdr:cNvPr id="16" name="TextBox 15">
          <a:extLst>
            <a:ext uri="{FF2B5EF4-FFF2-40B4-BE49-F238E27FC236}">
              <a16:creationId xmlns:a16="http://schemas.microsoft.com/office/drawing/2014/main" id="{BD304CC2-8255-4DD9-AFA1-8B4E7ACEFD5F}"/>
            </a:ext>
          </a:extLst>
        </xdr:cNvPr>
        <xdr:cNvSpPr txBox="1"/>
      </xdr:nvSpPr>
      <xdr:spPr>
        <a:xfrm>
          <a:off x="100509916" y="75035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402166</xdr:colOff>
      <xdr:row>42</xdr:row>
      <xdr:rowOff>201083</xdr:rowOff>
    </xdr:from>
    <xdr:to>
      <xdr:col>128</xdr:col>
      <xdr:colOff>505883</xdr:colOff>
      <xdr:row>44</xdr:row>
      <xdr:rowOff>34924</xdr:rowOff>
    </xdr:to>
    <xdr:sp macro="" textlink="">
      <xdr:nvSpPr>
        <xdr:cNvPr id="17" name="TextBox 16">
          <a:extLst>
            <a:ext uri="{FF2B5EF4-FFF2-40B4-BE49-F238E27FC236}">
              <a16:creationId xmlns:a16="http://schemas.microsoft.com/office/drawing/2014/main" id="{CE1830F2-BB24-456B-BEBD-C6496CD2195B}"/>
            </a:ext>
          </a:extLst>
        </xdr:cNvPr>
        <xdr:cNvSpPr txBox="1"/>
      </xdr:nvSpPr>
      <xdr:spPr>
        <a:xfrm>
          <a:off x="100509916" y="7926916"/>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127</xdr:col>
      <xdr:colOff>433917</xdr:colOff>
      <xdr:row>45</xdr:row>
      <xdr:rowOff>21167</xdr:rowOff>
    </xdr:from>
    <xdr:to>
      <xdr:col>128</xdr:col>
      <xdr:colOff>537634</xdr:colOff>
      <xdr:row>46</xdr:row>
      <xdr:rowOff>66675</xdr:rowOff>
    </xdr:to>
    <xdr:sp macro="" textlink="">
      <xdr:nvSpPr>
        <xdr:cNvPr id="18" name="TextBox 17">
          <a:extLst>
            <a:ext uri="{FF2B5EF4-FFF2-40B4-BE49-F238E27FC236}">
              <a16:creationId xmlns:a16="http://schemas.microsoft.com/office/drawing/2014/main" id="{B0DC7728-778E-424B-B978-95FFCBFA7D03}"/>
            </a:ext>
          </a:extLst>
        </xdr:cNvPr>
        <xdr:cNvSpPr txBox="1"/>
      </xdr:nvSpPr>
      <xdr:spPr>
        <a:xfrm>
          <a:off x="100541667" y="83820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14</xdr:row>
      <xdr:rowOff>0</xdr:rowOff>
    </xdr:from>
    <xdr:to>
      <xdr:col>77</xdr:col>
      <xdr:colOff>103717</xdr:colOff>
      <xdr:row>15</xdr:row>
      <xdr:rowOff>87841</xdr:rowOff>
    </xdr:to>
    <xdr:sp macro="" textlink="">
      <xdr:nvSpPr>
        <xdr:cNvPr id="19" name="TextBox 18">
          <a:extLst>
            <a:ext uri="{FF2B5EF4-FFF2-40B4-BE49-F238E27FC236}">
              <a16:creationId xmlns:a16="http://schemas.microsoft.com/office/drawing/2014/main" id="{184BFADF-E721-45EB-A6B5-9463FA98FE4A}"/>
            </a:ext>
          </a:extLst>
        </xdr:cNvPr>
        <xdr:cNvSpPr txBox="1"/>
      </xdr:nvSpPr>
      <xdr:spPr>
        <a:xfrm>
          <a:off x="60706000"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28</xdr:row>
      <xdr:rowOff>0</xdr:rowOff>
    </xdr:from>
    <xdr:to>
      <xdr:col>77</xdr:col>
      <xdr:colOff>103717</xdr:colOff>
      <xdr:row>29</xdr:row>
      <xdr:rowOff>77259</xdr:rowOff>
    </xdr:to>
    <xdr:sp macro="" textlink="">
      <xdr:nvSpPr>
        <xdr:cNvPr id="20" name="TextBox 19">
          <a:extLst>
            <a:ext uri="{FF2B5EF4-FFF2-40B4-BE49-F238E27FC236}">
              <a16:creationId xmlns:a16="http://schemas.microsoft.com/office/drawing/2014/main" id="{45474FF8-377E-4F57-8249-D3EAFB056585}"/>
            </a:ext>
          </a:extLst>
        </xdr:cNvPr>
        <xdr:cNvSpPr txBox="1"/>
      </xdr:nvSpPr>
      <xdr:spPr>
        <a:xfrm>
          <a:off x="60706000"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31</xdr:row>
      <xdr:rowOff>63500</xdr:rowOff>
    </xdr:from>
    <xdr:to>
      <xdr:col>77</xdr:col>
      <xdr:colOff>103717</xdr:colOff>
      <xdr:row>32</xdr:row>
      <xdr:rowOff>119592</xdr:rowOff>
    </xdr:to>
    <xdr:sp macro="" textlink="">
      <xdr:nvSpPr>
        <xdr:cNvPr id="21" name="TextBox 20">
          <a:extLst>
            <a:ext uri="{FF2B5EF4-FFF2-40B4-BE49-F238E27FC236}">
              <a16:creationId xmlns:a16="http://schemas.microsoft.com/office/drawing/2014/main" id="{1E5A0C25-E537-4C34-999A-5CABDD4FE010}"/>
            </a:ext>
          </a:extLst>
        </xdr:cNvPr>
        <xdr:cNvSpPr txBox="1"/>
      </xdr:nvSpPr>
      <xdr:spPr>
        <a:xfrm>
          <a:off x="60706000" y="54927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34</xdr:row>
      <xdr:rowOff>0</xdr:rowOff>
    </xdr:from>
    <xdr:to>
      <xdr:col>77</xdr:col>
      <xdr:colOff>103717</xdr:colOff>
      <xdr:row>35</xdr:row>
      <xdr:rowOff>45508</xdr:rowOff>
    </xdr:to>
    <xdr:sp macro="" textlink="">
      <xdr:nvSpPr>
        <xdr:cNvPr id="22" name="TextBox 21">
          <a:extLst>
            <a:ext uri="{FF2B5EF4-FFF2-40B4-BE49-F238E27FC236}">
              <a16:creationId xmlns:a16="http://schemas.microsoft.com/office/drawing/2014/main" id="{038E0FEA-799F-4D9E-A43E-7E6D081AC14B}"/>
            </a:ext>
          </a:extLst>
        </xdr:cNvPr>
        <xdr:cNvSpPr txBox="1"/>
      </xdr:nvSpPr>
      <xdr:spPr>
        <a:xfrm>
          <a:off x="60706000"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10583</xdr:colOff>
      <xdr:row>36</xdr:row>
      <xdr:rowOff>63500</xdr:rowOff>
    </xdr:from>
    <xdr:to>
      <xdr:col>77</xdr:col>
      <xdr:colOff>114300</xdr:colOff>
      <xdr:row>37</xdr:row>
      <xdr:rowOff>119592</xdr:rowOff>
    </xdr:to>
    <xdr:sp macro="" textlink="">
      <xdr:nvSpPr>
        <xdr:cNvPr id="23" name="TextBox 22">
          <a:extLst>
            <a:ext uri="{FF2B5EF4-FFF2-40B4-BE49-F238E27FC236}">
              <a16:creationId xmlns:a16="http://schemas.microsoft.com/office/drawing/2014/main" id="{123CC2FF-323A-4AC1-932F-A9F6600C0D1C}"/>
            </a:ext>
          </a:extLst>
        </xdr:cNvPr>
        <xdr:cNvSpPr txBox="1"/>
      </xdr:nvSpPr>
      <xdr:spPr>
        <a:xfrm>
          <a:off x="60716583" y="6540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39</xdr:row>
      <xdr:rowOff>0</xdr:rowOff>
    </xdr:from>
    <xdr:to>
      <xdr:col>77</xdr:col>
      <xdr:colOff>103717</xdr:colOff>
      <xdr:row>40</xdr:row>
      <xdr:rowOff>45508</xdr:rowOff>
    </xdr:to>
    <xdr:sp macro="" textlink="">
      <xdr:nvSpPr>
        <xdr:cNvPr id="24" name="TextBox 23">
          <a:extLst>
            <a:ext uri="{FF2B5EF4-FFF2-40B4-BE49-F238E27FC236}">
              <a16:creationId xmlns:a16="http://schemas.microsoft.com/office/drawing/2014/main" id="{3ECAFB51-B65F-4C66-9D58-D87F070ACA5B}"/>
            </a:ext>
          </a:extLst>
        </xdr:cNvPr>
        <xdr:cNvSpPr txBox="1"/>
      </xdr:nvSpPr>
      <xdr:spPr>
        <a:xfrm>
          <a:off x="60706000"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41</xdr:row>
      <xdr:rowOff>0</xdr:rowOff>
    </xdr:from>
    <xdr:to>
      <xdr:col>77</xdr:col>
      <xdr:colOff>103717</xdr:colOff>
      <xdr:row>42</xdr:row>
      <xdr:rowOff>45509</xdr:rowOff>
    </xdr:to>
    <xdr:sp macro="" textlink="">
      <xdr:nvSpPr>
        <xdr:cNvPr id="25" name="TextBox 24">
          <a:extLst>
            <a:ext uri="{FF2B5EF4-FFF2-40B4-BE49-F238E27FC236}">
              <a16:creationId xmlns:a16="http://schemas.microsoft.com/office/drawing/2014/main" id="{E2424AC7-92F8-41C0-B21B-950DDA81C857}"/>
            </a:ext>
          </a:extLst>
        </xdr:cNvPr>
        <xdr:cNvSpPr txBox="1"/>
      </xdr:nvSpPr>
      <xdr:spPr>
        <a:xfrm>
          <a:off x="60706000"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43</xdr:row>
      <xdr:rowOff>0</xdr:rowOff>
    </xdr:from>
    <xdr:to>
      <xdr:col>77</xdr:col>
      <xdr:colOff>103717</xdr:colOff>
      <xdr:row>44</xdr:row>
      <xdr:rowOff>45508</xdr:rowOff>
    </xdr:to>
    <xdr:sp macro="" textlink="">
      <xdr:nvSpPr>
        <xdr:cNvPr id="26" name="TextBox 25">
          <a:extLst>
            <a:ext uri="{FF2B5EF4-FFF2-40B4-BE49-F238E27FC236}">
              <a16:creationId xmlns:a16="http://schemas.microsoft.com/office/drawing/2014/main" id="{25950469-6691-49A9-A715-1920EF07E023}"/>
            </a:ext>
          </a:extLst>
        </xdr:cNvPr>
        <xdr:cNvSpPr txBox="1"/>
      </xdr:nvSpPr>
      <xdr:spPr>
        <a:xfrm>
          <a:off x="60706000"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76</xdr:col>
      <xdr:colOff>0</xdr:colOff>
      <xdr:row>45</xdr:row>
      <xdr:rowOff>0</xdr:rowOff>
    </xdr:from>
    <xdr:to>
      <xdr:col>77</xdr:col>
      <xdr:colOff>103717</xdr:colOff>
      <xdr:row>46</xdr:row>
      <xdr:rowOff>45508</xdr:rowOff>
    </xdr:to>
    <xdr:sp macro="" textlink="">
      <xdr:nvSpPr>
        <xdr:cNvPr id="27" name="TextBox 26">
          <a:extLst>
            <a:ext uri="{FF2B5EF4-FFF2-40B4-BE49-F238E27FC236}">
              <a16:creationId xmlns:a16="http://schemas.microsoft.com/office/drawing/2014/main" id="{025FA03B-1667-4EE9-AA6E-3A592B4C8780}"/>
            </a:ext>
          </a:extLst>
        </xdr:cNvPr>
        <xdr:cNvSpPr txBox="1"/>
      </xdr:nvSpPr>
      <xdr:spPr>
        <a:xfrm>
          <a:off x="60706000"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14</xdr:row>
      <xdr:rowOff>0</xdr:rowOff>
    </xdr:from>
    <xdr:to>
      <xdr:col>58</xdr:col>
      <xdr:colOff>103717</xdr:colOff>
      <xdr:row>15</xdr:row>
      <xdr:rowOff>87841</xdr:rowOff>
    </xdr:to>
    <xdr:sp macro="" textlink="">
      <xdr:nvSpPr>
        <xdr:cNvPr id="28" name="TextBox 27">
          <a:extLst>
            <a:ext uri="{FF2B5EF4-FFF2-40B4-BE49-F238E27FC236}">
              <a16:creationId xmlns:a16="http://schemas.microsoft.com/office/drawing/2014/main" id="{AAC0DDB1-8A25-4537-897E-D586A56C3E4D}"/>
            </a:ext>
          </a:extLst>
        </xdr:cNvPr>
        <xdr:cNvSpPr txBox="1"/>
      </xdr:nvSpPr>
      <xdr:spPr>
        <a:xfrm>
          <a:off x="46026917"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28</xdr:row>
      <xdr:rowOff>0</xdr:rowOff>
    </xdr:from>
    <xdr:to>
      <xdr:col>58</xdr:col>
      <xdr:colOff>103717</xdr:colOff>
      <xdr:row>29</xdr:row>
      <xdr:rowOff>77259</xdr:rowOff>
    </xdr:to>
    <xdr:sp macro="" textlink="">
      <xdr:nvSpPr>
        <xdr:cNvPr id="29" name="TextBox 28">
          <a:extLst>
            <a:ext uri="{FF2B5EF4-FFF2-40B4-BE49-F238E27FC236}">
              <a16:creationId xmlns:a16="http://schemas.microsoft.com/office/drawing/2014/main" id="{8040C8C4-4A28-4FD0-AC41-9690C6259DCC}"/>
            </a:ext>
          </a:extLst>
        </xdr:cNvPr>
        <xdr:cNvSpPr txBox="1"/>
      </xdr:nvSpPr>
      <xdr:spPr>
        <a:xfrm>
          <a:off x="46026917"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31</xdr:row>
      <xdr:rowOff>63500</xdr:rowOff>
    </xdr:from>
    <xdr:to>
      <xdr:col>58</xdr:col>
      <xdr:colOff>103717</xdr:colOff>
      <xdr:row>32</xdr:row>
      <xdr:rowOff>119592</xdr:rowOff>
    </xdr:to>
    <xdr:sp macro="" textlink="">
      <xdr:nvSpPr>
        <xdr:cNvPr id="30" name="TextBox 29">
          <a:extLst>
            <a:ext uri="{FF2B5EF4-FFF2-40B4-BE49-F238E27FC236}">
              <a16:creationId xmlns:a16="http://schemas.microsoft.com/office/drawing/2014/main" id="{2D7B7DC3-4596-45E5-A144-1CA0BD73CCA2}"/>
            </a:ext>
          </a:extLst>
        </xdr:cNvPr>
        <xdr:cNvSpPr txBox="1"/>
      </xdr:nvSpPr>
      <xdr:spPr>
        <a:xfrm>
          <a:off x="46026917" y="54927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34</xdr:row>
      <xdr:rowOff>0</xdr:rowOff>
    </xdr:from>
    <xdr:to>
      <xdr:col>58</xdr:col>
      <xdr:colOff>103717</xdr:colOff>
      <xdr:row>35</xdr:row>
      <xdr:rowOff>45508</xdr:rowOff>
    </xdr:to>
    <xdr:sp macro="" textlink="">
      <xdr:nvSpPr>
        <xdr:cNvPr id="31" name="TextBox 30">
          <a:extLst>
            <a:ext uri="{FF2B5EF4-FFF2-40B4-BE49-F238E27FC236}">
              <a16:creationId xmlns:a16="http://schemas.microsoft.com/office/drawing/2014/main" id="{38425BCD-5453-4CDB-A0A5-2E9263BF3823}"/>
            </a:ext>
          </a:extLst>
        </xdr:cNvPr>
        <xdr:cNvSpPr txBox="1"/>
      </xdr:nvSpPr>
      <xdr:spPr>
        <a:xfrm>
          <a:off x="46026917"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36</xdr:row>
      <xdr:rowOff>84667</xdr:rowOff>
    </xdr:from>
    <xdr:to>
      <xdr:col>58</xdr:col>
      <xdr:colOff>103717</xdr:colOff>
      <xdr:row>37</xdr:row>
      <xdr:rowOff>140759</xdr:rowOff>
    </xdr:to>
    <xdr:sp macro="" textlink="">
      <xdr:nvSpPr>
        <xdr:cNvPr id="32" name="TextBox 31">
          <a:extLst>
            <a:ext uri="{FF2B5EF4-FFF2-40B4-BE49-F238E27FC236}">
              <a16:creationId xmlns:a16="http://schemas.microsoft.com/office/drawing/2014/main" id="{B372E448-28D8-4E25-9783-F013DD7F3FBE}"/>
            </a:ext>
          </a:extLst>
        </xdr:cNvPr>
        <xdr:cNvSpPr txBox="1"/>
      </xdr:nvSpPr>
      <xdr:spPr>
        <a:xfrm>
          <a:off x="46026917" y="65616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39</xdr:row>
      <xdr:rowOff>0</xdr:rowOff>
    </xdr:from>
    <xdr:to>
      <xdr:col>58</xdr:col>
      <xdr:colOff>103717</xdr:colOff>
      <xdr:row>40</xdr:row>
      <xdr:rowOff>45508</xdr:rowOff>
    </xdr:to>
    <xdr:sp macro="" textlink="">
      <xdr:nvSpPr>
        <xdr:cNvPr id="33" name="TextBox 32">
          <a:extLst>
            <a:ext uri="{FF2B5EF4-FFF2-40B4-BE49-F238E27FC236}">
              <a16:creationId xmlns:a16="http://schemas.microsoft.com/office/drawing/2014/main" id="{D4ED5BBB-1633-47F6-9072-8EEC30E9B143}"/>
            </a:ext>
          </a:extLst>
        </xdr:cNvPr>
        <xdr:cNvSpPr txBox="1"/>
      </xdr:nvSpPr>
      <xdr:spPr>
        <a:xfrm>
          <a:off x="46026917"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41</xdr:row>
      <xdr:rowOff>0</xdr:rowOff>
    </xdr:from>
    <xdr:to>
      <xdr:col>58</xdr:col>
      <xdr:colOff>103717</xdr:colOff>
      <xdr:row>42</xdr:row>
      <xdr:rowOff>45509</xdr:rowOff>
    </xdr:to>
    <xdr:sp macro="" textlink="">
      <xdr:nvSpPr>
        <xdr:cNvPr id="34" name="TextBox 33">
          <a:extLst>
            <a:ext uri="{FF2B5EF4-FFF2-40B4-BE49-F238E27FC236}">
              <a16:creationId xmlns:a16="http://schemas.microsoft.com/office/drawing/2014/main" id="{FD85E8E5-6577-4856-BA76-8A3B5646443D}"/>
            </a:ext>
          </a:extLst>
        </xdr:cNvPr>
        <xdr:cNvSpPr txBox="1"/>
      </xdr:nvSpPr>
      <xdr:spPr>
        <a:xfrm>
          <a:off x="46026917"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43</xdr:row>
      <xdr:rowOff>0</xdr:rowOff>
    </xdr:from>
    <xdr:to>
      <xdr:col>58</xdr:col>
      <xdr:colOff>103717</xdr:colOff>
      <xdr:row>44</xdr:row>
      <xdr:rowOff>45508</xdr:rowOff>
    </xdr:to>
    <xdr:sp macro="" textlink="">
      <xdr:nvSpPr>
        <xdr:cNvPr id="35" name="TextBox 34">
          <a:extLst>
            <a:ext uri="{FF2B5EF4-FFF2-40B4-BE49-F238E27FC236}">
              <a16:creationId xmlns:a16="http://schemas.microsoft.com/office/drawing/2014/main" id="{0F276D1D-4094-4325-AD93-4055E2F5FF04}"/>
            </a:ext>
          </a:extLst>
        </xdr:cNvPr>
        <xdr:cNvSpPr txBox="1"/>
      </xdr:nvSpPr>
      <xdr:spPr>
        <a:xfrm>
          <a:off x="46026917"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57</xdr:col>
      <xdr:colOff>0</xdr:colOff>
      <xdr:row>45</xdr:row>
      <xdr:rowOff>0</xdr:rowOff>
    </xdr:from>
    <xdr:to>
      <xdr:col>58</xdr:col>
      <xdr:colOff>103717</xdr:colOff>
      <xdr:row>46</xdr:row>
      <xdr:rowOff>45508</xdr:rowOff>
    </xdr:to>
    <xdr:sp macro="" textlink="">
      <xdr:nvSpPr>
        <xdr:cNvPr id="36" name="TextBox 35">
          <a:extLst>
            <a:ext uri="{FF2B5EF4-FFF2-40B4-BE49-F238E27FC236}">
              <a16:creationId xmlns:a16="http://schemas.microsoft.com/office/drawing/2014/main" id="{96343BEE-7E33-45A9-8B78-880FDB313381}"/>
            </a:ext>
          </a:extLst>
        </xdr:cNvPr>
        <xdr:cNvSpPr txBox="1"/>
      </xdr:nvSpPr>
      <xdr:spPr>
        <a:xfrm>
          <a:off x="46026917"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14</xdr:row>
      <xdr:rowOff>0</xdr:rowOff>
    </xdr:from>
    <xdr:to>
      <xdr:col>38</xdr:col>
      <xdr:colOff>103717</xdr:colOff>
      <xdr:row>15</xdr:row>
      <xdr:rowOff>87841</xdr:rowOff>
    </xdr:to>
    <xdr:sp macro="" textlink="">
      <xdr:nvSpPr>
        <xdr:cNvPr id="37" name="TextBox 36">
          <a:extLst>
            <a:ext uri="{FF2B5EF4-FFF2-40B4-BE49-F238E27FC236}">
              <a16:creationId xmlns:a16="http://schemas.microsoft.com/office/drawing/2014/main" id="{060214A9-767F-48B0-935A-BE24B65DE38C}"/>
            </a:ext>
          </a:extLst>
        </xdr:cNvPr>
        <xdr:cNvSpPr txBox="1"/>
      </xdr:nvSpPr>
      <xdr:spPr>
        <a:xfrm>
          <a:off x="30575250"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28</xdr:row>
      <xdr:rowOff>0</xdr:rowOff>
    </xdr:from>
    <xdr:to>
      <xdr:col>38</xdr:col>
      <xdr:colOff>103717</xdr:colOff>
      <xdr:row>29</xdr:row>
      <xdr:rowOff>77259</xdr:rowOff>
    </xdr:to>
    <xdr:sp macro="" textlink="">
      <xdr:nvSpPr>
        <xdr:cNvPr id="38" name="TextBox 37">
          <a:extLst>
            <a:ext uri="{FF2B5EF4-FFF2-40B4-BE49-F238E27FC236}">
              <a16:creationId xmlns:a16="http://schemas.microsoft.com/office/drawing/2014/main" id="{FA1530C9-3564-4B29-BAC7-CA5E808762A6}"/>
            </a:ext>
          </a:extLst>
        </xdr:cNvPr>
        <xdr:cNvSpPr txBox="1"/>
      </xdr:nvSpPr>
      <xdr:spPr>
        <a:xfrm>
          <a:off x="30575250"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21167</xdr:colOff>
      <xdr:row>31</xdr:row>
      <xdr:rowOff>74083</xdr:rowOff>
    </xdr:from>
    <xdr:to>
      <xdr:col>38</xdr:col>
      <xdr:colOff>124884</xdr:colOff>
      <xdr:row>32</xdr:row>
      <xdr:rowOff>130175</xdr:rowOff>
    </xdr:to>
    <xdr:sp macro="" textlink="">
      <xdr:nvSpPr>
        <xdr:cNvPr id="39" name="TextBox 38">
          <a:extLst>
            <a:ext uri="{FF2B5EF4-FFF2-40B4-BE49-F238E27FC236}">
              <a16:creationId xmlns:a16="http://schemas.microsoft.com/office/drawing/2014/main" id="{4045CEFB-A3C0-44F1-967A-67A7CD4F6BAF}"/>
            </a:ext>
          </a:extLst>
        </xdr:cNvPr>
        <xdr:cNvSpPr txBox="1"/>
      </xdr:nvSpPr>
      <xdr:spPr>
        <a:xfrm>
          <a:off x="30596417" y="55033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34</xdr:row>
      <xdr:rowOff>0</xdr:rowOff>
    </xdr:from>
    <xdr:to>
      <xdr:col>38</xdr:col>
      <xdr:colOff>103717</xdr:colOff>
      <xdr:row>35</xdr:row>
      <xdr:rowOff>45508</xdr:rowOff>
    </xdr:to>
    <xdr:sp macro="" textlink="">
      <xdr:nvSpPr>
        <xdr:cNvPr id="40" name="TextBox 39">
          <a:extLst>
            <a:ext uri="{FF2B5EF4-FFF2-40B4-BE49-F238E27FC236}">
              <a16:creationId xmlns:a16="http://schemas.microsoft.com/office/drawing/2014/main" id="{4215023D-CB24-40CB-AD9D-7729607529B2}"/>
            </a:ext>
          </a:extLst>
        </xdr:cNvPr>
        <xdr:cNvSpPr txBox="1"/>
      </xdr:nvSpPr>
      <xdr:spPr>
        <a:xfrm>
          <a:off x="30575250"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42334</xdr:colOff>
      <xdr:row>36</xdr:row>
      <xdr:rowOff>95250</xdr:rowOff>
    </xdr:from>
    <xdr:to>
      <xdr:col>38</xdr:col>
      <xdr:colOff>146051</xdr:colOff>
      <xdr:row>37</xdr:row>
      <xdr:rowOff>151342</xdr:rowOff>
    </xdr:to>
    <xdr:sp macro="" textlink="">
      <xdr:nvSpPr>
        <xdr:cNvPr id="41" name="TextBox 40">
          <a:extLst>
            <a:ext uri="{FF2B5EF4-FFF2-40B4-BE49-F238E27FC236}">
              <a16:creationId xmlns:a16="http://schemas.microsoft.com/office/drawing/2014/main" id="{3A3BC821-715E-42D5-B8C3-FE917767D937}"/>
            </a:ext>
          </a:extLst>
        </xdr:cNvPr>
        <xdr:cNvSpPr txBox="1"/>
      </xdr:nvSpPr>
      <xdr:spPr>
        <a:xfrm>
          <a:off x="30617584" y="65722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39</xdr:row>
      <xdr:rowOff>0</xdr:rowOff>
    </xdr:from>
    <xdr:to>
      <xdr:col>38</xdr:col>
      <xdr:colOff>103717</xdr:colOff>
      <xdr:row>40</xdr:row>
      <xdr:rowOff>45508</xdr:rowOff>
    </xdr:to>
    <xdr:sp macro="" textlink="">
      <xdr:nvSpPr>
        <xdr:cNvPr id="42" name="TextBox 41">
          <a:extLst>
            <a:ext uri="{FF2B5EF4-FFF2-40B4-BE49-F238E27FC236}">
              <a16:creationId xmlns:a16="http://schemas.microsoft.com/office/drawing/2014/main" id="{8A3FFBF6-8396-481A-9950-AF09A93C0D89}"/>
            </a:ext>
          </a:extLst>
        </xdr:cNvPr>
        <xdr:cNvSpPr txBox="1"/>
      </xdr:nvSpPr>
      <xdr:spPr>
        <a:xfrm>
          <a:off x="30575250"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41</xdr:row>
      <xdr:rowOff>0</xdr:rowOff>
    </xdr:from>
    <xdr:to>
      <xdr:col>38</xdr:col>
      <xdr:colOff>103717</xdr:colOff>
      <xdr:row>42</xdr:row>
      <xdr:rowOff>45509</xdr:rowOff>
    </xdr:to>
    <xdr:sp macro="" textlink="">
      <xdr:nvSpPr>
        <xdr:cNvPr id="43" name="TextBox 42">
          <a:extLst>
            <a:ext uri="{FF2B5EF4-FFF2-40B4-BE49-F238E27FC236}">
              <a16:creationId xmlns:a16="http://schemas.microsoft.com/office/drawing/2014/main" id="{433B1106-8981-464F-A805-0646471702D5}"/>
            </a:ext>
          </a:extLst>
        </xdr:cNvPr>
        <xdr:cNvSpPr txBox="1"/>
      </xdr:nvSpPr>
      <xdr:spPr>
        <a:xfrm>
          <a:off x="30575250"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43</xdr:row>
      <xdr:rowOff>0</xdr:rowOff>
    </xdr:from>
    <xdr:to>
      <xdr:col>38</xdr:col>
      <xdr:colOff>103717</xdr:colOff>
      <xdr:row>44</xdr:row>
      <xdr:rowOff>45508</xdr:rowOff>
    </xdr:to>
    <xdr:sp macro="" textlink="">
      <xdr:nvSpPr>
        <xdr:cNvPr id="44" name="TextBox 43">
          <a:extLst>
            <a:ext uri="{FF2B5EF4-FFF2-40B4-BE49-F238E27FC236}">
              <a16:creationId xmlns:a16="http://schemas.microsoft.com/office/drawing/2014/main" id="{181A466B-3DD0-4CD3-ABBF-78CFE13CD62C}"/>
            </a:ext>
          </a:extLst>
        </xdr:cNvPr>
        <xdr:cNvSpPr txBox="1"/>
      </xdr:nvSpPr>
      <xdr:spPr>
        <a:xfrm>
          <a:off x="30575250"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37</xdr:col>
      <xdr:colOff>0</xdr:colOff>
      <xdr:row>45</xdr:row>
      <xdr:rowOff>0</xdr:rowOff>
    </xdr:from>
    <xdr:to>
      <xdr:col>38</xdr:col>
      <xdr:colOff>103717</xdr:colOff>
      <xdr:row>46</xdr:row>
      <xdr:rowOff>45508</xdr:rowOff>
    </xdr:to>
    <xdr:sp macro="" textlink="">
      <xdr:nvSpPr>
        <xdr:cNvPr id="45" name="TextBox 44">
          <a:extLst>
            <a:ext uri="{FF2B5EF4-FFF2-40B4-BE49-F238E27FC236}">
              <a16:creationId xmlns:a16="http://schemas.microsoft.com/office/drawing/2014/main" id="{593AA6B8-DCCA-469B-BFB9-873C1455C042}"/>
            </a:ext>
          </a:extLst>
        </xdr:cNvPr>
        <xdr:cNvSpPr txBox="1"/>
      </xdr:nvSpPr>
      <xdr:spPr>
        <a:xfrm>
          <a:off x="30575250"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14</xdr:row>
      <xdr:rowOff>0</xdr:rowOff>
    </xdr:from>
    <xdr:to>
      <xdr:col>21</xdr:col>
      <xdr:colOff>103716</xdr:colOff>
      <xdr:row>15</xdr:row>
      <xdr:rowOff>87841</xdr:rowOff>
    </xdr:to>
    <xdr:sp macro="" textlink="">
      <xdr:nvSpPr>
        <xdr:cNvPr id="46" name="TextBox 45">
          <a:extLst>
            <a:ext uri="{FF2B5EF4-FFF2-40B4-BE49-F238E27FC236}">
              <a16:creationId xmlns:a16="http://schemas.microsoft.com/office/drawing/2014/main" id="{B2EB14FB-FC24-4EBF-B408-E09FB1966E57}"/>
            </a:ext>
          </a:extLst>
        </xdr:cNvPr>
        <xdr:cNvSpPr txBox="1"/>
      </xdr:nvSpPr>
      <xdr:spPr>
        <a:xfrm>
          <a:off x="17441333" y="2614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28</xdr:row>
      <xdr:rowOff>0</xdr:rowOff>
    </xdr:from>
    <xdr:to>
      <xdr:col>21</xdr:col>
      <xdr:colOff>103716</xdr:colOff>
      <xdr:row>29</xdr:row>
      <xdr:rowOff>77259</xdr:rowOff>
    </xdr:to>
    <xdr:sp macro="" textlink="">
      <xdr:nvSpPr>
        <xdr:cNvPr id="47" name="TextBox 46">
          <a:extLst>
            <a:ext uri="{FF2B5EF4-FFF2-40B4-BE49-F238E27FC236}">
              <a16:creationId xmlns:a16="http://schemas.microsoft.com/office/drawing/2014/main" id="{D86EC360-A485-4688-BDB8-1E66BB2406CF}"/>
            </a:ext>
          </a:extLst>
        </xdr:cNvPr>
        <xdr:cNvSpPr txBox="1"/>
      </xdr:nvSpPr>
      <xdr:spPr>
        <a:xfrm>
          <a:off x="17441333" y="487891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21167</xdr:colOff>
      <xdr:row>31</xdr:row>
      <xdr:rowOff>63500</xdr:rowOff>
    </xdr:from>
    <xdr:to>
      <xdr:col>21</xdr:col>
      <xdr:colOff>124883</xdr:colOff>
      <xdr:row>32</xdr:row>
      <xdr:rowOff>119592</xdr:rowOff>
    </xdr:to>
    <xdr:sp macro="" textlink="">
      <xdr:nvSpPr>
        <xdr:cNvPr id="48" name="TextBox 47">
          <a:extLst>
            <a:ext uri="{FF2B5EF4-FFF2-40B4-BE49-F238E27FC236}">
              <a16:creationId xmlns:a16="http://schemas.microsoft.com/office/drawing/2014/main" id="{B3323364-56F5-46CA-8D7B-A6DD878C015C}"/>
            </a:ext>
          </a:extLst>
        </xdr:cNvPr>
        <xdr:cNvSpPr txBox="1"/>
      </xdr:nvSpPr>
      <xdr:spPr>
        <a:xfrm>
          <a:off x="17462500" y="54927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34</xdr:row>
      <xdr:rowOff>0</xdr:rowOff>
    </xdr:from>
    <xdr:to>
      <xdr:col>21</xdr:col>
      <xdr:colOff>103716</xdr:colOff>
      <xdr:row>35</xdr:row>
      <xdr:rowOff>45508</xdr:rowOff>
    </xdr:to>
    <xdr:sp macro="" textlink="">
      <xdr:nvSpPr>
        <xdr:cNvPr id="49" name="TextBox 48">
          <a:extLst>
            <a:ext uri="{FF2B5EF4-FFF2-40B4-BE49-F238E27FC236}">
              <a16:creationId xmlns:a16="http://schemas.microsoft.com/office/drawing/2014/main" id="{EDBCF3D9-81FB-4D14-848D-A464FE261EC9}"/>
            </a:ext>
          </a:extLst>
        </xdr:cNvPr>
        <xdr:cNvSpPr txBox="1"/>
      </xdr:nvSpPr>
      <xdr:spPr>
        <a:xfrm>
          <a:off x="17441333" y="604308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10584</xdr:colOff>
      <xdr:row>36</xdr:row>
      <xdr:rowOff>74084</xdr:rowOff>
    </xdr:from>
    <xdr:to>
      <xdr:col>21</xdr:col>
      <xdr:colOff>114300</xdr:colOff>
      <xdr:row>37</xdr:row>
      <xdr:rowOff>130176</xdr:rowOff>
    </xdr:to>
    <xdr:sp macro="" textlink="">
      <xdr:nvSpPr>
        <xdr:cNvPr id="50" name="TextBox 49">
          <a:extLst>
            <a:ext uri="{FF2B5EF4-FFF2-40B4-BE49-F238E27FC236}">
              <a16:creationId xmlns:a16="http://schemas.microsoft.com/office/drawing/2014/main" id="{5783C58E-4A72-41FA-A660-4F2A342B5F69}"/>
            </a:ext>
          </a:extLst>
        </xdr:cNvPr>
        <xdr:cNvSpPr txBox="1"/>
      </xdr:nvSpPr>
      <xdr:spPr>
        <a:xfrm>
          <a:off x="17451917" y="6551084"/>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39</xdr:row>
      <xdr:rowOff>0</xdr:rowOff>
    </xdr:from>
    <xdr:to>
      <xdr:col>21</xdr:col>
      <xdr:colOff>103716</xdr:colOff>
      <xdr:row>40</xdr:row>
      <xdr:rowOff>45508</xdr:rowOff>
    </xdr:to>
    <xdr:sp macro="" textlink="">
      <xdr:nvSpPr>
        <xdr:cNvPr id="51" name="TextBox 50">
          <a:extLst>
            <a:ext uri="{FF2B5EF4-FFF2-40B4-BE49-F238E27FC236}">
              <a16:creationId xmlns:a16="http://schemas.microsoft.com/office/drawing/2014/main" id="{5381CC28-0DE7-4740-BA7A-2EADBE2E9955}"/>
            </a:ext>
          </a:extLst>
        </xdr:cNvPr>
        <xdr:cNvSpPr txBox="1"/>
      </xdr:nvSpPr>
      <xdr:spPr>
        <a:xfrm>
          <a:off x="17441333" y="709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41</xdr:row>
      <xdr:rowOff>0</xdr:rowOff>
    </xdr:from>
    <xdr:to>
      <xdr:col>21</xdr:col>
      <xdr:colOff>103716</xdr:colOff>
      <xdr:row>42</xdr:row>
      <xdr:rowOff>45509</xdr:rowOff>
    </xdr:to>
    <xdr:sp macro="" textlink="">
      <xdr:nvSpPr>
        <xdr:cNvPr id="52" name="TextBox 51">
          <a:extLst>
            <a:ext uri="{FF2B5EF4-FFF2-40B4-BE49-F238E27FC236}">
              <a16:creationId xmlns:a16="http://schemas.microsoft.com/office/drawing/2014/main" id="{A1A47D14-8079-4D55-B7B8-776FD2881F1D}"/>
            </a:ext>
          </a:extLst>
        </xdr:cNvPr>
        <xdr:cNvSpPr txBox="1"/>
      </xdr:nvSpPr>
      <xdr:spPr>
        <a:xfrm>
          <a:off x="17441333" y="7514167"/>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43</xdr:row>
      <xdr:rowOff>0</xdr:rowOff>
    </xdr:from>
    <xdr:to>
      <xdr:col>21</xdr:col>
      <xdr:colOff>103716</xdr:colOff>
      <xdr:row>44</xdr:row>
      <xdr:rowOff>45508</xdr:rowOff>
    </xdr:to>
    <xdr:sp macro="" textlink="">
      <xdr:nvSpPr>
        <xdr:cNvPr id="53" name="TextBox 52">
          <a:extLst>
            <a:ext uri="{FF2B5EF4-FFF2-40B4-BE49-F238E27FC236}">
              <a16:creationId xmlns:a16="http://schemas.microsoft.com/office/drawing/2014/main" id="{AC86B5A5-0E80-43F7-93FE-69C65258B4EC}"/>
            </a:ext>
          </a:extLst>
        </xdr:cNvPr>
        <xdr:cNvSpPr txBox="1"/>
      </xdr:nvSpPr>
      <xdr:spPr>
        <a:xfrm>
          <a:off x="17441333" y="793750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20</xdr:col>
      <xdr:colOff>0</xdr:colOff>
      <xdr:row>45</xdr:row>
      <xdr:rowOff>0</xdr:rowOff>
    </xdr:from>
    <xdr:to>
      <xdr:col>21</xdr:col>
      <xdr:colOff>103716</xdr:colOff>
      <xdr:row>46</xdr:row>
      <xdr:rowOff>45508</xdr:rowOff>
    </xdr:to>
    <xdr:sp macro="" textlink="">
      <xdr:nvSpPr>
        <xdr:cNvPr id="54" name="TextBox 53">
          <a:extLst>
            <a:ext uri="{FF2B5EF4-FFF2-40B4-BE49-F238E27FC236}">
              <a16:creationId xmlns:a16="http://schemas.microsoft.com/office/drawing/2014/main" id="{439D7935-EB06-4817-9212-3BEF7BF29E50}"/>
            </a:ext>
          </a:extLst>
        </xdr:cNvPr>
        <xdr:cNvSpPr txBox="1"/>
      </xdr:nvSpPr>
      <xdr:spPr>
        <a:xfrm>
          <a:off x="17441333" y="8360833"/>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9525</xdr:colOff>
      <xdr:row>14</xdr:row>
      <xdr:rowOff>57150</xdr:rowOff>
    </xdr:from>
    <xdr:to>
      <xdr:col>9</xdr:col>
      <xdr:colOff>113241</xdr:colOff>
      <xdr:row>15</xdr:row>
      <xdr:rowOff>140758</xdr:rowOff>
    </xdr:to>
    <xdr:sp macro="" textlink="">
      <xdr:nvSpPr>
        <xdr:cNvPr id="55" name="TextBox 54">
          <a:extLst>
            <a:ext uri="{FF2B5EF4-FFF2-40B4-BE49-F238E27FC236}">
              <a16:creationId xmlns:a16="http://schemas.microsoft.com/office/drawing/2014/main" id="{57E26BE5-1C9C-4EAC-B92B-8B4EDCC477D1}"/>
            </a:ext>
          </a:extLst>
        </xdr:cNvPr>
        <xdr:cNvSpPr txBox="1"/>
      </xdr:nvSpPr>
      <xdr:spPr>
        <a:xfrm>
          <a:off x="8153400" y="269557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28</xdr:row>
      <xdr:rowOff>0</xdr:rowOff>
    </xdr:from>
    <xdr:to>
      <xdr:col>9</xdr:col>
      <xdr:colOff>103716</xdr:colOff>
      <xdr:row>29</xdr:row>
      <xdr:rowOff>74083</xdr:rowOff>
    </xdr:to>
    <xdr:sp macro="" textlink="">
      <xdr:nvSpPr>
        <xdr:cNvPr id="56" name="TextBox 55">
          <a:extLst>
            <a:ext uri="{FF2B5EF4-FFF2-40B4-BE49-F238E27FC236}">
              <a16:creationId xmlns:a16="http://schemas.microsoft.com/office/drawing/2014/main" id="{E799AF6B-C11F-4219-81F3-DF288BB19D27}"/>
            </a:ext>
          </a:extLst>
        </xdr:cNvPr>
        <xdr:cNvSpPr txBox="1"/>
      </xdr:nvSpPr>
      <xdr:spPr>
        <a:xfrm>
          <a:off x="8143875" y="494347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28575</xdr:colOff>
      <xdr:row>31</xdr:row>
      <xdr:rowOff>76200</xdr:rowOff>
    </xdr:from>
    <xdr:to>
      <xdr:col>9</xdr:col>
      <xdr:colOff>132291</xdr:colOff>
      <xdr:row>32</xdr:row>
      <xdr:rowOff>131233</xdr:rowOff>
    </xdr:to>
    <xdr:sp macro="" textlink="">
      <xdr:nvSpPr>
        <xdr:cNvPr id="57" name="TextBox 56">
          <a:extLst>
            <a:ext uri="{FF2B5EF4-FFF2-40B4-BE49-F238E27FC236}">
              <a16:creationId xmlns:a16="http://schemas.microsoft.com/office/drawing/2014/main" id="{B4C2EAE2-874C-45D6-9D22-9515EFB50C2B}"/>
            </a:ext>
          </a:extLst>
        </xdr:cNvPr>
        <xdr:cNvSpPr txBox="1"/>
      </xdr:nvSpPr>
      <xdr:spPr>
        <a:xfrm>
          <a:off x="8172450" y="557212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34</xdr:row>
      <xdr:rowOff>0</xdr:rowOff>
    </xdr:from>
    <xdr:to>
      <xdr:col>9</xdr:col>
      <xdr:colOff>103716</xdr:colOff>
      <xdr:row>35</xdr:row>
      <xdr:rowOff>45508</xdr:rowOff>
    </xdr:to>
    <xdr:sp macro="" textlink="">
      <xdr:nvSpPr>
        <xdr:cNvPr id="58" name="TextBox 57">
          <a:extLst>
            <a:ext uri="{FF2B5EF4-FFF2-40B4-BE49-F238E27FC236}">
              <a16:creationId xmlns:a16="http://schemas.microsoft.com/office/drawing/2014/main" id="{C73C15FF-7F6F-4477-B22A-D2B16C27C9E8}"/>
            </a:ext>
          </a:extLst>
        </xdr:cNvPr>
        <xdr:cNvSpPr txBox="1"/>
      </xdr:nvSpPr>
      <xdr:spPr>
        <a:xfrm>
          <a:off x="8143875" y="610552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36</xdr:row>
      <xdr:rowOff>85725</xdr:rowOff>
    </xdr:from>
    <xdr:to>
      <xdr:col>9</xdr:col>
      <xdr:colOff>103716</xdr:colOff>
      <xdr:row>37</xdr:row>
      <xdr:rowOff>140758</xdr:rowOff>
    </xdr:to>
    <xdr:sp macro="" textlink="">
      <xdr:nvSpPr>
        <xdr:cNvPr id="59" name="TextBox 58">
          <a:extLst>
            <a:ext uri="{FF2B5EF4-FFF2-40B4-BE49-F238E27FC236}">
              <a16:creationId xmlns:a16="http://schemas.microsoft.com/office/drawing/2014/main" id="{257C25B4-7601-4B86-B3E1-EE47F0CE2F83}"/>
            </a:ext>
          </a:extLst>
        </xdr:cNvPr>
        <xdr:cNvSpPr txBox="1"/>
      </xdr:nvSpPr>
      <xdr:spPr>
        <a:xfrm>
          <a:off x="8143875" y="661987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39</xdr:row>
      <xdr:rowOff>0</xdr:rowOff>
    </xdr:from>
    <xdr:to>
      <xdr:col>9</xdr:col>
      <xdr:colOff>103716</xdr:colOff>
      <xdr:row>40</xdr:row>
      <xdr:rowOff>45508</xdr:rowOff>
    </xdr:to>
    <xdr:sp macro="" textlink="">
      <xdr:nvSpPr>
        <xdr:cNvPr id="60" name="TextBox 59">
          <a:extLst>
            <a:ext uri="{FF2B5EF4-FFF2-40B4-BE49-F238E27FC236}">
              <a16:creationId xmlns:a16="http://schemas.microsoft.com/office/drawing/2014/main" id="{1DB1C13A-0DE1-4A8E-ADAF-5B8CE5E51962}"/>
            </a:ext>
          </a:extLst>
        </xdr:cNvPr>
        <xdr:cNvSpPr txBox="1"/>
      </xdr:nvSpPr>
      <xdr:spPr>
        <a:xfrm>
          <a:off x="8143875" y="71437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41</xdr:row>
      <xdr:rowOff>0</xdr:rowOff>
    </xdr:from>
    <xdr:to>
      <xdr:col>9</xdr:col>
      <xdr:colOff>103716</xdr:colOff>
      <xdr:row>42</xdr:row>
      <xdr:rowOff>45508</xdr:rowOff>
    </xdr:to>
    <xdr:sp macro="" textlink="">
      <xdr:nvSpPr>
        <xdr:cNvPr id="61" name="TextBox 60">
          <a:extLst>
            <a:ext uri="{FF2B5EF4-FFF2-40B4-BE49-F238E27FC236}">
              <a16:creationId xmlns:a16="http://schemas.microsoft.com/office/drawing/2014/main" id="{B7348E4F-D36A-4BCD-9947-56AF0CC29F42}"/>
            </a:ext>
          </a:extLst>
        </xdr:cNvPr>
        <xdr:cNvSpPr txBox="1"/>
      </xdr:nvSpPr>
      <xdr:spPr>
        <a:xfrm>
          <a:off x="8143875" y="75628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43</xdr:row>
      <xdr:rowOff>0</xdr:rowOff>
    </xdr:from>
    <xdr:to>
      <xdr:col>9</xdr:col>
      <xdr:colOff>103716</xdr:colOff>
      <xdr:row>44</xdr:row>
      <xdr:rowOff>45508</xdr:rowOff>
    </xdr:to>
    <xdr:sp macro="" textlink="">
      <xdr:nvSpPr>
        <xdr:cNvPr id="62" name="TextBox 61">
          <a:extLst>
            <a:ext uri="{FF2B5EF4-FFF2-40B4-BE49-F238E27FC236}">
              <a16:creationId xmlns:a16="http://schemas.microsoft.com/office/drawing/2014/main" id="{CFF97677-42A1-4798-8BEE-B61442700024}"/>
            </a:ext>
          </a:extLst>
        </xdr:cNvPr>
        <xdr:cNvSpPr txBox="1"/>
      </xdr:nvSpPr>
      <xdr:spPr>
        <a:xfrm>
          <a:off x="8143875" y="79819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45</xdr:row>
      <xdr:rowOff>0</xdr:rowOff>
    </xdr:from>
    <xdr:to>
      <xdr:col>9</xdr:col>
      <xdr:colOff>103716</xdr:colOff>
      <xdr:row>46</xdr:row>
      <xdr:rowOff>45508</xdr:rowOff>
    </xdr:to>
    <xdr:sp macro="" textlink="">
      <xdr:nvSpPr>
        <xdr:cNvPr id="63" name="TextBox 62">
          <a:extLst>
            <a:ext uri="{FF2B5EF4-FFF2-40B4-BE49-F238E27FC236}">
              <a16:creationId xmlns:a16="http://schemas.microsoft.com/office/drawing/2014/main" id="{9C5BAD45-AC2A-4921-8BDA-A92033CBEEAF}"/>
            </a:ext>
          </a:extLst>
        </xdr:cNvPr>
        <xdr:cNvSpPr txBox="1"/>
      </xdr:nvSpPr>
      <xdr:spPr>
        <a:xfrm>
          <a:off x="8143875" y="840105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2</xdr:row>
      <xdr:rowOff>47625</xdr:rowOff>
    </xdr:from>
    <xdr:to>
      <xdr:col>12</xdr:col>
      <xdr:colOff>123825</xdr:colOff>
      <xdr:row>4</xdr:row>
      <xdr:rowOff>95249</xdr:rowOff>
    </xdr:to>
    <xdr:sp macro="" textlink="">
      <xdr:nvSpPr>
        <xdr:cNvPr id="4" name="TextBox 3">
          <a:extLst>
            <a:ext uri="{FF2B5EF4-FFF2-40B4-BE49-F238E27FC236}">
              <a16:creationId xmlns:a16="http://schemas.microsoft.com/office/drawing/2014/main" id="{ADC94EAE-4149-48FC-AFCC-B8B2A3143E23}"/>
            </a:ext>
          </a:extLst>
        </xdr:cNvPr>
        <xdr:cNvSpPr txBox="1"/>
      </xdr:nvSpPr>
      <xdr:spPr>
        <a:xfrm>
          <a:off x="2533650" y="485775"/>
          <a:ext cx="8267700"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5</xdr:col>
      <xdr:colOff>57150</xdr:colOff>
      <xdr:row>12</xdr:row>
      <xdr:rowOff>161925</xdr:rowOff>
    </xdr:from>
    <xdr:to>
      <xdr:col>6</xdr:col>
      <xdr:colOff>94191</xdr:colOff>
      <xdr:row>14</xdr:row>
      <xdr:rowOff>35983</xdr:rowOff>
    </xdr:to>
    <xdr:sp macro="" textlink="">
      <xdr:nvSpPr>
        <xdr:cNvPr id="5" name="TextBox 4">
          <a:extLst>
            <a:ext uri="{FF2B5EF4-FFF2-40B4-BE49-F238E27FC236}">
              <a16:creationId xmlns:a16="http://schemas.microsoft.com/office/drawing/2014/main" id="{E3128107-8E82-4772-B873-1ED27A44A4D7}"/>
            </a:ext>
          </a:extLst>
        </xdr:cNvPr>
        <xdr:cNvSpPr txBox="1"/>
      </xdr:nvSpPr>
      <xdr:spPr>
        <a:xfrm>
          <a:off x="5276850" y="2600325"/>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158749</xdr:colOff>
      <xdr:row>1</xdr:row>
      <xdr:rowOff>0</xdr:rowOff>
    </xdr:from>
    <xdr:to>
      <xdr:col>21</xdr:col>
      <xdr:colOff>518582</xdr:colOff>
      <xdr:row>3</xdr:row>
      <xdr:rowOff>48683</xdr:rowOff>
    </xdr:to>
    <xdr:sp macro="" textlink="">
      <xdr:nvSpPr>
        <xdr:cNvPr id="2" name="TextBox 1">
          <a:extLst>
            <a:ext uri="{FF2B5EF4-FFF2-40B4-BE49-F238E27FC236}">
              <a16:creationId xmlns:a16="http://schemas.microsoft.com/office/drawing/2014/main" id="{CEEC3F31-F195-4A3E-8115-EF7B0C798C77}"/>
            </a:ext>
          </a:extLst>
        </xdr:cNvPr>
        <xdr:cNvSpPr txBox="1"/>
      </xdr:nvSpPr>
      <xdr:spPr>
        <a:xfrm>
          <a:off x="2571749" y="243417"/>
          <a:ext cx="12234333"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349250</xdr:colOff>
      <xdr:row>17</xdr:row>
      <xdr:rowOff>31750</xdr:rowOff>
    </xdr:from>
    <xdr:to>
      <xdr:col>2</xdr:col>
      <xdr:colOff>356657</xdr:colOff>
      <xdr:row>18</xdr:row>
      <xdr:rowOff>128058</xdr:rowOff>
    </xdr:to>
    <xdr:sp macro="" textlink="">
      <xdr:nvSpPr>
        <xdr:cNvPr id="4" name="TextBox 3">
          <a:extLst>
            <a:ext uri="{FF2B5EF4-FFF2-40B4-BE49-F238E27FC236}">
              <a16:creationId xmlns:a16="http://schemas.microsoft.com/office/drawing/2014/main" id="{52A66ED8-80D6-45C5-B3DD-5BAD800C10F0}"/>
            </a:ext>
          </a:extLst>
        </xdr:cNvPr>
        <xdr:cNvSpPr txBox="1"/>
      </xdr:nvSpPr>
      <xdr:spPr>
        <a:xfrm>
          <a:off x="1217083" y="37994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7</xdr:col>
      <xdr:colOff>169334</xdr:colOff>
      <xdr:row>17</xdr:row>
      <xdr:rowOff>137584</xdr:rowOff>
    </xdr:from>
    <xdr:to>
      <xdr:col>8</xdr:col>
      <xdr:colOff>388408</xdr:colOff>
      <xdr:row>19</xdr:row>
      <xdr:rowOff>75142</xdr:rowOff>
    </xdr:to>
    <xdr:sp macro="" textlink="">
      <xdr:nvSpPr>
        <xdr:cNvPr id="5" name="TextBox 4">
          <a:extLst>
            <a:ext uri="{FF2B5EF4-FFF2-40B4-BE49-F238E27FC236}">
              <a16:creationId xmlns:a16="http://schemas.microsoft.com/office/drawing/2014/main" id="{39951083-A938-4A47-BB37-14A98A63A426}"/>
            </a:ext>
          </a:extLst>
        </xdr:cNvPr>
        <xdr:cNvSpPr txBox="1"/>
      </xdr:nvSpPr>
      <xdr:spPr>
        <a:xfrm>
          <a:off x="4688417" y="3905251"/>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xdr:col>
      <xdr:colOff>21167</xdr:colOff>
      <xdr:row>20</xdr:row>
      <xdr:rowOff>63500</xdr:rowOff>
    </xdr:from>
    <xdr:to>
      <xdr:col>12</xdr:col>
      <xdr:colOff>92075</xdr:colOff>
      <xdr:row>22</xdr:row>
      <xdr:rowOff>1058</xdr:rowOff>
    </xdr:to>
    <xdr:sp macro="" textlink="">
      <xdr:nvSpPr>
        <xdr:cNvPr id="6" name="TextBox 5">
          <a:extLst>
            <a:ext uri="{FF2B5EF4-FFF2-40B4-BE49-F238E27FC236}">
              <a16:creationId xmlns:a16="http://schemas.microsoft.com/office/drawing/2014/main" id="{D9307A0E-16BE-4CE7-93E5-0550158782AA}"/>
            </a:ext>
          </a:extLst>
        </xdr:cNvPr>
        <xdr:cNvSpPr txBox="1"/>
      </xdr:nvSpPr>
      <xdr:spPr>
        <a:xfrm>
          <a:off x="7217834" y="43074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12</xdr:col>
      <xdr:colOff>444500</xdr:colOff>
      <xdr:row>20</xdr:row>
      <xdr:rowOff>74083</xdr:rowOff>
    </xdr:from>
    <xdr:to>
      <xdr:col>13</xdr:col>
      <xdr:colOff>642408</xdr:colOff>
      <xdr:row>22</xdr:row>
      <xdr:rowOff>11641</xdr:rowOff>
    </xdr:to>
    <xdr:sp macro="" textlink="">
      <xdr:nvSpPr>
        <xdr:cNvPr id="7" name="TextBox 6">
          <a:extLst>
            <a:ext uri="{FF2B5EF4-FFF2-40B4-BE49-F238E27FC236}">
              <a16:creationId xmlns:a16="http://schemas.microsoft.com/office/drawing/2014/main" id="{090979A3-D37F-4F9A-8FFD-4C92D687731A}"/>
            </a:ext>
          </a:extLst>
        </xdr:cNvPr>
        <xdr:cNvSpPr txBox="1"/>
      </xdr:nvSpPr>
      <xdr:spPr>
        <a:xfrm>
          <a:off x="8445500" y="431800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17</xdr:col>
      <xdr:colOff>328083</xdr:colOff>
      <xdr:row>18</xdr:row>
      <xdr:rowOff>0</xdr:rowOff>
    </xdr:from>
    <xdr:to>
      <xdr:col>18</xdr:col>
      <xdr:colOff>547157</xdr:colOff>
      <xdr:row>19</xdr:row>
      <xdr:rowOff>96308</xdr:rowOff>
    </xdr:to>
    <xdr:sp macro="" textlink="">
      <xdr:nvSpPr>
        <xdr:cNvPr id="8" name="TextBox 7">
          <a:extLst>
            <a:ext uri="{FF2B5EF4-FFF2-40B4-BE49-F238E27FC236}">
              <a16:creationId xmlns:a16="http://schemas.microsoft.com/office/drawing/2014/main" id="{96A9E7C1-0A60-40B9-882D-B1FD07E2CD28}"/>
            </a:ext>
          </a:extLst>
        </xdr:cNvPr>
        <xdr:cNvSpPr txBox="1"/>
      </xdr:nvSpPr>
      <xdr:spPr>
        <a:xfrm>
          <a:off x="11662833" y="39264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19</xdr:col>
      <xdr:colOff>571499</xdr:colOff>
      <xdr:row>17</xdr:row>
      <xdr:rowOff>116416</xdr:rowOff>
    </xdr:from>
    <xdr:to>
      <xdr:col>21</xdr:col>
      <xdr:colOff>49740</xdr:colOff>
      <xdr:row>19</xdr:row>
      <xdr:rowOff>53974</xdr:rowOff>
    </xdr:to>
    <xdr:sp macro="" textlink="">
      <xdr:nvSpPr>
        <xdr:cNvPr id="9" name="TextBox 8">
          <a:extLst>
            <a:ext uri="{FF2B5EF4-FFF2-40B4-BE49-F238E27FC236}">
              <a16:creationId xmlns:a16="http://schemas.microsoft.com/office/drawing/2014/main" id="{742D9317-AFF9-474D-923A-F11A720F3189}"/>
            </a:ext>
          </a:extLst>
        </xdr:cNvPr>
        <xdr:cNvSpPr txBox="1"/>
      </xdr:nvSpPr>
      <xdr:spPr>
        <a:xfrm>
          <a:off x="13461999" y="388408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42334</xdr:colOff>
      <xdr:row>3</xdr:row>
      <xdr:rowOff>48683</xdr:rowOff>
    </xdr:to>
    <xdr:sp macro="" textlink="">
      <xdr:nvSpPr>
        <xdr:cNvPr id="4" name="TextBox 3">
          <a:extLst>
            <a:ext uri="{FF2B5EF4-FFF2-40B4-BE49-F238E27FC236}">
              <a16:creationId xmlns:a16="http://schemas.microsoft.com/office/drawing/2014/main" id="{599BB286-81C9-4334-9A30-E4DA3ECDD5A5}"/>
            </a:ext>
          </a:extLst>
        </xdr:cNvPr>
        <xdr:cNvSpPr txBox="1"/>
      </xdr:nvSpPr>
      <xdr:spPr>
        <a:xfrm>
          <a:off x="3153833" y="243417"/>
          <a:ext cx="5566834"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3</xdr:col>
      <xdr:colOff>0</xdr:colOff>
      <xdr:row>19</xdr:row>
      <xdr:rowOff>0</xdr:rowOff>
    </xdr:from>
    <xdr:to>
      <xdr:col>3</xdr:col>
      <xdr:colOff>875241</xdr:colOff>
      <xdr:row>20</xdr:row>
      <xdr:rowOff>96308</xdr:rowOff>
    </xdr:to>
    <xdr:sp macro="" textlink="">
      <xdr:nvSpPr>
        <xdr:cNvPr id="5" name="TextBox 4">
          <a:extLst>
            <a:ext uri="{FF2B5EF4-FFF2-40B4-BE49-F238E27FC236}">
              <a16:creationId xmlns:a16="http://schemas.microsoft.com/office/drawing/2014/main" id="{7868D79E-62EB-4027-A9B8-400F314B84C2}"/>
            </a:ext>
          </a:extLst>
        </xdr:cNvPr>
        <xdr:cNvSpPr txBox="1"/>
      </xdr:nvSpPr>
      <xdr:spPr>
        <a:xfrm>
          <a:off x="2275417" y="42439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xdr:col>
      <xdr:colOff>0</xdr:colOff>
      <xdr:row>19</xdr:row>
      <xdr:rowOff>0</xdr:rowOff>
    </xdr:from>
    <xdr:to>
      <xdr:col>9</xdr:col>
      <xdr:colOff>113241</xdr:colOff>
      <xdr:row>20</xdr:row>
      <xdr:rowOff>96308</xdr:rowOff>
    </xdr:to>
    <xdr:sp macro="" textlink="">
      <xdr:nvSpPr>
        <xdr:cNvPr id="6" name="TextBox 5">
          <a:extLst>
            <a:ext uri="{FF2B5EF4-FFF2-40B4-BE49-F238E27FC236}">
              <a16:creationId xmlns:a16="http://schemas.microsoft.com/office/drawing/2014/main" id="{4AEB48CE-6D6B-4B70-8249-762A2AF4373F}"/>
            </a:ext>
          </a:extLst>
        </xdr:cNvPr>
        <xdr:cNvSpPr txBox="1"/>
      </xdr:nvSpPr>
      <xdr:spPr>
        <a:xfrm>
          <a:off x="6424083" y="4243917"/>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391585</xdr:colOff>
      <xdr:row>0</xdr:row>
      <xdr:rowOff>192617</xdr:rowOff>
    </xdr:from>
    <xdr:to>
      <xdr:col>24</xdr:col>
      <xdr:colOff>994833</xdr:colOff>
      <xdr:row>2</xdr:row>
      <xdr:rowOff>262466</xdr:rowOff>
    </xdr:to>
    <xdr:sp macro="" textlink="">
      <xdr:nvSpPr>
        <xdr:cNvPr id="2" name="TextBox 1">
          <a:extLst>
            <a:ext uri="{FF2B5EF4-FFF2-40B4-BE49-F238E27FC236}">
              <a16:creationId xmlns:a16="http://schemas.microsoft.com/office/drawing/2014/main" id="{4115D516-96EE-4977-8206-7D960CA650BA}"/>
            </a:ext>
          </a:extLst>
        </xdr:cNvPr>
        <xdr:cNvSpPr txBox="1"/>
      </xdr:nvSpPr>
      <xdr:spPr>
        <a:xfrm>
          <a:off x="4370918" y="192617"/>
          <a:ext cx="15726832" cy="514349"/>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2</xdr:col>
      <xdr:colOff>709084</xdr:colOff>
      <xdr:row>51</xdr:row>
      <xdr:rowOff>52917</xdr:rowOff>
    </xdr:from>
    <xdr:to>
      <xdr:col>4</xdr:col>
      <xdr:colOff>49742</xdr:colOff>
      <xdr:row>52</xdr:row>
      <xdr:rowOff>117475</xdr:rowOff>
    </xdr:to>
    <xdr:sp macro="" textlink="">
      <xdr:nvSpPr>
        <xdr:cNvPr id="3" name="TextBox 2">
          <a:extLst>
            <a:ext uri="{FF2B5EF4-FFF2-40B4-BE49-F238E27FC236}">
              <a16:creationId xmlns:a16="http://schemas.microsoft.com/office/drawing/2014/main" id="{07DAD663-68AE-4199-AB6C-FE916C6C0B0E}"/>
            </a:ext>
          </a:extLst>
        </xdr:cNvPr>
        <xdr:cNvSpPr txBox="1"/>
      </xdr:nvSpPr>
      <xdr:spPr>
        <a:xfrm>
          <a:off x="2444751" y="9207500"/>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15</xdr:col>
      <xdr:colOff>994833</xdr:colOff>
      <xdr:row>51</xdr:row>
      <xdr:rowOff>10583</xdr:rowOff>
    </xdr:from>
    <xdr:to>
      <xdr:col>17</xdr:col>
      <xdr:colOff>7407</xdr:colOff>
      <xdr:row>52</xdr:row>
      <xdr:rowOff>75141</xdr:rowOff>
    </xdr:to>
    <xdr:sp macro="" textlink="">
      <xdr:nvSpPr>
        <xdr:cNvPr id="5" name="TextBox 4">
          <a:extLst>
            <a:ext uri="{FF2B5EF4-FFF2-40B4-BE49-F238E27FC236}">
              <a16:creationId xmlns:a16="http://schemas.microsoft.com/office/drawing/2014/main" id="{DC429B84-B34F-4F74-8A12-2233A8B5A951}"/>
            </a:ext>
          </a:extLst>
        </xdr:cNvPr>
        <xdr:cNvSpPr txBox="1"/>
      </xdr:nvSpPr>
      <xdr:spPr>
        <a:xfrm>
          <a:off x="12435416" y="916516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21</xdr:col>
      <xdr:colOff>963083</xdr:colOff>
      <xdr:row>52</xdr:row>
      <xdr:rowOff>158750</xdr:rowOff>
    </xdr:from>
    <xdr:to>
      <xdr:col>22</xdr:col>
      <xdr:colOff>811741</xdr:colOff>
      <xdr:row>54</xdr:row>
      <xdr:rowOff>32808</xdr:rowOff>
    </xdr:to>
    <xdr:sp macro="" textlink="">
      <xdr:nvSpPr>
        <xdr:cNvPr id="6" name="TextBox 5">
          <a:extLst>
            <a:ext uri="{FF2B5EF4-FFF2-40B4-BE49-F238E27FC236}">
              <a16:creationId xmlns:a16="http://schemas.microsoft.com/office/drawing/2014/main" id="{B2F0262A-1878-44C3-BF3F-5D3D48197B42}"/>
            </a:ext>
          </a:extLst>
        </xdr:cNvPr>
        <xdr:cNvSpPr txBox="1"/>
      </xdr:nvSpPr>
      <xdr:spPr>
        <a:xfrm>
          <a:off x="17441333" y="950383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21</xdr:col>
      <xdr:colOff>910167</xdr:colOff>
      <xdr:row>33</xdr:row>
      <xdr:rowOff>296333</xdr:rowOff>
    </xdr:from>
    <xdr:to>
      <xdr:col>22</xdr:col>
      <xdr:colOff>758825</xdr:colOff>
      <xdr:row>35</xdr:row>
      <xdr:rowOff>64558</xdr:rowOff>
    </xdr:to>
    <xdr:sp macro="" textlink="">
      <xdr:nvSpPr>
        <xdr:cNvPr id="7" name="TextBox 6">
          <a:extLst>
            <a:ext uri="{FF2B5EF4-FFF2-40B4-BE49-F238E27FC236}">
              <a16:creationId xmlns:a16="http://schemas.microsoft.com/office/drawing/2014/main" id="{5E9EB904-9C5D-4FFE-9AB4-FE677906EB17}"/>
            </a:ext>
          </a:extLst>
        </xdr:cNvPr>
        <xdr:cNvSpPr txBox="1"/>
      </xdr:nvSpPr>
      <xdr:spPr>
        <a:xfrm>
          <a:off x="17388417" y="613833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15</xdr:col>
      <xdr:colOff>793750</xdr:colOff>
      <xdr:row>33</xdr:row>
      <xdr:rowOff>306916</xdr:rowOff>
    </xdr:from>
    <xdr:to>
      <xdr:col>16</xdr:col>
      <xdr:colOff>642407</xdr:colOff>
      <xdr:row>35</xdr:row>
      <xdr:rowOff>75141</xdr:rowOff>
    </xdr:to>
    <xdr:sp macro="" textlink="">
      <xdr:nvSpPr>
        <xdr:cNvPr id="8" name="TextBox 7">
          <a:extLst>
            <a:ext uri="{FF2B5EF4-FFF2-40B4-BE49-F238E27FC236}">
              <a16:creationId xmlns:a16="http://schemas.microsoft.com/office/drawing/2014/main" id="{D23DE644-B131-4501-8D7C-4DC348D69A5D}"/>
            </a:ext>
          </a:extLst>
        </xdr:cNvPr>
        <xdr:cNvSpPr txBox="1"/>
      </xdr:nvSpPr>
      <xdr:spPr>
        <a:xfrm>
          <a:off x="12234333" y="614891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xdr:col>
      <xdr:colOff>582083</xdr:colOff>
      <xdr:row>23</xdr:row>
      <xdr:rowOff>42333</xdr:rowOff>
    </xdr:from>
    <xdr:to>
      <xdr:col>3</xdr:col>
      <xdr:colOff>631824</xdr:colOff>
      <xdr:row>24</xdr:row>
      <xdr:rowOff>138641</xdr:rowOff>
    </xdr:to>
    <xdr:sp macro="" textlink="">
      <xdr:nvSpPr>
        <xdr:cNvPr id="9" name="TextBox 8">
          <a:extLst>
            <a:ext uri="{FF2B5EF4-FFF2-40B4-BE49-F238E27FC236}">
              <a16:creationId xmlns:a16="http://schemas.microsoft.com/office/drawing/2014/main" id="{883709CE-D287-4D86-8E36-C8FDE44346A7}"/>
            </a:ext>
          </a:extLst>
        </xdr:cNvPr>
        <xdr:cNvSpPr txBox="1"/>
      </xdr:nvSpPr>
      <xdr:spPr>
        <a:xfrm>
          <a:off x="2317750" y="424391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9</xdr:col>
      <xdr:colOff>857250</xdr:colOff>
      <xdr:row>23</xdr:row>
      <xdr:rowOff>74083</xdr:rowOff>
    </xdr:from>
    <xdr:to>
      <xdr:col>10</xdr:col>
      <xdr:colOff>822324</xdr:colOff>
      <xdr:row>25</xdr:row>
      <xdr:rowOff>11641</xdr:rowOff>
    </xdr:to>
    <xdr:sp macro="" textlink="">
      <xdr:nvSpPr>
        <xdr:cNvPr id="10" name="TextBox 9">
          <a:extLst>
            <a:ext uri="{FF2B5EF4-FFF2-40B4-BE49-F238E27FC236}">
              <a16:creationId xmlns:a16="http://schemas.microsoft.com/office/drawing/2014/main" id="{68899273-EEF2-4673-8194-1268A075B5D2}"/>
            </a:ext>
          </a:extLst>
        </xdr:cNvPr>
        <xdr:cNvSpPr txBox="1"/>
      </xdr:nvSpPr>
      <xdr:spPr>
        <a:xfrm>
          <a:off x="7493000" y="427566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16</xdr:col>
      <xdr:colOff>0</xdr:colOff>
      <xdr:row>25</xdr:row>
      <xdr:rowOff>0</xdr:rowOff>
    </xdr:from>
    <xdr:to>
      <xdr:col>17</xdr:col>
      <xdr:colOff>39158</xdr:colOff>
      <xdr:row>26</xdr:row>
      <xdr:rowOff>96308</xdr:rowOff>
    </xdr:to>
    <xdr:sp macro="" textlink="">
      <xdr:nvSpPr>
        <xdr:cNvPr id="11" name="TextBox 10">
          <a:extLst>
            <a:ext uri="{FF2B5EF4-FFF2-40B4-BE49-F238E27FC236}">
              <a16:creationId xmlns:a16="http://schemas.microsoft.com/office/drawing/2014/main" id="{F7A2A7C0-2A31-496A-8D4E-5C1F70F2EBD2}"/>
            </a:ext>
          </a:extLst>
        </xdr:cNvPr>
        <xdr:cNvSpPr txBox="1"/>
      </xdr:nvSpPr>
      <xdr:spPr>
        <a:xfrm>
          <a:off x="12467167" y="451908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22</xdr:col>
      <xdr:colOff>0</xdr:colOff>
      <xdr:row>26</xdr:row>
      <xdr:rowOff>0</xdr:rowOff>
    </xdr:from>
    <xdr:to>
      <xdr:col>23</xdr:col>
      <xdr:colOff>39157</xdr:colOff>
      <xdr:row>27</xdr:row>
      <xdr:rowOff>96308</xdr:rowOff>
    </xdr:to>
    <xdr:sp macro="" textlink="">
      <xdr:nvSpPr>
        <xdr:cNvPr id="12" name="TextBox 11">
          <a:extLst>
            <a:ext uri="{FF2B5EF4-FFF2-40B4-BE49-F238E27FC236}">
              <a16:creationId xmlns:a16="http://schemas.microsoft.com/office/drawing/2014/main" id="{B34D644B-F21C-4183-A1F8-C3706E4FBA0C}"/>
            </a:ext>
          </a:extLst>
        </xdr:cNvPr>
        <xdr:cNvSpPr txBox="1"/>
      </xdr:nvSpPr>
      <xdr:spPr>
        <a:xfrm>
          <a:off x="17504833" y="467783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21</xdr:col>
      <xdr:colOff>825500</xdr:colOff>
      <xdr:row>6</xdr:row>
      <xdr:rowOff>158749</xdr:rowOff>
    </xdr:from>
    <xdr:to>
      <xdr:col>22</xdr:col>
      <xdr:colOff>674158</xdr:colOff>
      <xdr:row>8</xdr:row>
      <xdr:rowOff>75140</xdr:rowOff>
    </xdr:to>
    <xdr:sp macro="" textlink="">
      <xdr:nvSpPr>
        <xdr:cNvPr id="13" name="TextBox 12">
          <a:extLst>
            <a:ext uri="{FF2B5EF4-FFF2-40B4-BE49-F238E27FC236}">
              <a16:creationId xmlns:a16="http://schemas.microsoft.com/office/drawing/2014/main" id="{D6C034E7-DB12-4B2E-828A-F890AB20030F}"/>
            </a:ext>
          </a:extLst>
        </xdr:cNvPr>
        <xdr:cNvSpPr txBox="1"/>
      </xdr:nvSpPr>
      <xdr:spPr>
        <a:xfrm>
          <a:off x="17303750" y="1396999"/>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15</xdr:col>
      <xdr:colOff>814917</xdr:colOff>
      <xdr:row>6</xdr:row>
      <xdr:rowOff>148166</xdr:rowOff>
    </xdr:from>
    <xdr:to>
      <xdr:col>16</xdr:col>
      <xdr:colOff>663574</xdr:colOff>
      <xdr:row>8</xdr:row>
      <xdr:rowOff>64557</xdr:rowOff>
    </xdr:to>
    <xdr:sp macro="" textlink="">
      <xdr:nvSpPr>
        <xdr:cNvPr id="14" name="TextBox 13">
          <a:extLst>
            <a:ext uri="{FF2B5EF4-FFF2-40B4-BE49-F238E27FC236}">
              <a16:creationId xmlns:a16="http://schemas.microsoft.com/office/drawing/2014/main" id="{CA2FAD51-02F0-4E6A-BCC6-AA1FFA1BED10}"/>
            </a:ext>
          </a:extLst>
        </xdr:cNvPr>
        <xdr:cNvSpPr txBox="1"/>
      </xdr:nvSpPr>
      <xdr:spPr>
        <a:xfrm>
          <a:off x="12255500" y="1386416"/>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10</xdr:col>
      <xdr:colOff>0</xdr:colOff>
      <xdr:row>7</xdr:row>
      <xdr:rowOff>0</xdr:rowOff>
    </xdr:from>
    <xdr:to>
      <xdr:col>11</xdr:col>
      <xdr:colOff>39158</xdr:colOff>
      <xdr:row>8</xdr:row>
      <xdr:rowOff>85724</xdr:rowOff>
    </xdr:to>
    <xdr:sp macro="" textlink="">
      <xdr:nvSpPr>
        <xdr:cNvPr id="15" name="TextBox 14">
          <a:extLst>
            <a:ext uri="{FF2B5EF4-FFF2-40B4-BE49-F238E27FC236}">
              <a16:creationId xmlns:a16="http://schemas.microsoft.com/office/drawing/2014/main" id="{4431813E-41A2-47A4-8DEA-713ED62E1678}"/>
            </a:ext>
          </a:extLst>
        </xdr:cNvPr>
        <xdr:cNvSpPr txBox="1"/>
      </xdr:nvSpPr>
      <xdr:spPr>
        <a:xfrm>
          <a:off x="7545917" y="1407583"/>
          <a:ext cx="875241" cy="255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11</xdr:row>
      <xdr:rowOff>88900</xdr:rowOff>
    </xdr:from>
    <xdr:to>
      <xdr:col>1</xdr:col>
      <xdr:colOff>977900</xdr:colOff>
      <xdr:row>11</xdr:row>
      <xdr:rowOff>88900</xdr:rowOff>
    </xdr:to>
    <xdr:sp macro="" textlink="">
      <xdr:nvSpPr>
        <xdr:cNvPr id="7541" name="Line 30">
          <a:extLst>
            <a:ext uri="{FF2B5EF4-FFF2-40B4-BE49-F238E27FC236}">
              <a16:creationId xmlns:a16="http://schemas.microsoft.com/office/drawing/2014/main" id="{00000000-0008-0000-0800-0000751D0000}"/>
            </a:ext>
          </a:extLst>
        </xdr:cNvPr>
        <xdr:cNvSpPr>
          <a:spLocks noChangeShapeType="1"/>
        </xdr:cNvSpPr>
      </xdr:nvSpPr>
      <xdr:spPr bwMode="auto">
        <a:xfrm>
          <a:off x="3422650" y="2787650"/>
          <a:ext cx="8636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11</xdr:col>
      <xdr:colOff>203200</xdr:colOff>
      <xdr:row>2</xdr:row>
      <xdr:rowOff>263525</xdr:rowOff>
    </xdr:to>
    <xdr:sp macro="" textlink="">
      <xdr:nvSpPr>
        <xdr:cNvPr id="3" name="TextBox 2">
          <a:extLst>
            <a:ext uri="{FF2B5EF4-FFF2-40B4-BE49-F238E27FC236}">
              <a16:creationId xmlns:a16="http://schemas.microsoft.com/office/drawing/2014/main" id="{7C329956-ECCF-4BDB-B75B-0D8A2536AD84}"/>
            </a:ext>
          </a:extLst>
        </xdr:cNvPr>
        <xdr:cNvSpPr txBox="1"/>
      </xdr:nvSpPr>
      <xdr:spPr>
        <a:xfrm>
          <a:off x="3609975" y="238125"/>
          <a:ext cx="5537200" cy="46355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5</xdr:col>
      <xdr:colOff>723900</xdr:colOff>
      <xdr:row>8</xdr:row>
      <xdr:rowOff>171450</xdr:rowOff>
    </xdr:from>
    <xdr:to>
      <xdr:col>7</xdr:col>
      <xdr:colOff>76200</xdr:colOff>
      <xdr:row>10</xdr:row>
      <xdr:rowOff>47625</xdr:rowOff>
    </xdr:to>
    <xdr:sp macro="" textlink="">
      <xdr:nvSpPr>
        <xdr:cNvPr id="4" name="TextBox 3">
          <a:extLst>
            <a:ext uri="{FF2B5EF4-FFF2-40B4-BE49-F238E27FC236}">
              <a16:creationId xmlns:a16="http://schemas.microsoft.com/office/drawing/2014/main" id="{5B6F3430-558E-4AB0-9372-21009B2A3C34}"/>
            </a:ext>
          </a:extLst>
        </xdr:cNvPr>
        <xdr:cNvSpPr txBox="1"/>
      </xdr:nvSpPr>
      <xdr:spPr>
        <a:xfrm>
          <a:off x="5095875" y="19240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5</xdr:col>
      <xdr:colOff>723900</xdr:colOff>
      <xdr:row>19</xdr:row>
      <xdr:rowOff>133350</xdr:rowOff>
    </xdr:from>
    <xdr:to>
      <xdr:col>7</xdr:col>
      <xdr:colOff>76200</xdr:colOff>
      <xdr:row>21</xdr:row>
      <xdr:rowOff>47625</xdr:rowOff>
    </xdr:to>
    <xdr:sp macro="" textlink="">
      <xdr:nvSpPr>
        <xdr:cNvPr id="5" name="TextBox 4">
          <a:extLst>
            <a:ext uri="{FF2B5EF4-FFF2-40B4-BE49-F238E27FC236}">
              <a16:creationId xmlns:a16="http://schemas.microsoft.com/office/drawing/2014/main" id="{03EF4C41-A204-4D42-A7B9-9620B60A59C2}"/>
            </a:ext>
          </a:extLst>
        </xdr:cNvPr>
        <xdr:cNvSpPr txBox="1"/>
      </xdr:nvSpPr>
      <xdr:spPr>
        <a:xfrm>
          <a:off x="5095875" y="3648075"/>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15875</xdr:colOff>
      <xdr:row>0</xdr:row>
      <xdr:rowOff>222251</xdr:rowOff>
    </xdr:from>
    <xdr:to>
      <xdr:col>11</xdr:col>
      <xdr:colOff>47625</xdr:colOff>
      <xdr:row>2</xdr:row>
      <xdr:rowOff>247651</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3902075" y="222251"/>
          <a:ext cx="5537200" cy="463550"/>
        </a:xfrm>
        <a:prstGeom prst="rect">
          <a:avLst/>
        </a:prstGeom>
        <a:solidFill>
          <a:schemeClr val="bg1">
            <a:lumMod val="85000"/>
          </a:schemeClr>
        </a:solidFill>
        <a:ln w="254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a:solidFill>
                <a:schemeClr val="dk1"/>
              </a:solidFill>
              <a:effectLst/>
              <a:latin typeface="+mn-lt"/>
              <a:ea typeface="+mn-ea"/>
              <a:cs typeface="+mn-cs"/>
            </a:rPr>
            <a:t>Shaded Information is Designated as CONFIDENTIAL per WAC 480-07-160</a:t>
          </a:r>
          <a:r>
            <a:rPr lang="en-US" sz="1100">
              <a:solidFill>
                <a:schemeClr val="dk1"/>
              </a:solidFill>
              <a:effectLst/>
              <a:latin typeface="+mn-lt"/>
              <a:ea typeface="+mn-ea"/>
              <a:cs typeface="+mn-cs"/>
            </a:rPr>
            <a:t> </a:t>
          </a:r>
          <a:endParaRPr lang="en-US">
            <a:effectLst/>
          </a:endParaRPr>
        </a:p>
      </xdr:txBody>
    </xdr:sp>
    <xdr:clientData/>
  </xdr:twoCellAnchor>
  <xdr:twoCellAnchor>
    <xdr:from>
      <xdr:col>6</xdr:col>
      <xdr:colOff>0</xdr:colOff>
      <xdr:row>11</xdr:row>
      <xdr:rowOff>0</xdr:rowOff>
    </xdr:from>
    <xdr:to>
      <xdr:col>7</xdr:col>
      <xdr:colOff>266700</xdr:colOff>
      <xdr:row>12</xdr:row>
      <xdr:rowOff>57150</xdr:rowOff>
    </xdr:to>
    <xdr:sp macro="" textlink="">
      <xdr:nvSpPr>
        <xdr:cNvPr id="2" name="TextBox 1">
          <a:extLst>
            <a:ext uri="{FF2B5EF4-FFF2-40B4-BE49-F238E27FC236}">
              <a16:creationId xmlns:a16="http://schemas.microsoft.com/office/drawing/2014/main" id="{7AE48829-5172-40C2-A960-24218CC559C7}"/>
            </a:ext>
          </a:extLst>
        </xdr:cNvPr>
        <xdr:cNvSpPr txBox="1"/>
      </xdr:nvSpPr>
      <xdr:spPr>
        <a:xfrm>
          <a:off x="63436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22</xdr:col>
      <xdr:colOff>0</xdr:colOff>
      <xdr:row>11</xdr:row>
      <xdr:rowOff>0</xdr:rowOff>
    </xdr:from>
    <xdr:to>
      <xdr:col>23</xdr:col>
      <xdr:colOff>285750</xdr:colOff>
      <xdr:row>12</xdr:row>
      <xdr:rowOff>57150</xdr:rowOff>
    </xdr:to>
    <xdr:sp macro="" textlink="">
      <xdr:nvSpPr>
        <xdr:cNvPr id="4" name="TextBox 3">
          <a:extLst>
            <a:ext uri="{FF2B5EF4-FFF2-40B4-BE49-F238E27FC236}">
              <a16:creationId xmlns:a16="http://schemas.microsoft.com/office/drawing/2014/main" id="{8AE37074-CEF5-4705-BB47-EF0BDEA2D9A6}"/>
            </a:ext>
          </a:extLst>
        </xdr:cNvPr>
        <xdr:cNvSpPr txBox="1"/>
      </xdr:nvSpPr>
      <xdr:spPr>
        <a:xfrm>
          <a:off x="1604010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41</xdr:col>
      <xdr:colOff>0</xdr:colOff>
      <xdr:row>11</xdr:row>
      <xdr:rowOff>0</xdr:rowOff>
    </xdr:from>
    <xdr:to>
      <xdr:col>42</xdr:col>
      <xdr:colOff>285750</xdr:colOff>
      <xdr:row>12</xdr:row>
      <xdr:rowOff>57150</xdr:rowOff>
    </xdr:to>
    <xdr:sp macro="" textlink="">
      <xdr:nvSpPr>
        <xdr:cNvPr id="5" name="TextBox 4">
          <a:extLst>
            <a:ext uri="{FF2B5EF4-FFF2-40B4-BE49-F238E27FC236}">
              <a16:creationId xmlns:a16="http://schemas.microsoft.com/office/drawing/2014/main" id="{C0E23CC0-18E0-4762-B07D-4021D8B86C5E}"/>
            </a:ext>
          </a:extLst>
        </xdr:cNvPr>
        <xdr:cNvSpPr txBox="1"/>
      </xdr:nvSpPr>
      <xdr:spPr>
        <a:xfrm>
          <a:off x="272605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61</xdr:col>
      <xdr:colOff>0</xdr:colOff>
      <xdr:row>11</xdr:row>
      <xdr:rowOff>0</xdr:rowOff>
    </xdr:from>
    <xdr:to>
      <xdr:col>62</xdr:col>
      <xdr:colOff>266700</xdr:colOff>
      <xdr:row>12</xdr:row>
      <xdr:rowOff>57150</xdr:rowOff>
    </xdr:to>
    <xdr:sp macro="" textlink="">
      <xdr:nvSpPr>
        <xdr:cNvPr id="6" name="TextBox 5">
          <a:extLst>
            <a:ext uri="{FF2B5EF4-FFF2-40B4-BE49-F238E27FC236}">
              <a16:creationId xmlns:a16="http://schemas.microsoft.com/office/drawing/2014/main" id="{6C0E7528-C059-4E41-9990-BD3D6CB50E04}"/>
            </a:ext>
          </a:extLst>
        </xdr:cNvPr>
        <xdr:cNvSpPr txBox="1"/>
      </xdr:nvSpPr>
      <xdr:spPr>
        <a:xfrm>
          <a:off x="39414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81</xdr:col>
      <xdr:colOff>0</xdr:colOff>
      <xdr:row>11</xdr:row>
      <xdr:rowOff>0</xdr:rowOff>
    </xdr:from>
    <xdr:to>
      <xdr:col>82</xdr:col>
      <xdr:colOff>266700</xdr:colOff>
      <xdr:row>12</xdr:row>
      <xdr:rowOff>57150</xdr:rowOff>
    </xdr:to>
    <xdr:sp macro="" textlink="">
      <xdr:nvSpPr>
        <xdr:cNvPr id="7" name="TextBox 6">
          <a:extLst>
            <a:ext uri="{FF2B5EF4-FFF2-40B4-BE49-F238E27FC236}">
              <a16:creationId xmlns:a16="http://schemas.microsoft.com/office/drawing/2014/main" id="{D085DB7C-A993-4AD2-9E44-B6301AC65848}"/>
            </a:ext>
          </a:extLst>
        </xdr:cNvPr>
        <xdr:cNvSpPr txBox="1"/>
      </xdr:nvSpPr>
      <xdr:spPr>
        <a:xfrm>
          <a:off x="51606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102</xdr:col>
      <xdr:colOff>0</xdr:colOff>
      <xdr:row>11</xdr:row>
      <xdr:rowOff>0</xdr:rowOff>
    </xdr:from>
    <xdr:to>
      <xdr:col>103</xdr:col>
      <xdr:colOff>266700</xdr:colOff>
      <xdr:row>12</xdr:row>
      <xdr:rowOff>57150</xdr:rowOff>
    </xdr:to>
    <xdr:sp macro="" textlink="">
      <xdr:nvSpPr>
        <xdr:cNvPr id="8" name="TextBox 7">
          <a:extLst>
            <a:ext uri="{FF2B5EF4-FFF2-40B4-BE49-F238E27FC236}">
              <a16:creationId xmlns:a16="http://schemas.microsoft.com/office/drawing/2014/main" id="{F22A1B55-E839-4EEB-8C54-84256972179B}"/>
            </a:ext>
          </a:extLst>
        </xdr:cNvPr>
        <xdr:cNvSpPr txBox="1"/>
      </xdr:nvSpPr>
      <xdr:spPr>
        <a:xfrm>
          <a:off x="644080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119</xdr:col>
      <xdr:colOff>0</xdr:colOff>
      <xdr:row>11</xdr:row>
      <xdr:rowOff>0</xdr:rowOff>
    </xdr:from>
    <xdr:to>
      <xdr:col>120</xdr:col>
      <xdr:colOff>266700</xdr:colOff>
      <xdr:row>12</xdr:row>
      <xdr:rowOff>57150</xdr:rowOff>
    </xdr:to>
    <xdr:sp macro="" textlink="">
      <xdr:nvSpPr>
        <xdr:cNvPr id="9" name="TextBox 8">
          <a:extLst>
            <a:ext uri="{FF2B5EF4-FFF2-40B4-BE49-F238E27FC236}">
              <a16:creationId xmlns:a16="http://schemas.microsoft.com/office/drawing/2014/main" id="{C6A1E7AC-CCB1-4612-9196-BE7241C379D6}"/>
            </a:ext>
          </a:extLst>
        </xdr:cNvPr>
        <xdr:cNvSpPr txBox="1"/>
      </xdr:nvSpPr>
      <xdr:spPr>
        <a:xfrm>
          <a:off x="747712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6</xdr:col>
      <xdr:colOff>0</xdr:colOff>
      <xdr:row>22</xdr:row>
      <xdr:rowOff>0</xdr:rowOff>
    </xdr:from>
    <xdr:to>
      <xdr:col>7</xdr:col>
      <xdr:colOff>266700</xdr:colOff>
      <xdr:row>23</xdr:row>
      <xdr:rowOff>57150</xdr:rowOff>
    </xdr:to>
    <xdr:sp macro="" textlink="">
      <xdr:nvSpPr>
        <xdr:cNvPr id="10" name="TextBox 9">
          <a:extLst>
            <a:ext uri="{FF2B5EF4-FFF2-40B4-BE49-F238E27FC236}">
              <a16:creationId xmlns:a16="http://schemas.microsoft.com/office/drawing/2014/main" id="{2E82962C-3AF2-490D-8150-32B8284213DE}"/>
            </a:ext>
          </a:extLst>
        </xdr:cNvPr>
        <xdr:cNvSpPr txBox="1"/>
      </xdr:nvSpPr>
      <xdr:spPr>
        <a:xfrm>
          <a:off x="63436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22</xdr:col>
      <xdr:colOff>0</xdr:colOff>
      <xdr:row>22</xdr:row>
      <xdr:rowOff>0</xdr:rowOff>
    </xdr:from>
    <xdr:to>
      <xdr:col>23</xdr:col>
      <xdr:colOff>285750</xdr:colOff>
      <xdr:row>23</xdr:row>
      <xdr:rowOff>57150</xdr:rowOff>
    </xdr:to>
    <xdr:sp macro="" textlink="">
      <xdr:nvSpPr>
        <xdr:cNvPr id="11" name="TextBox 10">
          <a:extLst>
            <a:ext uri="{FF2B5EF4-FFF2-40B4-BE49-F238E27FC236}">
              <a16:creationId xmlns:a16="http://schemas.microsoft.com/office/drawing/2014/main" id="{6451BEAA-78F5-4326-9869-17123FDB76F1}"/>
            </a:ext>
          </a:extLst>
        </xdr:cNvPr>
        <xdr:cNvSpPr txBox="1"/>
      </xdr:nvSpPr>
      <xdr:spPr>
        <a:xfrm>
          <a:off x="1604010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41</xdr:col>
      <xdr:colOff>0</xdr:colOff>
      <xdr:row>22</xdr:row>
      <xdr:rowOff>0</xdr:rowOff>
    </xdr:from>
    <xdr:to>
      <xdr:col>42</xdr:col>
      <xdr:colOff>285750</xdr:colOff>
      <xdr:row>23</xdr:row>
      <xdr:rowOff>57150</xdr:rowOff>
    </xdr:to>
    <xdr:sp macro="" textlink="">
      <xdr:nvSpPr>
        <xdr:cNvPr id="12" name="TextBox 11">
          <a:extLst>
            <a:ext uri="{FF2B5EF4-FFF2-40B4-BE49-F238E27FC236}">
              <a16:creationId xmlns:a16="http://schemas.microsoft.com/office/drawing/2014/main" id="{075B4455-23EA-4054-B79E-E06F82AD49A1}"/>
            </a:ext>
          </a:extLst>
        </xdr:cNvPr>
        <xdr:cNvSpPr txBox="1"/>
      </xdr:nvSpPr>
      <xdr:spPr>
        <a:xfrm>
          <a:off x="272605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61</xdr:col>
      <xdr:colOff>0</xdr:colOff>
      <xdr:row>22</xdr:row>
      <xdr:rowOff>0</xdr:rowOff>
    </xdr:from>
    <xdr:to>
      <xdr:col>62</xdr:col>
      <xdr:colOff>266700</xdr:colOff>
      <xdr:row>23</xdr:row>
      <xdr:rowOff>57150</xdr:rowOff>
    </xdr:to>
    <xdr:sp macro="" textlink="">
      <xdr:nvSpPr>
        <xdr:cNvPr id="13" name="TextBox 12">
          <a:extLst>
            <a:ext uri="{FF2B5EF4-FFF2-40B4-BE49-F238E27FC236}">
              <a16:creationId xmlns:a16="http://schemas.microsoft.com/office/drawing/2014/main" id="{D7873419-0649-438A-ABCA-4184C67EA9C1}"/>
            </a:ext>
          </a:extLst>
        </xdr:cNvPr>
        <xdr:cNvSpPr txBox="1"/>
      </xdr:nvSpPr>
      <xdr:spPr>
        <a:xfrm>
          <a:off x="39414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81</xdr:col>
      <xdr:colOff>0</xdr:colOff>
      <xdr:row>22</xdr:row>
      <xdr:rowOff>0</xdr:rowOff>
    </xdr:from>
    <xdr:to>
      <xdr:col>82</xdr:col>
      <xdr:colOff>266700</xdr:colOff>
      <xdr:row>23</xdr:row>
      <xdr:rowOff>57150</xdr:rowOff>
    </xdr:to>
    <xdr:sp macro="" textlink="">
      <xdr:nvSpPr>
        <xdr:cNvPr id="14" name="TextBox 13">
          <a:extLst>
            <a:ext uri="{FF2B5EF4-FFF2-40B4-BE49-F238E27FC236}">
              <a16:creationId xmlns:a16="http://schemas.microsoft.com/office/drawing/2014/main" id="{18B8D16E-64B4-4D00-B413-F0A0C764B4D2}"/>
            </a:ext>
          </a:extLst>
        </xdr:cNvPr>
        <xdr:cNvSpPr txBox="1"/>
      </xdr:nvSpPr>
      <xdr:spPr>
        <a:xfrm>
          <a:off x="516064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102</xdr:col>
      <xdr:colOff>0</xdr:colOff>
      <xdr:row>22</xdr:row>
      <xdr:rowOff>0</xdr:rowOff>
    </xdr:from>
    <xdr:to>
      <xdr:col>103</xdr:col>
      <xdr:colOff>266700</xdr:colOff>
      <xdr:row>23</xdr:row>
      <xdr:rowOff>57150</xdr:rowOff>
    </xdr:to>
    <xdr:sp macro="" textlink="">
      <xdr:nvSpPr>
        <xdr:cNvPr id="15" name="TextBox 14">
          <a:extLst>
            <a:ext uri="{FF2B5EF4-FFF2-40B4-BE49-F238E27FC236}">
              <a16:creationId xmlns:a16="http://schemas.microsoft.com/office/drawing/2014/main" id="{35397074-CF7F-4A22-9ADF-A4547B56D115}"/>
            </a:ext>
          </a:extLst>
        </xdr:cNvPr>
        <xdr:cNvSpPr txBox="1"/>
      </xdr:nvSpPr>
      <xdr:spPr>
        <a:xfrm>
          <a:off x="644080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twoCellAnchor>
    <xdr:from>
      <xdr:col>119</xdr:col>
      <xdr:colOff>0</xdr:colOff>
      <xdr:row>22</xdr:row>
      <xdr:rowOff>0</xdr:rowOff>
    </xdr:from>
    <xdr:to>
      <xdr:col>120</xdr:col>
      <xdr:colOff>266700</xdr:colOff>
      <xdr:row>23</xdr:row>
      <xdr:rowOff>57150</xdr:rowOff>
    </xdr:to>
    <xdr:sp macro="" textlink="">
      <xdr:nvSpPr>
        <xdr:cNvPr id="16" name="TextBox 15">
          <a:extLst>
            <a:ext uri="{FF2B5EF4-FFF2-40B4-BE49-F238E27FC236}">
              <a16:creationId xmlns:a16="http://schemas.microsoft.com/office/drawing/2014/main" id="{5942166C-1345-4057-92C8-A836C80F60D9}"/>
            </a:ext>
          </a:extLst>
        </xdr:cNvPr>
        <xdr:cNvSpPr txBox="1"/>
      </xdr:nvSpPr>
      <xdr:spPr>
        <a:xfrm>
          <a:off x="74771250" y="2533650"/>
          <a:ext cx="87630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REDACTED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bdonah\Local%20Settings\Temporary%20Internet%20Files\OLK86B\FIA--kb%20edits--scenario%202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data.bls.gov/cgi-bin/surveymos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3:M304"/>
  <sheetViews>
    <sheetView zoomScaleNormal="100" workbookViewId="0">
      <selection activeCell="Q61" sqref="Q61"/>
    </sheetView>
  </sheetViews>
  <sheetFormatPr defaultRowHeight="12.75"/>
  <cols>
    <col min="3" max="13" width="13.5703125" customWidth="1"/>
    <col min="14" max="14" width="6.5703125" customWidth="1"/>
  </cols>
  <sheetData>
    <row r="33" spans="2:13">
      <c r="B33" s="104" t="s">
        <v>131</v>
      </c>
    </row>
    <row r="34" spans="2:13" ht="51">
      <c r="B34" s="52"/>
      <c r="C34" s="94" t="s">
        <v>8</v>
      </c>
      <c r="D34" s="95" t="s">
        <v>7</v>
      </c>
      <c r="E34" s="96" t="s">
        <v>128</v>
      </c>
      <c r="F34" s="97" t="s">
        <v>129</v>
      </c>
      <c r="G34" s="98" t="s">
        <v>25</v>
      </c>
      <c r="H34" s="99" t="s">
        <v>24</v>
      </c>
      <c r="I34" s="100" t="s">
        <v>16</v>
      </c>
      <c r="J34" s="103" t="s">
        <v>125</v>
      </c>
      <c r="K34" s="101" t="s">
        <v>126</v>
      </c>
      <c r="L34" s="102" t="s">
        <v>127</v>
      </c>
      <c r="M34" s="2" t="s">
        <v>132</v>
      </c>
    </row>
    <row r="35" spans="2:13">
      <c r="B35" s="10">
        <v>2011</v>
      </c>
      <c r="C35" s="90" t="e">
        <f>SUM(C60:C61)</f>
        <v>#REF!</v>
      </c>
      <c r="D35" s="90" t="e">
        <f t="shared" ref="D35:L35" si="0">SUM(D60:D61)</f>
        <v>#REF!</v>
      </c>
      <c r="E35" s="90" t="e">
        <f t="shared" si="0"/>
        <v>#REF!</v>
      </c>
      <c r="F35" s="90" t="e">
        <f t="shared" si="0"/>
        <v>#REF!</v>
      </c>
      <c r="G35" s="90" t="e">
        <f t="shared" si="0"/>
        <v>#REF!</v>
      </c>
      <c r="H35" s="90" t="e">
        <f t="shared" si="0"/>
        <v>#REF!</v>
      </c>
      <c r="I35" s="90" t="e">
        <f t="shared" si="0"/>
        <v>#REF!</v>
      </c>
      <c r="J35" s="90" t="e">
        <f t="shared" si="0"/>
        <v>#REF!</v>
      </c>
      <c r="K35" s="90" t="e">
        <f t="shared" si="0"/>
        <v>#REF!</v>
      </c>
      <c r="L35" s="90" t="e">
        <f t="shared" si="0"/>
        <v>#REF!</v>
      </c>
      <c r="M35" s="93" t="e">
        <f>SUM(C35:L35)</f>
        <v>#REF!</v>
      </c>
    </row>
    <row r="36" spans="2:13">
      <c r="B36" s="10">
        <v>2012</v>
      </c>
      <c r="C36" s="90" t="e">
        <f>SUM(C62:C73)</f>
        <v>#REF!</v>
      </c>
      <c r="D36" s="90" t="e">
        <f t="shared" ref="D36:L36" si="1">SUM(D62:D73)</f>
        <v>#REF!</v>
      </c>
      <c r="E36" s="90" t="e">
        <f t="shared" si="1"/>
        <v>#REF!</v>
      </c>
      <c r="F36" s="90" t="e">
        <f t="shared" si="1"/>
        <v>#REF!</v>
      </c>
      <c r="G36" s="90" t="e">
        <f t="shared" si="1"/>
        <v>#REF!</v>
      </c>
      <c r="H36" s="90" t="e">
        <f t="shared" si="1"/>
        <v>#REF!</v>
      </c>
      <c r="I36" s="90" t="e">
        <f t="shared" si="1"/>
        <v>#REF!</v>
      </c>
      <c r="J36" s="90" t="e">
        <f t="shared" si="1"/>
        <v>#REF!</v>
      </c>
      <c r="K36" s="90" t="e">
        <f t="shared" si="1"/>
        <v>#REF!</v>
      </c>
      <c r="L36" s="90" t="e">
        <f t="shared" si="1"/>
        <v>#REF!</v>
      </c>
      <c r="M36" s="93" t="e">
        <f t="shared" ref="M36:M55" si="2">SUM(C36:L36)</f>
        <v>#REF!</v>
      </c>
    </row>
    <row r="37" spans="2:13">
      <c r="B37" s="10">
        <v>2013</v>
      </c>
      <c r="C37" s="90" t="e">
        <f>SUM(C74:C85)</f>
        <v>#REF!</v>
      </c>
      <c r="D37" s="90" t="e">
        <f t="shared" ref="D37:L37" si="3">SUM(D74:D85)</f>
        <v>#REF!</v>
      </c>
      <c r="E37" s="90" t="e">
        <f t="shared" si="3"/>
        <v>#REF!</v>
      </c>
      <c r="F37" s="90" t="e">
        <f t="shared" si="3"/>
        <v>#REF!</v>
      </c>
      <c r="G37" s="90" t="e">
        <f t="shared" si="3"/>
        <v>#REF!</v>
      </c>
      <c r="H37" s="90" t="e">
        <f t="shared" si="3"/>
        <v>#REF!</v>
      </c>
      <c r="I37" s="90" t="e">
        <f t="shared" si="3"/>
        <v>#REF!</v>
      </c>
      <c r="J37" s="90" t="e">
        <f t="shared" si="3"/>
        <v>#REF!</v>
      </c>
      <c r="K37" s="90" t="e">
        <f t="shared" si="3"/>
        <v>#REF!</v>
      </c>
      <c r="L37" s="90" t="e">
        <f t="shared" si="3"/>
        <v>#REF!</v>
      </c>
      <c r="M37" s="93" t="e">
        <f t="shared" si="2"/>
        <v>#REF!</v>
      </c>
    </row>
    <row r="38" spans="2:13">
      <c r="B38" s="10">
        <v>2014</v>
      </c>
      <c r="C38" s="90" t="e">
        <f>SUM(C86:C97)</f>
        <v>#REF!</v>
      </c>
      <c r="D38" s="90" t="e">
        <f t="shared" ref="D38:L38" si="4">SUM(D86:D97)</f>
        <v>#REF!</v>
      </c>
      <c r="E38" s="90" t="e">
        <f t="shared" si="4"/>
        <v>#REF!</v>
      </c>
      <c r="F38" s="90" t="e">
        <f t="shared" si="4"/>
        <v>#REF!</v>
      </c>
      <c r="G38" s="90" t="e">
        <f t="shared" si="4"/>
        <v>#REF!</v>
      </c>
      <c r="H38" s="90" t="e">
        <f t="shared" si="4"/>
        <v>#REF!</v>
      </c>
      <c r="I38" s="90" t="e">
        <f t="shared" si="4"/>
        <v>#REF!</v>
      </c>
      <c r="J38" s="90" t="e">
        <f t="shared" si="4"/>
        <v>#REF!</v>
      </c>
      <c r="K38" s="90" t="e">
        <f t="shared" si="4"/>
        <v>#REF!</v>
      </c>
      <c r="L38" s="90" t="e">
        <f t="shared" si="4"/>
        <v>#REF!</v>
      </c>
      <c r="M38" s="93" t="e">
        <f t="shared" si="2"/>
        <v>#REF!</v>
      </c>
    </row>
    <row r="39" spans="2:13">
      <c r="B39" s="10">
        <v>2015</v>
      </c>
      <c r="C39" s="90" t="e">
        <f>SUM(C98:C109)</f>
        <v>#REF!</v>
      </c>
      <c r="D39" s="90" t="e">
        <f t="shared" ref="D39:L39" si="5">SUM(D98:D109)</f>
        <v>#REF!</v>
      </c>
      <c r="E39" s="90" t="e">
        <f t="shared" si="5"/>
        <v>#REF!</v>
      </c>
      <c r="F39" s="90" t="e">
        <f t="shared" si="5"/>
        <v>#REF!</v>
      </c>
      <c r="G39" s="90" t="e">
        <f t="shared" si="5"/>
        <v>#REF!</v>
      </c>
      <c r="H39" s="90" t="e">
        <f t="shared" si="5"/>
        <v>#REF!</v>
      </c>
      <c r="I39" s="90" t="e">
        <f t="shared" si="5"/>
        <v>#REF!</v>
      </c>
      <c r="J39" s="90" t="e">
        <f t="shared" si="5"/>
        <v>#REF!</v>
      </c>
      <c r="K39" s="90" t="e">
        <f t="shared" si="5"/>
        <v>#REF!</v>
      </c>
      <c r="L39" s="90" t="e">
        <f t="shared" si="5"/>
        <v>#REF!</v>
      </c>
      <c r="M39" s="93" t="e">
        <f t="shared" si="2"/>
        <v>#REF!</v>
      </c>
    </row>
    <row r="40" spans="2:13">
      <c r="B40" s="10">
        <v>2016</v>
      </c>
      <c r="C40" s="90" t="e">
        <f>SUM(C110:C121)</f>
        <v>#REF!</v>
      </c>
      <c r="D40" s="90" t="e">
        <f t="shared" ref="D40:L40" si="6">SUM(D110:D121)</f>
        <v>#REF!</v>
      </c>
      <c r="E40" s="90" t="e">
        <f t="shared" si="6"/>
        <v>#REF!</v>
      </c>
      <c r="F40" s="90" t="e">
        <f t="shared" si="6"/>
        <v>#REF!</v>
      </c>
      <c r="G40" s="90" t="e">
        <f t="shared" si="6"/>
        <v>#REF!</v>
      </c>
      <c r="H40" s="90" t="e">
        <f t="shared" si="6"/>
        <v>#REF!</v>
      </c>
      <c r="I40" s="90" t="e">
        <f t="shared" si="6"/>
        <v>#REF!</v>
      </c>
      <c r="J40" s="90" t="e">
        <f t="shared" si="6"/>
        <v>#REF!</v>
      </c>
      <c r="K40" s="90" t="e">
        <f t="shared" si="6"/>
        <v>#REF!</v>
      </c>
      <c r="L40" s="90" t="e">
        <f t="shared" si="6"/>
        <v>#REF!</v>
      </c>
      <c r="M40" s="93" t="e">
        <f t="shared" si="2"/>
        <v>#REF!</v>
      </c>
    </row>
    <row r="41" spans="2:13">
      <c r="B41" s="10">
        <v>2017</v>
      </c>
      <c r="C41" s="90" t="e">
        <f>SUM(C122:C133)</f>
        <v>#REF!</v>
      </c>
      <c r="D41" s="90" t="e">
        <f t="shared" ref="D41:L41" si="7">SUM(D122:D133)</f>
        <v>#REF!</v>
      </c>
      <c r="E41" s="90" t="e">
        <f t="shared" si="7"/>
        <v>#REF!</v>
      </c>
      <c r="F41" s="90" t="e">
        <f t="shared" si="7"/>
        <v>#REF!</v>
      </c>
      <c r="G41" s="90" t="e">
        <f t="shared" si="7"/>
        <v>#REF!</v>
      </c>
      <c r="H41" s="90" t="e">
        <f t="shared" si="7"/>
        <v>#REF!</v>
      </c>
      <c r="I41" s="90" t="e">
        <f t="shared" si="7"/>
        <v>#REF!</v>
      </c>
      <c r="J41" s="90" t="e">
        <f t="shared" si="7"/>
        <v>#REF!</v>
      </c>
      <c r="K41" s="90" t="e">
        <f t="shared" si="7"/>
        <v>#REF!</v>
      </c>
      <c r="L41" s="90" t="e">
        <f t="shared" si="7"/>
        <v>#REF!</v>
      </c>
      <c r="M41" s="93" t="e">
        <f t="shared" si="2"/>
        <v>#REF!</v>
      </c>
    </row>
    <row r="42" spans="2:13">
      <c r="B42" s="10">
        <v>2018</v>
      </c>
      <c r="C42" s="90" t="e">
        <f>SUM(C134:C145)</f>
        <v>#REF!</v>
      </c>
      <c r="D42" s="90" t="e">
        <f t="shared" ref="D42:L42" si="8">SUM(D134:D145)</f>
        <v>#REF!</v>
      </c>
      <c r="E42" s="90" t="e">
        <f t="shared" si="8"/>
        <v>#REF!</v>
      </c>
      <c r="F42" s="90" t="e">
        <f t="shared" si="8"/>
        <v>#REF!</v>
      </c>
      <c r="G42" s="90" t="e">
        <f t="shared" si="8"/>
        <v>#REF!</v>
      </c>
      <c r="H42" s="90" t="e">
        <f t="shared" si="8"/>
        <v>#REF!</v>
      </c>
      <c r="I42" s="90" t="e">
        <f t="shared" si="8"/>
        <v>#REF!</v>
      </c>
      <c r="J42" s="90" t="e">
        <f t="shared" si="8"/>
        <v>#REF!</v>
      </c>
      <c r="K42" s="90" t="e">
        <f t="shared" si="8"/>
        <v>#REF!</v>
      </c>
      <c r="L42" s="90" t="e">
        <f t="shared" si="8"/>
        <v>#REF!</v>
      </c>
      <c r="M42" s="93" t="e">
        <f t="shared" si="2"/>
        <v>#REF!</v>
      </c>
    </row>
    <row r="43" spans="2:13">
      <c r="B43" s="10">
        <v>2019</v>
      </c>
      <c r="C43" s="90" t="e">
        <f>SUM(C146:C157)</f>
        <v>#REF!</v>
      </c>
      <c r="D43" s="90" t="e">
        <f t="shared" ref="D43:L43" si="9">SUM(D146:D157)</f>
        <v>#REF!</v>
      </c>
      <c r="E43" s="90" t="e">
        <f t="shared" si="9"/>
        <v>#REF!</v>
      </c>
      <c r="F43" s="90" t="e">
        <f t="shared" si="9"/>
        <v>#REF!</v>
      </c>
      <c r="G43" s="90" t="e">
        <f t="shared" si="9"/>
        <v>#REF!</v>
      </c>
      <c r="H43" s="90" t="e">
        <f t="shared" si="9"/>
        <v>#REF!</v>
      </c>
      <c r="I43" s="90" t="e">
        <f t="shared" si="9"/>
        <v>#REF!</v>
      </c>
      <c r="J43" s="90" t="e">
        <f t="shared" si="9"/>
        <v>#REF!</v>
      </c>
      <c r="K43" s="90" t="e">
        <f t="shared" si="9"/>
        <v>#REF!</v>
      </c>
      <c r="L43" s="90" t="e">
        <f t="shared" si="9"/>
        <v>#REF!</v>
      </c>
      <c r="M43" s="93" t="e">
        <f t="shared" si="2"/>
        <v>#REF!</v>
      </c>
    </row>
    <row r="44" spans="2:13">
      <c r="B44" s="10">
        <v>2020</v>
      </c>
      <c r="C44" s="90" t="e">
        <f>SUM(C158:C169)</f>
        <v>#REF!</v>
      </c>
      <c r="D44" s="90" t="e">
        <f t="shared" ref="D44:L44" si="10">SUM(D158:D169)</f>
        <v>#REF!</v>
      </c>
      <c r="E44" s="90" t="e">
        <f t="shared" si="10"/>
        <v>#REF!</v>
      </c>
      <c r="F44" s="90" t="e">
        <f t="shared" si="10"/>
        <v>#REF!</v>
      </c>
      <c r="G44" s="90" t="e">
        <f t="shared" si="10"/>
        <v>#REF!</v>
      </c>
      <c r="H44" s="90" t="e">
        <f t="shared" si="10"/>
        <v>#REF!</v>
      </c>
      <c r="I44" s="90" t="e">
        <f t="shared" si="10"/>
        <v>#REF!</v>
      </c>
      <c r="J44" s="90" t="e">
        <f t="shared" si="10"/>
        <v>#REF!</v>
      </c>
      <c r="K44" s="90" t="e">
        <f t="shared" si="10"/>
        <v>#REF!</v>
      </c>
      <c r="L44" s="90" t="e">
        <f t="shared" si="10"/>
        <v>#REF!</v>
      </c>
      <c r="M44" s="93" t="e">
        <f t="shared" si="2"/>
        <v>#REF!</v>
      </c>
    </row>
    <row r="45" spans="2:13">
      <c r="B45" s="10">
        <v>2021</v>
      </c>
      <c r="C45" s="90" t="e">
        <f>SUM(C170:C181)</f>
        <v>#REF!</v>
      </c>
      <c r="D45" s="90" t="e">
        <f t="shared" ref="D45:L45" si="11">SUM(D170:D181)</f>
        <v>#REF!</v>
      </c>
      <c r="E45" s="90" t="e">
        <f t="shared" si="11"/>
        <v>#REF!</v>
      </c>
      <c r="F45" s="90" t="e">
        <f t="shared" si="11"/>
        <v>#REF!</v>
      </c>
      <c r="G45" s="90" t="e">
        <f t="shared" si="11"/>
        <v>#REF!</v>
      </c>
      <c r="H45" s="90" t="e">
        <f t="shared" si="11"/>
        <v>#REF!</v>
      </c>
      <c r="I45" s="90" t="e">
        <f t="shared" si="11"/>
        <v>#REF!</v>
      </c>
      <c r="J45" s="90" t="e">
        <f t="shared" si="11"/>
        <v>#REF!</v>
      </c>
      <c r="K45" s="90" t="e">
        <f t="shared" si="11"/>
        <v>#REF!</v>
      </c>
      <c r="L45" s="90" t="e">
        <f t="shared" si="11"/>
        <v>#REF!</v>
      </c>
      <c r="M45" s="93" t="e">
        <f t="shared" si="2"/>
        <v>#REF!</v>
      </c>
    </row>
    <row r="46" spans="2:13">
      <c r="B46" s="10">
        <v>2022</v>
      </c>
      <c r="C46" s="90" t="e">
        <f>SUM(C182:C193)</f>
        <v>#REF!</v>
      </c>
      <c r="D46" s="90" t="e">
        <f t="shared" ref="D46:L46" si="12">SUM(D182:D193)</f>
        <v>#REF!</v>
      </c>
      <c r="E46" s="90" t="e">
        <f t="shared" si="12"/>
        <v>#REF!</v>
      </c>
      <c r="F46" s="90" t="e">
        <f t="shared" si="12"/>
        <v>#REF!</v>
      </c>
      <c r="G46" s="90" t="e">
        <f t="shared" si="12"/>
        <v>#REF!</v>
      </c>
      <c r="H46" s="90" t="e">
        <f t="shared" si="12"/>
        <v>#REF!</v>
      </c>
      <c r="I46" s="90" t="e">
        <f t="shared" si="12"/>
        <v>#REF!</v>
      </c>
      <c r="J46" s="90" t="e">
        <f t="shared" si="12"/>
        <v>#REF!</v>
      </c>
      <c r="K46" s="90" t="e">
        <f t="shared" si="12"/>
        <v>#REF!</v>
      </c>
      <c r="L46" s="90" t="e">
        <f t="shared" si="12"/>
        <v>#REF!</v>
      </c>
      <c r="M46" s="93" t="e">
        <f t="shared" si="2"/>
        <v>#REF!</v>
      </c>
    </row>
    <row r="47" spans="2:13">
      <c r="B47" s="10">
        <v>2023</v>
      </c>
      <c r="C47" s="90" t="e">
        <f>SUM(C194:C205)</f>
        <v>#REF!</v>
      </c>
      <c r="D47" s="90" t="e">
        <f t="shared" ref="D47:L47" si="13">SUM(D194:D205)</f>
        <v>#REF!</v>
      </c>
      <c r="E47" s="90" t="e">
        <f t="shared" si="13"/>
        <v>#REF!</v>
      </c>
      <c r="F47" s="90" t="e">
        <f t="shared" si="13"/>
        <v>#REF!</v>
      </c>
      <c r="G47" s="90" t="e">
        <f t="shared" si="13"/>
        <v>#REF!</v>
      </c>
      <c r="H47" s="90" t="e">
        <f t="shared" si="13"/>
        <v>#REF!</v>
      </c>
      <c r="I47" s="90" t="e">
        <f t="shared" si="13"/>
        <v>#REF!</v>
      </c>
      <c r="J47" s="90" t="e">
        <f t="shared" si="13"/>
        <v>#REF!</v>
      </c>
      <c r="K47" s="90" t="e">
        <f t="shared" si="13"/>
        <v>#REF!</v>
      </c>
      <c r="L47" s="90" t="e">
        <f t="shared" si="13"/>
        <v>#REF!</v>
      </c>
      <c r="M47" s="93" t="e">
        <f t="shared" si="2"/>
        <v>#REF!</v>
      </c>
    </row>
    <row r="48" spans="2:13">
      <c r="B48" s="10">
        <v>2024</v>
      </c>
      <c r="C48" s="90" t="e">
        <f>SUM(C206:C217)</f>
        <v>#REF!</v>
      </c>
      <c r="D48" s="90" t="e">
        <f t="shared" ref="D48:L48" si="14">SUM(D206:D217)</f>
        <v>#REF!</v>
      </c>
      <c r="E48" s="90" t="e">
        <f t="shared" si="14"/>
        <v>#REF!</v>
      </c>
      <c r="F48" s="90" t="e">
        <f t="shared" si="14"/>
        <v>#REF!</v>
      </c>
      <c r="G48" s="90" t="e">
        <f t="shared" si="14"/>
        <v>#REF!</v>
      </c>
      <c r="H48" s="90" t="e">
        <f t="shared" si="14"/>
        <v>#REF!</v>
      </c>
      <c r="I48" s="90" t="e">
        <f t="shared" si="14"/>
        <v>#REF!</v>
      </c>
      <c r="J48" s="90" t="e">
        <f t="shared" si="14"/>
        <v>#REF!</v>
      </c>
      <c r="K48" s="90" t="e">
        <f t="shared" si="14"/>
        <v>#REF!</v>
      </c>
      <c r="L48" s="90" t="e">
        <f t="shared" si="14"/>
        <v>#REF!</v>
      </c>
      <c r="M48" s="93" t="e">
        <f t="shared" si="2"/>
        <v>#REF!</v>
      </c>
    </row>
    <row r="49" spans="2:13">
      <c r="B49" s="10">
        <v>2025</v>
      </c>
      <c r="C49" s="90" t="e">
        <f>SUM(C218:C229)</f>
        <v>#REF!</v>
      </c>
      <c r="D49" s="90" t="e">
        <f t="shared" ref="D49:L49" si="15">SUM(D218:D229)</f>
        <v>#REF!</v>
      </c>
      <c r="E49" s="90" t="e">
        <f t="shared" si="15"/>
        <v>#REF!</v>
      </c>
      <c r="F49" s="90" t="e">
        <f t="shared" si="15"/>
        <v>#REF!</v>
      </c>
      <c r="G49" s="90" t="e">
        <f t="shared" si="15"/>
        <v>#REF!</v>
      </c>
      <c r="H49" s="90" t="e">
        <f t="shared" si="15"/>
        <v>#REF!</v>
      </c>
      <c r="I49" s="90" t="e">
        <f t="shared" si="15"/>
        <v>#REF!</v>
      </c>
      <c r="J49" s="90" t="e">
        <f t="shared" si="15"/>
        <v>#REF!</v>
      </c>
      <c r="K49" s="90" t="e">
        <f t="shared" si="15"/>
        <v>#REF!</v>
      </c>
      <c r="L49" s="90" t="e">
        <f t="shared" si="15"/>
        <v>#REF!</v>
      </c>
      <c r="M49" s="93" t="e">
        <f t="shared" si="2"/>
        <v>#REF!</v>
      </c>
    </row>
    <row r="50" spans="2:13">
      <c r="B50" s="10">
        <v>2026</v>
      </c>
      <c r="C50" s="90" t="e">
        <f>SUM(C230:C241)</f>
        <v>#REF!</v>
      </c>
      <c r="D50" s="90" t="e">
        <f t="shared" ref="D50:L50" si="16">SUM(D230:D241)</f>
        <v>#REF!</v>
      </c>
      <c r="E50" s="90" t="e">
        <f t="shared" si="16"/>
        <v>#REF!</v>
      </c>
      <c r="F50" s="90" t="e">
        <f t="shared" si="16"/>
        <v>#REF!</v>
      </c>
      <c r="G50" s="90" t="e">
        <f t="shared" si="16"/>
        <v>#REF!</v>
      </c>
      <c r="H50" s="90" t="e">
        <f t="shared" si="16"/>
        <v>#REF!</v>
      </c>
      <c r="I50" s="90" t="e">
        <f t="shared" si="16"/>
        <v>#REF!</v>
      </c>
      <c r="J50" s="90" t="e">
        <f t="shared" si="16"/>
        <v>#REF!</v>
      </c>
      <c r="K50" s="90" t="e">
        <f t="shared" si="16"/>
        <v>#REF!</v>
      </c>
      <c r="L50" s="90" t="e">
        <f t="shared" si="16"/>
        <v>#REF!</v>
      </c>
      <c r="M50" s="93" t="e">
        <f t="shared" si="2"/>
        <v>#REF!</v>
      </c>
    </row>
    <row r="51" spans="2:13">
      <c r="B51" s="10">
        <v>2027</v>
      </c>
      <c r="C51" s="90" t="e">
        <f>SUM(C242:C253)</f>
        <v>#REF!</v>
      </c>
      <c r="D51" s="90" t="e">
        <f t="shared" ref="D51:L51" si="17">SUM(D242:D253)</f>
        <v>#REF!</v>
      </c>
      <c r="E51" s="90" t="e">
        <f t="shared" si="17"/>
        <v>#REF!</v>
      </c>
      <c r="F51" s="90" t="e">
        <f t="shared" si="17"/>
        <v>#REF!</v>
      </c>
      <c r="G51" s="90" t="e">
        <f t="shared" si="17"/>
        <v>#REF!</v>
      </c>
      <c r="H51" s="90" t="e">
        <f t="shared" si="17"/>
        <v>#REF!</v>
      </c>
      <c r="I51" s="90" t="e">
        <f t="shared" si="17"/>
        <v>#REF!</v>
      </c>
      <c r="J51" s="90" t="e">
        <f t="shared" si="17"/>
        <v>#REF!</v>
      </c>
      <c r="K51" s="90" t="e">
        <f t="shared" si="17"/>
        <v>#REF!</v>
      </c>
      <c r="L51" s="90" t="e">
        <f t="shared" si="17"/>
        <v>#REF!</v>
      </c>
      <c r="M51" s="93" t="e">
        <f t="shared" si="2"/>
        <v>#REF!</v>
      </c>
    </row>
    <row r="52" spans="2:13">
      <c r="B52" s="10">
        <v>2028</v>
      </c>
      <c r="C52" s="90" t="e">
        <f>SUM(C254:C265)</f>
        <v>#REF!</v>
      </c>
      <c r="D52" s="90" t="e">
        <f t="shared" ref="D52:L52" si="18">SUM(D254:D265)</f>
        <v>#REF!</v>
      </c>
      <c r="E52" s="90" t="e">
        <f t="shared" si="18"/>
        <v>#REF!</v>
      </c>
      <c r="F52" s="90" t="e">
        <f t="shared" si="18"/>
        <v>#REF!</v>
      </c>
      <c r="G52" s="90" t="e">
        <f t="shared" si="18"/>
        <v>#REF!</v>
      </c>
      <c r="H52" s="90" t="e">
        <f t="shared" si="18"/>
        <v>#REF!</v>
      </c>
      <c r="I52" s="90" t="e">
        <f t="shared" si="18"/>
        <v>#REF!</v>
      </c>
      <c r="J52" s="90" t="e">
        <f t="shared" si="18"/>
        <v>#REF!</v>
      </c>
      <c r="K52" s="90" t="e">
        <f t="shared" si="18"/>
        <v>#REF!</v>
      </c>
      <c r="L52" s="90" t="e">
        <f t="shared" si="18"/>
        <v>#REF!</v>
      </c>
      <c r="M52" s="93" t="e">
        <f t="shared" si="2"/>
        <v>#REF!</v>
      </c>
    </row>
    <row r="53" spans="2:13">
      <c r="B53" s="10">
        <v>2029</v>
      </c>
      <c r="C53" s="90" t="e">
        <f>SUM(C266:C277)</f>
        <v>#REF!</v>
      </c>
      <c r="D53" s="90" t="e">
        <f t="shared" ref="D53:L53" si="19">SUM(D266:D277)</f>
        <v>#REF!</v>
      </c>
      <c r="E53" s="90" t="e">
        <f t="shared" si="19"/>
        <v>#REF!</v>
      </c>
      <c r="F53" s="90" t="e">
        <f t="shared" si="19"/>
        <v>#REF!</v>
      </c>
      <c r="G53" s="90" t="e">
        <f t="shared" si="19"/>
        <v>#REF!</v>
      </c>
      <c r="H53" s="90" t="e">
        <f t="shared" si="19"/>
        <v>#REF!</v>
      </c>
      <c r="I53" s="90" t="e">
        <f t="shared" si="19"/>
        <v>#REF!</v>
      </c>
      <c r="J53" s="90" t="e">
        <f t="shared" si="19"/>
        <v>#REF!</v>
      </c>
      <c r="K53" s="90" t="e">
        <f t="shared" si="19"/>
        <v>#REF!</v>
      </c>
      <c r="L53" s="90" t="e">
        <f t="shared" si="19"/>
        <v>#REF!</v>
      </c>
      <c r="M53" s="93" t="e">
        <f t="shared" si="2"/>
        <v>#REF!</v>
      </c>
    </row>
    <row r="54" spans="2:13">
      <c r="B54" s="10">
        <v>2030</v>
      </c>
      <c r="C54" s="90" t="e">
        <f>SUM(C278:C289)</f>
        <v>#REF!</v>
      </c>
      <c r="D54" s="90" t="e">
        <f t="shared" ref="D54:L54" si="20">SUM(D278:D289)</f>
        <v>#REF!</v>
      </c>
      <c r="E54" s="90" t="e">
        <f t="shared" si="20"/>
        <v>#REF!</v>
      </c>
      <c r="F54" s="90" t="e">
        <f t="shared" si="20"/>
        <v>#REF!</v>
      </c>
      <c r="G54" s="90" t="e">
        <f t="shared" si="20"/>
        <v>#REF!</v>
      </c>
      <c r="H54" s="90" t="e">
        <f t="shared" si="20"/>
        <v>#REF!</v>
      </c>
      <c r="I54" s="90" t="e">
        <f t="shared" si="20"/>
        <v>#REF!</v>
      </c>
      <c r="J54" s="90" t="e">
        <f t="shared" si="20"/>
        <v>#REF!</v>
      </c>
      <c r="K54" s="90" t="e">
        <f t="shared" si="20"/>
        <v>#REF!</v>
      </c>
      <c r="L54" s="90" t="e">
        <f t="shared" si="20"/>
        <v>#REF!</v>
      </c>
      <c r="M54" s="93" t="e">
        <f t="shared" si="2"/>
        <v>#REF!</v>
      </c>
    </row>
    <row r="55" spans="2:13">
      <c r="B55" s="10">
        <v>2031</v>
      </c>
      <c r="C55" s="90" t="e">
        <f>SUM(C290:C299)</f>
        <v>#REF!</v>
      </c>
      <c r="D55" s="90" t="e">
        <f t="shared" ref="D55:L55" si="21">SUM(D290:D299)</f>
        <v>#REF!</v>
      </c>
      <c r="E55" s="90" t="e">
        <f t="shared" si="21"/>
        <v>#REF!</v>
      </c>
      <c r="F55" s="90" t="e">
        <f t="shared" si="21"/>
        <v>#REF!</v>
      </c>
      <c r="G55" s="90" t="e">
        <f t="shared" si="21"/>
        <v>#REF!</v>
      </c>
      <c r="H55" s="90" t="e">
        <f t="shared" si="21"/>
        <v>#REF!</v>
      </c>
      <c r="I55" s="90" t="e">
        <f t="shared" si="21"/>
        <v>#REF!</v>
      </c>
      <c r="J55" s="90" t="e">
        <f t="shared" si="21"/>
        <v>#REF!</v>
      </c>
      <c r="K55" s="90" t="e">
        <f t="shared" si="21"/>
        <v>#REF!</v>
      </c>
      <c r="L55" s="90" t="e">
        <f t="shared" si="21"/>
        <v>#REF!</v>
      </c>
      <c r="M55" s="93" t="e">
        <f t="shared" si="2"/>
        <v>#REF!</v>
      </c>
    </row>
    <row r="58" spans="2:13">
      <c r="B58" s="104" t="s">
        <v>130</v>
      </c>
    </row>
    <row r="59" spans="2:13" ht="38.25">
      <c r="C59" s="94" t="e">
        <f t="array" ref="C59:L59">TRANSPOSE('(R) Monthly summary'!#REF!)</f>
        <v>#REF!</v>
      </c>
      <c r="D59" s="95" t="e">
        <v>#REF!</v>
      </c>
      <c r="E59" s="96" t="e">
        <v>#REF!</v>
      </c>
      <c r="F59" s="97" t="e">
        <v>#REF!</v>
      </c>
      <c r="G59" s="98" t="e">
        <v>#REF!</v>
      </c>
      <c r="H59" s="99" t="e">
        <v>#REF!</v>
      </c>
      <c r="I59" s="100" t="e">
        <v>#REF!</v>
      </c>
      <c r="J59" s="103" t="e">
        <v>#REF!</v>
      </c>
      <c r="K59" s="101" t="e">
        <v>#REF!</v>
      </c>
      <c r="L59" s="102" t="e">
        <v>#REF!</v>
      </c>
      <c r="M59" s="2" t="s">
        <v>133</v>
      </c>
    </row>
    <row r="60" spans="2:13">
      <c r="B60" s="92">
        <f t="array" ref="B60:B299">TRANSPOSE('(R) Monthly summary'!B6:EA6)</f>
        <v>44197</v>
      </c>
      <c r="C60" s="90" t="e">
        <f t="array" ref="C60:L299">TRANSPOSE('(R) Monthly summary'!#REF!)</f>
        <v>#REF!</v>
      </c>
      <c r="D60" s="90" t="e">
        <v>#REF!</v>
      </c>
      <c r="E60" s="90" t="e">
        <v>#REF!</v>
      </c>
      <c r="F60" s="90" t="e">
        <v>#REF!</v>
      </c>
      <c r="G60" s="90" t="e">
        <v>#REF!</v>
      </c>
      <c r="H60" s="90" t="e">
        <v>#REF!</v>
      </c>
      <c r="I60" s="90" t="e">
        <v>#REF!</v>
      </c>
      <c r="J60" s="90" t="e">
        <v>#REF!</v>
      </c>
      <c r="K60" s="90" t="e">
        <v>#REF!</v>
      </c>
      <c r="L60" s="90" t="e">
        <v>#REF!</v>
      </c>
      <c r="M60" s="93" t="e">
        <f t="shared" ref="M60:M123" si="22">SUM(C60:L60)</f>
        <v>#REF!</v>
      </c>
    </row>
    <row r="61" spans="2:13">
      <c r="B61" s="92">
        <v>44228</v>
      </c>
      <c r="C61" s="90" t="e">
        <v>#REF!</v>
      </c>
      <c r="D61" s="90" t="e">
        <v>#REF!</v>
      </c>
      <c r="E61" s="90" t="e">
        <v>#REF!</v>
      </c>
      <c r="F61" s="90" t="e">
        <v>#REF!</v>
      </c>
      <c r="G61" s="90" t="e">
        <v>#REF!</v>
      </c>
      <c r="H61" s="90" t="e">
        <v>#REF!</v>
      </c>
      <c r="I61" s="90" t="e">
        <v>#REF!</v>
      </c>
      <c r="J61" s="90" t="e">
        <v>#REF!</v>
      </c>
      <c r="K61" s="90" t="e">
        <v>#REF!</v>
      </c>
      <c r="L61" s="90" t="e">
        <v>#REF!</v>
      </c>
      <c r="M61" s="93" t="e">
        <f t="shared" si="22"/>
        <v>#REF!</v>
      </c>
    </row>
    <row r="62" spans="2:13">
      <c r="B62" s="92">
        <v>44256</v>
      </c>
      <c r="C62" s="90" t="e">
        <v>#REF!</v>
      </c>
      <c r="D62" s="90" t="e">
        <v>#REF!</v>
      </c>
      <c r="E62" s="90" t="e">
        <v>#REF!</v>
      </c>
      <c r="F62" s="90" t="e">
        <v>#REF!</v>
      </c>
      <c r="G62" s="90" t="e">
        <v>#REF!</v>
      </c>
      <c r="H62" s="90" t="e">
        <v>#REF!</v>
      </c>
      <c r="I62" s="90" t="e">
        <v>#REF!</v>
      </c>
      <c r="J62" s="90" t="e">
        <v>#REF!</v>
      </c>
      <c r="K62" s="90" t="e">
        <v>#REF!</v>
      </c>
      <c r="L62" s="90" t="e">
        <v>#REF!</v>
      </c>
      <c r="M62" s="93" t="e">
        <f t="shared" si="22"/>
        <v>#REF!</v>
      </c>
    </row>
    <row r="63" spans="2:13">
      <c r="B63" s="92">
        <v>44287</v>
      </c>
      <c r="C63" s="90" t="e">
        <v>#REF!</v>
      </c>
      <c r="D63" s="90" t="e">
        <v>#REF!</v>
      </c>
      <c r="E63" s="90" t="e">
        <v>#REF!</v>
      </c>
      <c r="F63" s="90" t="e">
        <v>#REF!</v>
      </c>
      <c r="G63" s="90" t="e">
        <v>#REF!</v>
      </c>
      <c r="H63" s="90" t="e">
        <v>#REF!</v>
      </c>
      <c r="I63" s="90" t="e">
        <v>#REF!</v>
      </c>
      <c r="J63" s="90" t="e">
        <v>#REF!</v>
      </c>
      <c r="K63" s="90" t="e">
        <v>#REF!</v>
      </c>
      <c r="L63" s="90" t="e">
        <v>#REF!</v>
      </c>
      <c r="M63" s="93" t="e">
        <f t="shared" si="22"/>
        <v>#REF!</v>
      </c>
    </row>
    <row r="64" spans="2:13">
      <c r="B64" s="92">
        <v>44317</v>
      </c>
      <c r="C64" s="90" t="e">
        <v>#REF!</v>
      </c>
      <c r="D64" s="90" t="e">
        <v>#REF!</v>
      </c>
      <c r="E64" s="90" t="e">
        <v>#REF!</v>
      </c>
      <c r="F64" s="90" t="e">
        <v>#REF!</v>
      </c>
      <c r="G64" s="90" t="e">
        <v>#REF!</v>
      </c>
      <c r="H64" s="90" t="e">
        <v>#REF!</v>
      </c>
      <c r="I64" s="90" t="e">
        <v>#REF!</v>
      </c>
      <c r="J64" s="90" t="e">
        <v>#REF!</v>
      </c>
      <c r="K64" s="90" t="e">
        <v>#REF!</v>
      </c>
      <c r="L64" s="90" t="e">
        <v>#REF!</v>
      </c>
      <c r="M64" s="93" t="e">
        <f t="shared" si="22"/>
        <v>#REF!</v>
      </c>
    </row>
    <row r="65" spans="2:13">
      <c r="B65" s="92">
        <v>44348</v>
      </c>
      <c r="C65" s="90" t="e">
        <v>#REF!</v>
      </c>
      <c r="D65" s="90" t="e">
        <v>#REF!</v>
      </c>
      <c r="E65" s="90" t="e">
        <v>#REF!</v>
      </c>
      <c r="F65" s="90" t="e">
        <v>#REF!</v>
      </c>
      <c r="G65" s="90" t="e">
        <v>#REF!</v>
      </c>
      <c r="H65" s="90" t="e">
        <v>#REF!</v>
      </c>
      <c r="I65" s="90" t="e">
        <v>#REF!</v>
      </c>
      <c r="J65" s="90" t="e">
        <v>#REF!</v>
      </c>
      <c r="K65" s="90" t="e">
        <v>#REF!</v>
      </c>
      <c r="L65" s="90" t="e">
        <v>#REF!</v>
      </c>
      <c r="M65" s="93" t="e">
        <f t="shared" si="22"/>
        <v>#REF!</v>
      </c>
    </row>
    <row r="66" spans="2:13">
      <c r="B66" s="92">
        <v>44378</v>
      </c>
      <c r="C66" s="90" t="e">
        <v>#REF!</v>
      </c>
      <c r="D66" s="90" t="e">
        <v>#REF!</v>
      </c>
      <c r="E66" s="90" t="e">
        <v>#REF!</v>
      </c>
      <c r="F66" s="90" t="e">
        <v>#REF!</v>
      </c>
      <c r="G66" s="90" t="e">
        <v>#REF!</v>
      </c>
      <c r="H66" s="90" t="e">
        <v>#REF!</v>
      </c>
      <c r="I66" s="90" t="e">
        <v>#REF!</v>
      </c>
      <c r="J66" s="90" t="e">
        <v>#REF!</v>
      </c>
      <c r="K66" s="90" t="e">
        <v>#REF!</v>
      </c>
      <c r="L66" s="90" t="e">
        <v>#REF!</v>
      </c>
      <c r="M66" s="93" t="e">
        <f t="shared" si="22"/>
        <v>#REF!</v>
      </c>
    </row>
    <row r="67" spans="2:13">
      <c r="B67" s="92">
        <v>44409</v>
      </c>
      <c r="C67" s="90" t="e">
        <v>#REF!</v>
      </c>
      <c r="D67" s="90" t="e">
        <v>#REF!</v>
      </c>
      <c r="E67" s="90" t="e">
        <v>#REF!</v>
      </c>
      <c r="F67" s="90" t="e">
        <v>#REF!</v>
      </c>
      <c r="G67" s="90" t="e">
        <v>#REF!</v>
      </c>
      <c r="H67" s="90" t="e">
        <v>#REF!</v>
      </c>
      <c r="I67" s="90" t="e">
        <v>#REF!</v>
      </c>
      <c r="J67" s="90" t="e">
        <v>#REF!</v>
      </c>
      <c r="K67" s="90" t="e">
        <v>#REF!</v>
      </c>
      <c r="L67" s="90" t="e">
        <v>#REF!</v>
      </c>
      <c r="M67" s="93" t="e">
        <f t="shared" si="22"/>
        <v>#REF!</v>
      </c>
    </row>
    <row r="68" spans="2:13">
      <c r="B68" s="92">
        <v>44440</v>
      </c>
      <c r="C68" s="90" t="e">
        <v>#REF!</v>
      </c>
      <c r="D68" s="90" t="e">
        <v>#REF!</v>
      </c>
      <c r="E68" s="90" t="e">
        <v>#REF!</v>
      </c>
      <c r="F68" s="90" t="e">
        <v>#REF!</v>
      </c>
      <c r="G68" s="90" t="e">
        <v>#REF!</v>
      </c>
      <c r="H68" s="90" t="e">
        <v>#REF!</v>
      </c>
      <c r="I68" s="90" t="e">
        <v>#REF!</v>
      </c>
      <c r="J68" s="90" t="e">
        <v>#REF!</v>
      </c>
      <c r="K68" s="90" t="e">
        <v>#REF!</v>
      </c>
      <c r="L68" s="90" t="e">
        <v>#REF!</v>
      </c>
      <c r="M68" s="93" t="e">
        <f t="shared" si="22"/>
        <v>#REF!</v>
      </c>
    </row>
    <row r="69" spans="2:13">
      <c r="B69" s="92">
        <v>44470</v>
      </c>
      <c r="C69" s="90" t="e">
        <v>#REF!</v>
      </c>
      <c r="D69" s="90" t="e">
        <v>#REF!</v>
      </c>
      <c r="E69" s="90" t="e">
        <v>#REF!</v>
      </c>
      <c r="F69" s="90" t="e">
        <v>#REF!</v>
      </c>
      <c r="G69" s="90" t="e">
        <v>#REF!</v>
      </c>
      <c r="H69" s="90" t="e">
        <v>#REF!</v>
      </c>
      <c r="I69" s="90" t="e">
        <v>#REF!</v>
      </c>
      <c r="J69" s="90" t="e">
        <v>#REF!</v>
      </c>
      <c r="K69" s="90" t="e">
        <v>#REF!</v>
      </c>
      <c r="L69" s="90" t="e">
        <v>#REF!</v>
      </c>
      <c r="M69" s="93" t="e">
        <f t="shared" si="22"/>
        <v>#REF!</v>
      </c>
    </row>
    <row r="70" spans="2:13">
      <c r="B70" s="92">
        <v>44501</v>
      </c>
      <c r="C70" s="90" t="e">
        <v>#REF!</v>
      </c>
      <c r="D70" s="90" t="e">
        <v>#REF!</v>
      </c>
      <c r="E70" s="90" t="e">
        <v>#REF!</v>
      </c>
      <c r="F70" s="90" t="e">
        <v>#REF!</v>
      </c>
      <c r="G70" s="90" t="e">
        <v>#REF!</v>
      </c>
      <c r="H70" s="90" t="e">
        <v>#REF!</v>
      </c>
      <c r="I70" s="90" t="e">
        <v>#REF!</v>
      </c>
      <c r="J70" s="90" t="e">
        <v>#REF!</v>
      </c>
      <c r="K70" s="90" t="e">
        <v>#REF!</v>
      </c>
      <c r="L70" s="90" t="e">
        <v>#REF!</v>
      </c>
      <c r="M70" s="93" t="e">
        <f t="shared" si="22"/>
        <v>#REF!</v>
      </c>
    </row>
    <row r="71" spans="2:13">
      <c r="B71" s="92">
        <v>44531</v>
      </c>
      <c r="C71" s="90" t="e">
        <v>#REF!</v>
      </c>
      <c r="D71" s="90" t="e">
        <v>#REF!</v>
      </c>
      <c r="E71" s="90" t="e">
        <v>#REF!</v>
      </c>
      <c r="F71" s="90" t="e">
        <v>#REF!</v>
      </c>
      <c r="G71" s="90" t="e">
        <v>#REF!</v>
      </c>
      <c r="H71" s="90" t="e">
        <v>#REF!</v>
      </c>
      <c r="I71" s="90" t="e">
        <v>#REF!</v>
      </c>
      <c r="J71" s="90" t="e">
        <v>#REF!</v>
      </c>
      <c r="K71" s="90" t="e">
        <v>#REF!</v>
      </c>
      <c r="L71" s="90" t="e">
        <v>#REF!</v>
      </c>
      <c r="M71" s="93" t="e">
        <f t="shared" si="22"/>
        <v>#REF!</v>
      </c>
    </row>
    <row r="72" spans="2:13">
      <c r="B72" s="92">
        <v>44562</v>
      </c>
      <c r="C72" s="90" t="e">
        <v>#REF!</v>
      </c>
      <c r="D72" s="90" t="e">
        <v>#REF!</v>
      </c>
      <c r="E72" s="90" t="e">
        <v>#REF!</v>
      </c>
      <c r="F72" s="90" t="e">
        <v>#REF!</v>
      </c>
      <c r="G72" s="90" t="e">
        <v>#REF!</v>
      </c>
      <c r="H72" s="90" t="e">
        <v>#REF!</v>
      </c>
      <c r="I72" s="90" t="e">
        <v>#REF!</v>
      </c>
      <c r="J72" s="90" t="e">
        <v>#REF!</v>
      </c>
      <c r="K72" s="90" t="e">
        <v>#REF!</v>
      </c>
      <c r="L72" s="90" t="e">
        <v>#REF!</v>
      </c>
      <c r="M72" s="93" t="e">
        <f t="shared" si="22"/>
        <v>#REF!</v>
      </c>
    </row>
    <row r="73" spans="2:13">
      <c r="B73" s="92">
        <v>44593</v>
      </c>
      <c r="C73" s="90" t="e">
        <v>#REF!</v>
      </c>
      <c r="D73" s="90" t="e">
        <v>#REF!</v>
      </c>
      <c r="E73" s="90" t="e">
        <v>#REF!</v>
      </c>
      <c r="F73" s="90" t="e">
        <v>#REF!</v>
      </c>
      <c r="G73" s="90" t="e">
        <v>#REF!</v>
      </c>
      <c r="H73" s="90" t="e">
        <v>#REF!</v>
      </c>
      <c r="I73" s="90" t="e">
        <v>#REF!</v>
      </c>
      <c r="J73" s="90" t="e">
        <v>#REF!</v>
      </c>
      <c r="K73" s="90" t="e">
        <v>#REF!</v>
      </c>
      <c r="L73" s="90" t="e">
        <v>#REF!</v>
      </c>
      <c r="M73" s="93" t="e">
        <f t="shared" si="22"/>
        <v>#REF!</v>
      </c>
    </row>
    <row r="74" spans="2:13">
      <c r="B74" s="92">
        <v>44621</v>
      </c>
      <c r="C74" s="90" t="e">
        <v>#REF!</v>
      </c>
      <c r="D74" s="90" t="e">
        <v>#REF!</v>
      </c>
      <c r="E74" s="90" t="e">
        <v>#REF!</v>
      </c>
      <c r="F74" s="90" t="e">
        <v>#REF!</v>
      </c>
      <c r="G74" s="90" t="e">
        <v>#REF!</v>
      </c>
      <c r="H74" s="90" t="e">
        <v>#REF!</v>
      </c>
      <c r="I74" s="90" t="e">
        <v>#REF!</v>
      </c>
      <c r="J74" s="90" t="e">
        <v>#REF!</v>
      </c>
      <c r="K74" s="90" t="e">
        <v>#REF!</v>
      </c>
      <c r="L74" s="90" t="e">
        <v>#REF!</v>
      </c>
      <c r="M74" s="93" t="e">
        <f t="shared" si="22"/>
        <v>#REF!</v>
      </c>
    </row>
    <row r="75" spans="2:13">
      <c r="B75" s="92">
        <v>44652</v>
      </c>
      <c r="C75" s="90" t="e">
        <v>#REF!</v>
      </c>
      <c r="D75" s="90" t="e">
        <v>#REF!</v>
      </c>
      <c r="E75" s="90" t="e">
        <v>#REF!</v>
      </c>
      <c r="F75" s="90" t="e">
        <v>#REF!</v>
      </c>
      <c r="G75" s="90" t="e">
        <v>#REF!</v>
      </c>
      <c r="H75" s="90" t="e">
        <v>#REF!</v>
      </c>
      <c r="I75" s="90" t="e">
        <v>#REF!</v>
      </c>
      <c r="J75" s="90" t="e">
        <v>#REF!</v>
      </c>
      <c r="K75" s="90" t="e">
        <v>#REF!</v>
      </c>
      <c r="L75" s="90" t="e">
        <v>#REF!</v>
      </c>
      <c r="M75" s="93" t="e">
        <f t="shared" si="22"/>
        <v>#REF!</v>
      </c>
    </row>
    <row r="76" spans="2:13">
      <c r="B76" s="92">
        <v>44682</v>
      </c>
      <c r="C76" s="90" t="e">
        <v>#REF!</v>
      </c>
      <c r="D76" s="90" t="e">
        <v>#REF!</v>
      </c>
      <c r="E76" s="90" t="e">
        <v>#REF!</v>
      </c>
      <c r="F76" s="90" t="e">
        <v>#REF!</v>
      </c>
      <c r="G76" s="90" t="e">
        <v>#REF!</v>
      </c>
      <c r="H76" s="90" t="e">
        <v>#REF!</v>
      </c>
      <c r="I76" s="90" t="e">
        <v>#REF!</v>
      </c>
      <c r="J76" s="90" t="e">
        <v>#REF!</v>
      </c>
      <c r="K76" s="90" t="e">
        <v>#REF!</v>
      </c>
      <c r="L76" s="90" t="e">
        <v>#REF!</v>
      </c>
      <c r="M76" s="93" t="e">
        <f t="shared" si="22"/>
        <v>#REF!</v>
      </c>
    </row>
    <row r="77" spans="2:13">
      <c r="B77" s="92">
        <v>44713</v>
      </c>
      <c r="C77" s="90" t="e">
        <v>#REF!</v>
      </c>
      <c r="D77" s="90" t="e">
        <v>#REF!</v>
      </c>
      <c r="E77" s="90" t="e">
        <v>#REF!</v>
      </c>
      <c r="F77" s="90" t="e">
        <v>#REF!</v>
      </c>
      <c r="G77" s="90" t="e">
        <v>#REF!</v>
      </c>
      <c r="H77" s="90" t="e">
        <v>#REF!</v>
      </c>
      <c r="I77" s="90" t="e">
        <v>#REF!</v>
      </c>
      <c r="J77" s="90" t="e">
        <v>#REF!</v>
      </c>
      <c r="K77" s="90" t="e">
        <v>#REF!</v>
      </c>
      <c r="L77" s="90" t="e">
        <v>#REF!</v>
      </c>
      <c r="M77" s="93" t="e">
        <f t="shared" si="22"/>
        <v>#REF!</v>
      </c>
    </row>
    <row r="78" spans="2:13">
      <c r="B78" s="92">
        <v>44743</v>
      </c>
      <c r="C78" s="90" t="e">
        <v>#REF!</v>
      </c>
      <c r="D78" s="90" t="e">
        <v>#REF!</v>
      </c>
      <c r="E78" s="90" t="e">
        <v>#REF!</v>
      </c>
      <c r="F78" s="90" t="e">
        <v>#REF!</v>
      </c>
      <c r="G78" s="90" t="e">
        <v>#REF!</v>
      </c>
      <c r="H78" s="90" t="e">
        <v>#REF!</v>
      </c>
      <c r="I78" s="90" t="e">
        <v>#REF!</v>
      </c>
      <c r="J78" s="90" t="e">
        <v>#REF!</v>
      </c>
      <c r="K78" s="90" t="e">
        <v>#REF!</v>
      </c>
      <c r="L78" s="90" t="e">
        <v>#REF!</v>
      </c>
      <c r="M78" s="93" t="e">
        <f t="shared" si="22"/>
        <v>#REF!</v>
      </c>
    </row>
    <row r="79" spans="2:13">
      <c r="B79" s="92">
        <v>44774</v>
      </c>
      <c r="C79" s="90" t="e">
        <v>#REF!</v>
      </c>
      <c r="D79" s="90" t="e">
        <v>#REF!</v>
      </c>
      <c r="E79" s="90" t="e">
        <v>#REF!</v>
      </c>
      <c r="F79" s="90" t="e">
        <v>#REF!</v>
      </c>
      <c r="G79" s="90" t="e">
        <v>#REF!</v>
      </c>
      <c r="H79" s="90" t="e">
        <v>#REF!</v>
      </c>
      <c r="I79" s="90" t="e">
        <v>#REF!</v>
      </c>
      <c r="J79" s="90" t="e">
        <v>#REF!</v>
      </c>
      <c r="K79" s="90" t="e">
        <v>#REF!</v>
      </c>
      <c r="L79" s="90" t="e">
        <v>#REF!</v>
      </c>
      <c r="M79" s="93" t="e">
        <f t="shared" si="22"/>
        <v>#REF!</v>
      </c>
    </row>
    <row r="80" spans="2:13">
      <c r="B80" s="92">
        <v>44805</v>
      </c>
      <c r="C80" s="90" t="e">
        <v>#REF!</v>
      </c>
      <c r="D80" s="90" t="e">
        <v>#REF!</v>
      </c>
      <c r="E80" s="90" t="e">
        <v>#REF!</v>
      </c>
      <c r="F80" s="90" t="e">
        <v>#REF!</v>
      </c>
      <c r="G80" s="90" t="e">
        <v>#REF!</v>
      </c>
      <c r="H80" s="90" t="e">
        <v>#REF!</v>
      </c>
      <c r="I80" s="90" t="e">
        <v>#REF!</v>
      </c>
      <c r="J80" s="90" t="e">
        <v>#REF!</v>
      </c>
      <c r="K80" s="90" t="e">
        <v>#REF!</v>
      </c>
      <c r="L80" s="90" t="e">
        <v>#REF!</v>
      </c>
      <c r="M80" s="93" t="e">
        <f t="shared" si="22"/>
        <v>#REF!</v>
      </c>
    </row>
    <row r="81" spans="2:13">
      <c r="B81" s="92">
        <v>44835</v>
      </c>
      <c r="C81" s="90" t="e">
        <v>#REF!</v>
      </c>
      <c r="D81" s="90" t="e">
        <v>#REF!</v>
      </c>
      <c r="E81" s="90" t="e">
        <v>#REF!</v>
      </c>
      <c r="F81" s="90" t="e">
        <v>#REF!</v>
      </c>
      <c r="G81" s="90" t="e">
        <v>#REF!</v>
      </c>
      <c r="H81" s="90" t="e">
        <v>#REF!</v>
      </c>
      <c r="I81" s="90" t="e">
        <v>#REF!</v>
      </c>
      <c r="J81" s="90" t="e">
        <v>#REF!</v>
      </c>
      <c r="K81" s="90" t="e">
        <v>#REF!</v>
      </c>
      <c r="L81" s="90" t="e">
        <v>#REF!</v>
      </c>
      <c r="M81" s="93" t="e">
        <f t="shared" si="22"/>
        <v>#REF!</v>
      </c>
    </row>
    <row r="82" spans="2:13">
      <c r="B82" s="92">
        <v>44866</v>
      </c>
      <c r="C82" s="90" t="e">
        <v>#REF!</v>
      </c>
      <c r="D82" s="90" t="e">
        <v>#REF!</v>
      </c>
      <c r="E82" s="90" t="e">
        <v>#REF!</v>
      </c>
      <c r="F82" s="90" t="e">
        <v>#REF!</v>
      </c>
      <c r="G82" s="90" t="e">
        <v>#REF!</v>
      </c>
      <c r="H82" s="90" t="e">
        <v>#REF!</v>
      </c>
      <c r="I82" s="90" t="e">
        <v>#REF!</v>
      </c>
      <c r="J82" s="90" t="e">
        <v>#REF!</v>
      </c>
      <c r="K82" s="90" t="e">
        <v>#REF!</v>
      </c>
      <c r="L82" s="90" t="e">
        <v>#REF!</v>
      </c>
      <c r="M82" s="93" t="e">
        <f t="shared" si="22"/>
        <v>#REF!</v>
      </c>
    </row>
    <row r="83" spans="2:13">
      <c r="B83" s="92">
        <v>44896</v>
      </c>
      <c r="C83" s="90" t="e">
        <v>#REF!</v>
      </c>
      <c r="D83" s="90" t="e">
        <v>#REF!</v>
      </c>
      <c r="E83" s="90" t="e">
        <v>#REF!</v>
      </c>
      <c r="F83" s="90" t="e">
        <v>#REF!</v>
      </c>
      <c r="G83" s="90" t="e">
        <v>#REF!</v>
      </c>
      <c r="H83" s="90" t="e">
        <v>#REF!</v>
      </c>
      <c r="I83" s="90" t="e">
        <v>#REF!</v>
      </c>
      <c r="J83" s="90" t="e">
        <v>#REF!</v>
      </c>
      <c r="K83" s="90" t="e">
        <v>#REF!</v>
      </c>
      <c r="L83" s="90" t="e">
        <v>#REF!</v>
      </c>
      <c r="M83" s="93" t="e">
        <f t="shared" si="22"/>
        <v>#REF!</v>
      </c>
    </row>
    <row r="84" spans="2:13">
      <c r="B84" s="92">
        <v>44927</v>
      </c>
      <c r="C84" s="90" t="e">
        <v>#REF!</v>
      </c>
      <c r="D84" s="90" t="e">
        <v>#REF!</v>
      </c>
      <c r="E84" s="90" t="e">
        <v>#REF!</v>
      </c>
      <c r="F84" s="90" t="e">
        <v>#REF!</v>
      </c>
      <c r="G84" s="90" t="e">
        <v>#REF!</v>
      </c>
      <c r="H84" s="90" t="e">
        <v>#REF!</v>
      </c>
      <c r="I84" s="90" t="e">
        <v>#REF!</v>
      </c>
      <c r="J84" s="90" t="e">
        <v>#REF!</v>
      </c>
      <c r="K84" s="90" t="e">
        <v>#REF!</v>
      </c>
      <c r="L84" s="90" t="e">
        <v>#REF!</v>
      </c>
      <c r="M84" s="93" t="e">
        <f t="shared" si="22"/>
        <v>#REF!</v>
      </c>
    </row>
    <row r="85" spans="2:13">
      <c r="B85" s="92">
        <v>44958</v>
      </c>
      <c r="C85" s="90" t="e">
        <v>#REF!</v>
      </c>
      <c r="D85" s="90" t="e">
        <v>#REF!</v>
      </c>
      <c r="E85" s="90" t="e">
        <v>#REF!</v>
      </c>
      <c r="F85" s="90" t="e">
        <v>#REF!</v>
      </c>
      <c r="G85" s="90" t="e">
        <v>#REF!</v>
      </c>
      <c r="H85" s="90" t="e">
        <v>#REF!</v>
      </c>
      <c r="I85" s="90" t="e">
        <v>#REF!</v>
      </c>
      <c r="J85" s="90" t="e">
        <v>#REF!</v>
      </c>
      <c r="K85" s="90" t="e">
        <v>#REF!</v>
      </c>
      <c r="L85" s="90" t="e">
        <v>#REF!</v>
      </c>
      <c r="M85" s="93" t="e">
        <f t="shared" si="22"/>
        <v>#REF!</v>
      </c>
    </row>
    <row r="86" spans="2:13">
      <c r="B86" s="92">
        <v>44986</v>
      </c>
      <c r="C86" s="90" t="e">
        <v>#REF!</v>
      </c>
      <c r="D86" s="90" t="e">
        <v>#REF!</v>
      </c>
      <c r="E86" s="90" t="e">
        <v>#REF!</v>
      </c>
      <c r="F86" s="90" t="e">
        <v>#REF!</v>
      </c>
      <c r="G86" s="90" t="e">
        <v>#REF!</v>
      </c>
      <c r="H86" s="90" t="e">
        <v>#REF!</v>
      </c>
      <c r="I86" s="90" t="e">
        <v>#REF!</v>
      </c>
      <c r="J86" s="90" t="e">
        <v>#REF!</v>
      </c>
      <c r="K86" s="90" t="e">
        <v>#REF!</v>
      </c>
      <c r="L86" s="90" t="e">
        <v>#REF!</v>
      </c>
      <c r="M86" s="93" t="e">
        <f t="shared" si="22"/>
        <v>#REF!</v>
      </c>
    </row>
    <row r="87" spans="2:13">
      <c r="B87" s="92">
        <v>45017</v>
      </c>
      <c r="C87" s="90" t="e">
        <v>#REF!</v>
      </c>
      <c r="D87" s="90" t="e">
        <v>#REF!</v>
      </c>
      <c r="E87" s="90" t="e">
        <v>#REF!</v>
      </c>
      <c r="F87" s="90" t="e">
        <v>#REF!</v>
      </c>
      <c r="G87" s="90" t="e">
        <v>#REF!</v>
      </c>
      <c r="H87" s="90" t="e">
        <v>#REF!</v>
      </c>
      <c r="I87" s="90" t="e">
        <v>#REF!</v>
      </c>
      <c r="J87" s="90" t="e">
        <v>#REF!</v>
      </c>
      <c r="K87" s="90" t="e">
        <v>#REF!</v>
      </c>
      <c r="L87" s="90" t="e">
        <v>#REF!</v>
      </c>
      <c r="M87" s="93" t="e">
        <f t="shared" si="22"/>
        <v>#REF!</v>
      </c>
    </row>
    <row r="88" spans="2:13">
      <c r="B88" s="92">
        <v>45047</v>
      </c>
      <c r="C88" s="90" t="e">
        <v>#REF!</v>
      </c>
      <c r="D88" s="90" t="e">
        <v>#REF!</v>
      </c>
      <c r="E88" s="90" t="e">
        <v>#REF!</v>
      </c>
      <c r="F88" s="90" t="e">
        <v>#REF!</v>
      </c>
      <c r="G88" s="90" t="e">
        <v>#REF!</v>
      </c>
      <c r="H88" s="90" t="e">
        <v>#REF!</v>
      </c>
      <c r="I88" s="90" t="e">
        <v>#REF!</v>
      </c>
      <c r="J88" s="90" t="e">
        <v>#REF!</v>
      </c>
      <c r="K88" s="90" t="e">
        <v>#REF!</v>
      </c>
      <c r="L88" s="90" t="e">
        <v>#REF!</v>
      </c>
      <c r="M88" s="93" t="e">
        <f t="shared" si="22"/>
        <v>#REF!</v>
      </c>
    </row>
    <row r="89" spans="2:13">
      <c r="B89" s="92">
        <v>45078</v>
      </c>
      <c r="C89" s="90" t="e">
        <v>#REF!</v>
      </c>
      <c r="D89" s="90" t="e">
        <v>#REF!</v>
      </c>
      <c r="E89" s="90" t="e">
        <v>#REF!</v>
      </c>
      <c r="F89" s="90" t="e">
        <v>#REF!</v>
      </c>
      <c r="G89" s="90" t="e">
        <v>#REF!</v>
      </c>
      <c r="H89" s="90" t="e">
        <v>#REF!</v>
      </c>
      <c r="I89" s="90" t="e">
        <v>#REF!</v>
      </c>
      <c r="J89" s="90" t="e">
        <v>#REF!</v>
      </c>
      <c r="K89" s="90" t="e">
        <v>#REF!</v>
      </c>
      <c r="L89" s="90" t="e">
        <v>#REF!</v>
      </c>
      <c r="M89" s="93" t="e">
        <f t="shared" si="22"/>
        <v>#REF!</v>
      </c>
    </row>
    <row r="90" spans="2:13">
      <c r="B90" s="92">
        <v>45108</v>
      </c>
      <c r="C90" s="90" t="e">
        <v>#REF!</v>
      </c>
      <c r="D90" s="90" t="e">
        <v>#REF!</v>
      </c>
      <c r="E90" s="90" t="e">
        <v>#REF!</v>
      </c>
      <c r="F90" s="90" t="e">
        <v>#REF!</v>
      </c>
      <c r="G90" s="90" t="e">
        <v>#REF!</v>
      </c>
      <c r="H90" s="90" t="e">
        <v>#REF!</v>
      </c>
      <c r="I90" s="90" t="e">
        <v>#REF!</v>
      </c>
      <c r="J90" s="90" t="e">
        <v>#REF!</v>
      </c>
      <c r="K90" s="90" t="e">
        <v>#REF!</v>
      </c>
      <c r="L90" s="90" t="e">
        <v>#REF!</v>
      </c>
      <c r="M90" s="93" t="e">
        <f t="shared" si="22"/>
        <v>#REF!</v>
      </c>
    </row>
    <row r="91" spans="2:13">
      <c r="B91" s="92">
        <v>45139</v>
      </c>
      <c r="C91" s="90" t="e">
        <v>#REF!</v>
      </c>
      <c r="D91" s="90" t="e">
        <v>#REF!</v>
      </c>
      <c r="E91" s="90" t="e">
        <v>#REF!</v>
      </c>
      <c r="F91" s="90" t="e">
        <v>#REF!</v>
      </c>
      <c r="G91" s="90" t="e">
        <v>#REF!</v>
      </c>
      <c r="H91" s="90" t="e">
        <v>#REF!</v>
      </c>
      <c r="I91" s="90" t="e">
        <v>#REF!</v>
      </c>
      <c r="J91" s="90" t="e">
        <v>#REF!</v>
      </c>
      <c r="K91" s="90" t="e">
        <v>#REF!</v>
      </c>
      <c r="L91" s="90" t="e">
        <v>#REF!</v>
      </c>
      <c r="M91" s="93" t="e">
        <f t="shared" si="22"/>
        <v>#REF!</v>
      </c>
    </row>
    <row r="92" spans="2:13">
      <c r="B92" s="92">
        <v>45170</v>
      </c>
      <c r="C92" s="90" t="e">
        <v>#REF!</v>
      </c>
      <c r="D92" s="90" t="e">
        <v>#REF!</v>
      </c>
      <c r="E92" s="90" t="e">
        <v>#REF!</v>
      </c>
      <c r="F92" s="90" t="e">
        <v>#REF!</v>
      </c>
      <c r="G92" s="90" t="e">
        <v>#REF!</v>
      </c>
      <c r="H92" s="90" t="e">
        <v>#REF!</v>
      </c>
      <c r="I92" s="90" t="e">
        <v>#REF!</v>
      </c>
      <c r="J92" s="90" t="e">
        <v>#REF!</v>
      </c>
      <c r="K92" s="90" t="e">
        <v>#REF!</v>
      </c>
      <c r="L92" s="90" t="e">
        <v>#REF!</v>
      </c>
      <c r="M92" s="93" t="e">
        <f t="shared" si="22"/>
        <v>#REF!</v>
      </c>
    </row>
    <row r="93" spans="2:13">
      <c r="B93" s="92">
        <v>45200</v>
      </c>
      <c r="C93" s="90" t="e">
        <v>#REF!</v>
      </c>
      <c r="D93" s="90" t="e">
        <v>#REF!</v>
      </c>
      <c r="E93" s="90" t="e">
        <v>#REF!</v>
      </c>
      <c r="F93" s="90" t="e">
        <v>#REF!</v>
      </c>
      <c r="G93" s="90" t="e">
        <v>#REF!</v>
      </c>
      <c r="H93" s="90" t="e">
        <v>#REF!</v>
      </c>
      <c r="I93" s="90" t="e">
        <v>#REF!</v>
      </c>
      <c r="J93" s="90" t="e">
        <v>#REF!</v>
      </c>
      <c r="K93" s="90" t="e">
        <v>#REF!</v>
      </c>
      <c r="L93" s="90" t="e">
        <v>#REF!</v>
      </c>
      <c r="M93" s="93" t="e">
        <f t="shared" si="22"/>
        <v>#REF!</v>
      </c>
    </row>
    <row r="94" spans="2:13">
      <c r="B94" s="92">
        <v>45231</v>
      </c>
      <c r="C94" s="90" t="e">
        <v>#REF!</v>
      </c>
      <c r="D94" s="90" t="e">
        <v>#REF!</v>
      </c>
      <c r="E94" s="90" t="e">
        <v>#REF!</v>
      </c>
      <c r="F94" s="90" t="e">
        <v>#REF!</v>
      </c>
      <c r="G94" s="90" t="e">
        <v>#REF!</v>
      </c>
      <c r="H94" s="90" t="e">
        <v>#REF!</v>
      </c>
      <c r="I94" s="90" t="e">
        <v>#REF!</v>
      </c>
      <c r="J94" s="90" t="e">
        <v>#REF!</v>
      </c>
      <c r="K94" s="90" t="e">
        <v>#REF!</v>
      </c>
      <c r="L94" s="90" t="e">
        <v>#REF!</v>
      </c>
      <c r="M94" s="93" t="e">
        <f t="shared" si="22"/>
        <v>#REF!</v>
      </c>
    </row>
    <row r="95" spans="2:13">
      <c r="B95" s="92">
        <v>45261</v>
      </c>
      <c r="C95" s="90" t="e">
        <v>#REF!</v>
      </c>
      <c r="D95" s="90" t="e">
        <v>#REF!</v>
      </c>
      <c r="E95" s="90" t="e">
        <v>#REF!</v>
      </c>
      <c r="F95" s="90" t="e">
        <v>#REF!</v>
      </c>
      <c r="G95" s="90" t="e">
        <v>#REF!</v>
      </c>
      <c r="H95" s="90" t="e">
        <v>#REF!</v>
      </c>
      <c r="I95" s="90" t="e">
        <v>#REF!</v>
      </c>
      <c r="J95" s="90" t="e">
        <v>#REF!</v>
      </c>
      <c r="K95" s="90" t="e">
        <v>#REF!</v>
      </c>
      <c r="L95" s="90" t="e">
        <v>#REF!</v>
      </c>
      <c r="M95" s="93" t="e">
        <f t="shared" si="22"/>
        <v>#REF!</v>
      </c>
    </row>
    <row r="96" spans="2:13">
      <c r="B96" s="92">
        <v>45292</v>
      </c>
      <c r="C96" s="90" t="e">
        <v>#REF!</v>
      </c>
      <c r="D96" s="90" t="e">
        <v>#REF!</v>
      </c>
      <c r="E96" s="90" t="e">
        <v>#REF!</v>
      </c>
      <c r="F96" s="90" t="e">
        <v>#REF!</v>
      </c>
      <c r="G96" s="90" t="e">
        <v>#REF!</v>
      </c>
      <c r="H96" s="90" t="e">
        <v>#REF!</v>
      </c>
      <c r="I96" s="90" t="e">
        <v>#REF!</v>
      </c>
      <c r="J96" s="90" t="e">
        <v>#REF!</v>
      </c>
      <c r="K96" s="90" t="e">
        <v>#REF!</v>
      </c>
      <c r="L96" s="90" t="e">
        <v>#REF!</v>
      </c>
      <c r="M96" s="93" t="e">
        <f t="shared" si="22"/>
        <v>#REF!</v>
      </c>
    </row>
    <row r="97" spans="2:13">
      <c r="B97" s="92">
        <v>45323</v>
      </c>
      <c r="C97" s="90" t="e">
        <v>#REF!</v>
      </c>
      <c r="D97" s="90" t="e">
        <v>#REF!</v>
      </c>
      <c r="E97" s="90" t="e">
        <v>#REF!</v>
      </c>
      <c r="F97" s="90" t="e">
        <v>#REF!</v>
      </c>
      <c r="G97" s="90" t="e">
        <v>#REF!</v>
      </c>
      <c r="H97" s="90" t="e">
        <v>#REF!</v>
      </c>
      <c r="I97" s="90" t="e">
        <v>#REF!</v>
      </c>
      <c r="J97" s="90" t="e">
        <v>#REF!</v>
      </c>
      <c r="K97" s="90" t="e">
        <v>#REF!</v>
      </c>
      <c r="L97" s="90" t="e">
        <v>#REF!</v>
      </c>
      <c r="M97" s="93" t="e">
        <f t="shared" si="22"/>
        <v>#REF!</v>
      </c>
    </row>
    <row r="98" spans="2:13">
      <c r="B98" s="92">
        <v>45352</v>
      </c>
      <c r="C98" s="90" t="e">
        <v>#REF!</v>
      </c>
      <c r="D98" s="90" t="e">
        <v>#REF!</v>
      </c>
      <c r="E98" s="90" t="e">
        <v>#REF!</v>
      </c>
      <c r="F98" s="90" t="e">
        <v>#REF!</v>
      </c>
      <c r="G98" s="90" t="e">
        <v>#REF!</v>
      </c>
      <c r="H98" s="90" t="e">
        <v>#REF!</v>
      </c>
      <c r="I98" s="90" t="e">
        <v>#REF!</v>
      </c>
      <c r="J98" s="90" t="e">
        <v>#REF!</v>
      </c>
      <c r="K98" s="90" t="e">
        <v>#REF!</v>
      </c>
      <c r="L98" s="90" t="e">
        <v>#REF!</v>
      </c>
      <c r="M98" s="93" t="e">
        <f t="shared" si="22"/>
        <v>#REF!</v>
      </c>
    </row>
    <row r="99" spans="2:13">
      <c r="B99" s="92">
        <v>45383</v>
      </c>
      <c r="C99" s="90" t="e">
        <v>#REF!</v>
      </c>
      <c r="D99" s="90" t="e">
        <v>#REF!</v>
      </c>
      <c r="E99" s="90" t="e">
        <v>#REF!</v>
      </c>
      <c r="F99" s="90" t="e">
        <v>#REF!</v>
      </c>
      <c r="G99" s="90" t="e">
        <v>#REF!</v>
      </c>
      <c r="H99" s="90" t="e">
        <v>#REF!</v>
      </c>
      <c r="I99" s="90" t="e">
        <v>#REF!</v>
      </c>
      <c r="J99" s="90" t="e">
        <v>#REF!</v>
      </c>
      <c r="K99" s="90" t="e">
        <v>#REF!</v>
      </c>
      <c r="L99" s="90" t="e">
        <v>#REF!</v>
      </c>
      <c r="M99" s="93" t="e">
        <f t="shared" si="22"/>
        <v>#REF!</v>
      </c>
    </row>
    <row r="100" spans="2:13">
      <c r="B100" s="92">
        <v>45413</v>
      </c>
      <c r="C100" s="90" t="e">
        <v>#REF!</v>
      </c>
      <c r="D100" s="90" t="e">
        <v>#REF!</v>
      </c>
      <c r="E100" s="90" t="e">
        <v>#REF!</v>
      </c>
      <c r="F100" s="90" t="e">
        <v>#REF!</v>
      </c>
      <c r="G100" s="90" t="e">
        <v>#REF!</v>
      </c>
      <c r="H100" s="90" t="e">
        <v>#REF!</v>
      </c>
      <c r="I100" s="90" t="e">
        <v>#REF!</v>
      </c>
      <c r="J100" s="90" t="e">
        <v>#REF!</v>
      </c>
      <c r="K100" s="90" t="e">
        <v>#REF!</v>
      </c>
      <c r="L100" s="90" t="e">
        <v>#REF!</v>
      </c>
      <c r="M100" s="93" t="e">
        <f t="shared" si="22"/>
        <v>#REF!</v>
      </c>
    </row>
    <row r="101" spans="2:13">
      <c r="B101" s="92">
        <v>45444</v>
      </c>
      <c r="C101" s="90" t="e">
        <v>#REF!</v>
      </c>
      <c r="D101" s="90" t="e">
        <v>#REF!</v>
      </c>
      <c r="E101" s="90" t="e">
        <v>#REF!</v>
      </c>
      <c r="F101" s="90" t="e">
        <v>#REF!</v>
      </c>
      <c r="G101" s="90" t="e">
        <v>#REF!</v>
      </c>
      <c r="H101" s="90" t="e">
        <v>#REF!</v>
      </c>
      <c r="I101" s="90" t="e">
        <v>#REF!</v>
      </c>
      <c r="J101" s="90" t="e">
        <v>#REF!</v>
      </c>
      <c r="K101" s="90" t="e">
        <v>#REF!</v>
      </c>
      <c r="L101" s="90" t="e">
        <v>#REF!</v>
      </c>
      <c r="M101" s="93" t="e">
        <f t="shared" si="22"/>
        <v>#REF!</v>
      </c>
    </row>
    <row r="102" spans="2:13">
      <c r="B102" s="92">
        <v>45474</v>
      </c>
      <c r="C102" s="90" t="e">
        <v>#REF!</v>
      </c>
      <c r="D102" s="90" t="e">
        <v>#REF!</v>
      </c>
      <c r="E102" s="90" t="e">
        <v>#REF!</v>
      </c>
      <c r="F102" s="90" t="e">
        <v>#REF!</v>
      </c>
      <c r="G102" s="90" t="e">
        <v>#REF!</v>
      </c>
      <c r="H102" s="90" t="e">
        <v>#REF!</v>
      </c>
      <c r="I102" s="90" t="e">
        <v>#REF!</v>
      </c>
      <c r="J102" s="90" t="e">
        <v>#REF!</v>
      </c>
      <c r="K102" s="90" t="e">
        <v>#REF!</v>
      </c>
      <c r="L102" s="90" t="e">
        <v>#REF!</v>
      </c>
      <c r="M102" s="93" t="e">
        <f t="shared" si="22"/>
        <v>#REF!</v>
      </c>
    </row>
    <row r="103" spans="2:13">
      <c r="B103" s="92">
        <v>45505</v>
      </c>
      <c r="C103" s="90" t="e">
        <v>#REF!</v>
      </c>
      <c r="D103" s="90" t="e">
        <v>#REF!</v>
      </c>
      <c r="E103" s="90" t="e">
        <v>#REF!</v>
      </c>
      <c r="F103" s="90" t="e">
        <v>#REF!</v>
      </c>
      <c r="G103" s="90" t="e">
        <v>#REF!</v>
      </c>
      <c r="H103" s="90" t="e">
        <v>#REF!</v>
      </c>
      <c r="I103" s="90" t="e">
        <v>#REF!</v>
      </c>
      <c r="J103" s="90" t="e">
        <v>#REF!</v>
      </c>
      <c r="K103" s="90" t="e">
        <v>#REF!</v>
      </c>
      <c r="L103" s="90" t="e">
        <v>#REF!</v>
      </c>
      <c r="M103" s="93" t="e">
        <f t="shared" si="22"/>
        <v>#REF!</v>
      </c>
    </row>
    <row r="104" spans="2:13">
      <c r="B104" s="92">
        <v>45536</v>
      </c>
      <c r="C104" s="90" t="e">
        <v>#REF!</v>
      </c>
      <c r="D104" s="90" t="e">
        <v>#REF!</v>
      </c>
      <c r="E104" s="90" t="e">
        <v>#REF!</v>
      </c>
      <c r="F104" s="90" t="e">
        <v>#REF!</v>
      </c>
      <c r="G104" s="90" t="e">
        <v>#REF!</v>
      </c>
      <c r="H104" s="90" t="e">
        <v>#REF!</v>
      </c>
      <c r="I104" s="90" t="e">
        <v>#REF!</v>
      </c>
      <c r="J104" s="90" t="e">
        <v>#REF!</v>
      </c>
      <c r="K104" s="90" t="e">
        <v>#REF!</v>
      </c>
      <c r="L104" s="90" t="e">
        <v>#REF!</v>
      </c>
      <c r="M104" s="93" t="e">
        <f t="shared" si="22"/>
        <v>#REF!</v>
      </c>
    </row>
    <row r="105" spans="2:13">
      <c r="B105" s="92">
        <v>45566</v>
      </c>
      <c r="C105" s="90" t="e">
        <v>#REF!</v>
      </c>
      <c r="D105" s="90" t="e">
        <v>#REF!</v>
      </c>
      <c r="E105" s="90" t="e">
        <v>#REF!</v>
      </c>
      <c r="F105" s="90" t="e">
        <v>#REF!</v>
      </c>
      <c r="G105" s="90" t="e">
        <v>#REF!</v>
      </c>
      <c r="H105" s="90" t="e">
        <v>#REF!</v>
      </c>
      <c r="I105" s="90" t="e">
        <v>#REF!</v>
      </c>
      <c r="J105" s="90" t="e">
        <v>#REF!</v>
      </c>
      <c r="K105" s="90" t="e">
        <v>#REF!</v>
      </c>
      <c r="L105" s="90" t="e">
        <v>#REF!</v>
      </c>
      <c r="M105" s="93" t="e">
        <f t="shared" si="22"/>
        <v>#REF!</v>
      </c>
    </row>
    <row r="106" spans="2:13">
      <c r="B106" s="92">
        <v>45597</v>
      </c>
      <c r="C106" s="90" t="e">
        <v>#REF!</v>
      </c>
      <c r="D106" s="90" t="e">
        <v>#REF!</v>
      </c>
      <c r="E106" s="90" t="e">
        <v>#REF!</v>
      </c>
      <c r="F106" s="90" t="e">
        <v>#REF!</v>
      </c>
      <c r="G106" s="90" t="e">
        <v>#REF!</v>
      </c>
      <c r="H106" s="90" t="e">
        <v>#REF!</v>
      </c>
      <c r="I106" s="90" t="e">
        <v>#REF!</v>
      </c>
      <c r="J106" s="90" t="e">
        <v>#REF!</v>
      </c>
      <c r="K106" s="90" t="e">
        <v>#REF!</v>
      </c>
      <c r="L106" s="90" t="e">
        <v>#REF!</v>
      </c>
      <c r="M106" s="93" t="e">
        <f t="shared" si="22"/>
        <v>#REF!</v>
      </c>
    </row>
    <row r="107" spans="2:13">
      <c r="B107" s="92">
        <v>45627</v>
      </c>
      <c r="C107" s="90" t="e">
        <v>#REF!</v>
      </c>
      <c r="D107" s="90" t="e">
        <v>#REF!</v>
      </c>
      <c r="E107" s="90" t="e">
        <v>#REF!</v>
      </c>
      <c r="F107" s="90" t="e">
        <v>#REF!</v>
      </c>
      <c r="G107" s="90" t="e">
        <v>#REF!</v>
      </c>
      <c r="H107" s="90" t="e">
        <v>#REF!</v>
      </c>
      <c r="I107" s="90" t="e">
        <v>#REF!</v>
      </c>
      <c r="J107" s="90" t="e">
        <v>#REF!</v>
      </c>
      <c r="K107" s="90" t="e">
        <v>#REF!</v>
      </c>
      <c r="L107" s="90" t="e">
        <v>#REF!</v>
      </c>
      <c r="M107" s="93" t="e">
        <f t="shared" si="22"/>
        <v>#REF!</v>
      </c>
    </row>
    <row r="108" spans="2:13">
      <c r="B108" s="92">
        <v>45658</v>
      </c>
      <c r="C108" s="90" t="e">
        <v>#REF!</v>
      </c>
      <c r="D108" s="90" t="e">
        <v>#REF!</v>
      </c>
      <c r="E108" s="90" t="e">
        <v>#REF!</v>
      </c>
      <c r="F108" s="90" t="e">
        <v>#REF!</v>
      </c>
      <c r="G108" s="90" t="e">
        <v>#REF!</v>
      </c>
      <c r="H108" s="90" t="e">
        <v>#REF!</v>
      </c>
      <c r="I108" s="90" t="e">
        <v>#REF!</v>
      </c>
      <c r="J108" s="90" t="e">
        <v>#REF!</v>
      </c>
      <c r="K108" s="90" t="e">
        <v>#REF!</v>
      </c>
      <c r="L108" s="90" t="e">
        <v>#REF!</v>
      </c>
      <c r="M108" s="93" t="e">
        <f t="shared" si="22"/>
        <v>#REF!</v>
      </c>
    </row>
    <row r="109" spans="2:13">
      <c r="B109" s="92">
        <v>45689</v>
      </c>
      <c r="C109" s="90" t="e">
        <v>#REF!</v>
      </c>
      <c r="D109" s="90" t="e">
        <v>#REF!</v>
      </c>
      <c r="E109" s="90" t="e">
        <v>#REF!</v>
      </c>
      <c r="F109" s="90" t="e">
        <v>#REF!</v>
      </c>
      <c r="G109" s="90" t="e">
        <v>#REF!</v>
      </c>
      <c r="H109" s="90" t="e">
        <v>#REF!</v>
      </c>
      <c r="I109" s="90" t="e">
        <v>#REF!</v>
      </c>
      <c r="J109" s="90" t="e">
        <v>#REF!</v>
      </c>
      <c r="K109" s="90" t="e">
        <v>#REF!</v>
      </c>
      <c r="L109" s="90" t="e">
        <v>#REF!</v>
      </c>
      <c r="M109" s="93" t="e">
        <f t="shared" si="22"/>
        <v>#REF!</v>
      </c>
    </row>
    <row r="110" spans="2:13">
      <c r="B110" s="92">
        <v>45717</v>
      </c>
      <c r="C110" s="90" t="e">
        <v>#REF!</v>
      </c>
      <c r="D110" s="90" t="e">
        <v>#REF!</v>
      </c>
      <c r="E110" s="90" t="e">
        <v>#REF!</v>
      </c>
      <c r="F110" s="90" t="e">
        <v>#REF!</v>
      </c>
      <c r="G110" s="90" t="e">
        <v>#REF!</v>
      </c>
      <c r="H110" s="90" t="e">
        <v>#REF!</v>
      </c>
      <c r="I110" s="90" t="e">
        <v>#REF!</v>
      </c>
      <c r="J110" s="90" t="e">
        <v>#REF!</v>
      </c>
      <c r="K110" s="90" t="e">
        <v>#REF!</v>
      </c>
      <c r="L110" s="90" t="e">
        <v>#REF!</v>
      </c>
      <c r="M110" s="93" t="e">
        <f t="shared" si="22"/>
        <v>#REF!</v>
      </c>
    </row>
    <row r="111" spans="2:13">
      <c r="B111" s="92">
        <v>45748</v>
      </c>
      <c r="C111" s="90" t="e">
        <v>#REF!</v>
      </c>
      <c r="D111" s="90" t="e">
        <v>#REF!</v>
      </c>
      <c r="E111" s="90" t="e">
        <v>#REF!</v>
      </c>
      <c r="F111" s="90" t="e">
        <v>#REF!</v>
      </c>
      <c r="G111" s="90" t="e">
        <v>#REF!</v>
      </c>
      <c r="H111" s="90" t="e">
        <v>#REF!</v>
      </c>
      <c r="I111" s="90" t="e">
        <v>#REF!</v>
      </c>
      <c r="J111" s="90" t="e">
        <v>#REF!</v>
      </c>
      <c r="K111" s="90" t="e">
        <v>#REF!</v>
      </c>
      <c r="L111" s="90" t="e">
        <v>#REF!</v>
      </c>
      <c r="M111" s="93" t="e">
        <f t="shared" si="22"/>
        <v>#REF!</v>
      </c>
    </row>
    <row r="112" spans="2:13">
      <c r="B112" s="92">
        <v>45778</v>
      </c>
      <c r="C112" s="90" t="e">
        <v>#REF!</v>
      </c>
      <c r="D112" s="90" t="e">
        <v>#REF!</v>
      </c>
      <c r="E112" s="90" t="e">
        <v>#REF!</v>
      </c>
      <c r="F112" s="90" t="e">
        <v>#REF!</v>
      </c>
      <c r="G112" s="90" t="e">
        <v>#REF!</v>
      </c>
      <c r="H112" s="90" t="e">
        <v>#REF!</v>
      </c>
      <c r="I112" s="90" t="e">
        <v>#REF!</v>
      </c>
      <c r="J112" s="90" t="e">
        <v>#REF!</v>
      </c>
      <c r="K112" s="90" t="e">
        <v>#REF!</v>
      </c>
      <c r="L112" s="90" t="e">
        <v>#REF!</v>
      </c>
      <c r="M112" s="93" t="e">
        <f t="shared" si="22"/>
        <v>#REF!</v>
      </c>
    </row>
    <row r="113" spans="2:13">
      <c r="B113" s="92">
        <v>45809</v>
      </c>
      <c r="C113" s="90" t="e">
        <v>#REF!</v>
      </c>
      <c r="D113" s="90" t="e">
        <v>#REF!</v>
      </c>
      <c r="E113" s="90" t="e">
        <v>#REF!</v>
      </c>
      <c r="F113" s="90" t="e">
        <v>#REF!</v>
      </c>
      <c r="G113" s="90" t="e">
        <v>#REF!</v>
      </c>
      <c r="H113" s="90" t="e">
        <v>#REF!</v>
      </c>
      <c r="I113" s="90" t="e">
        <v>#REF!</v>
      </c>
      <c r="J113" s="90" t="e">
        <v>#REF!</v>
      </c>
      <c r="K113" s="90" t="e">
        <v>#REF!</v>
      </c>
      <c r="L113" s="90" t="e">
        <v>#REF!</v>
      </c>
      <c r="M113" s="93" t="e">
        <f t="shared" si="22"/>
        <v>#REF!</v>
      </c>
    </row>
    <row r="114" spans="2:13">
      <c r="B114" s="92">
        <v>45839</v>
      </c>
      <c r="C114" s="90" t="e">
        <v>#REF!</v>
      </c>
      <c r="D114" s="90" t="e">
        <v>#REF!</v>
      </c>
      <c r="E114" s="90" t="e">
        <v>#REF!</v>
      </c>
      <c r="F114" s="90" t="e">
        <v>#REF!</v>
      </c>
      <c r="G114" s="90" t="e">
        <v>#REF!</v>
      </c>
      <c r="H114" s="90" t="e">
        <v>#REF!</v>
      </c>
      <c r="I114" s="90" t="e">
        <v>#REF!</v>
      </c>
      <c r="J114" s="90" t="e">
        <v>#REF!</v>
      </c>
      <c r="K114" s="90" t="e">
        <v>#REF!</v>
      </c>
      <c r="L114" s="90" t="e">
        <v>#REF!</v>
      </c>
      <c r="M114" s="93" t="e">
        <f t="shared" si="22"/>
        <v>#REF!</v>
      </c>
    </row>
    <row r="115" spans="2:13">
      <c r="B115" s="92">
        <v>45870</v>
      </c>
      <c r="C115" s="90" t="e">
        <v>#REF!</v>
      </c>
      <c r="D115" s="90" t="e">
        <v>#REF!</v>
      </c>
      <c r="E115" s="90" t="e">
        <v>#REF!</v>
      </c>
      <c r="F115" s="90" t="e">
        <v>#REF!</v>
      </c>
      <c r="G115" s="90" t="e">
        <v>#REF!</v>
      </c>
      <c r="H115" s="90" t="e">
        <v>#REF!</v>
      </c>
      <c r="I115" s="90" t="e">
        <v>#REF!</v>
      </c>
      <c r="J115" s="90" t="e">
        <v>#REF!</v>
      </c>
      <c r="K115" s="90" t="e">
        <v>#REF!</v>
      </c>
      <c r="L115" s="90" t="e">
        <v>#REF!</v>
      </c>
      <c r="M115" s="93" t="e">
        <f t="shared" si="22"/>
        <v>#REF!</v>
      </c>
    </row>
    <row r="116" spans="2:13">
      <c r="B116" s="92">
        <v>45901</v>
      </c>
      <c r="C116" s="90" t="e">
        <v>#REF!</v>
      </c>
      <c r="D116" s="90" t="e">
        <v>#REF!</v>
      </c>
      <c r="E116" s="90" t="e">
        <v>#REF!</v>
      </c>
      <c r="F116" s="90" t="e">
        <v>#REF!</v>
      </c>
      <c r="G116" s="90" t="e">
        <v>#REF!</v>
      </c>
      <c r="H116" s="90" t="e">
        <v>#REF!</v>
      </c>
      <c r="I116" s="90" t="e">
        <v>#REF!</v>
      </c>
      <c r="J116" s="90" t="e">
        <v>#REF!</v>
      </c>
      <c r="K116" s="90" t="e">
        <v>#REF!</v>
      </c>
      <c r="L116" s="90" t="e">
        <v>#REF!</v>
      </c>
      <c r="M116" s="93" t="e">
        <f t="shared" si="22"/>
        <v>#REF!</v>
      </c>
    </row>
    <row r="117" spans="2:13">
      <c r="B117" s="92">
        <v>45931</v>
      </c>
      <c r="C117" s="90" t="e">
        <v>#REF!</v>
      </c>
      <c r="D117" s="90" t="e">
        <v>#REF!</v>
      </c>
      <c r="E117" s="90" t="e">
        <v>#REF!</v>
      </c>
      <c r="F117" s="90" t="e">
        <v>#REF!</v>
      </c>
      <c r="G117" s="90" t="e">
        <v>#REF!</v>
      </c>
      <c r="H117" s="90" t="e">
        <v>#REF!</v>
      </c>
      <c r="I117" s="90" t="e">
        <v>#REF!</v>
      </c>
      <c r="J117" s="90" t="e">
        <v>#REF!</v>
      </c>
      <c r="K117" s="90" t="e">
        <v>#REF!</v>
      </c>
      <c r="L117" s="90" t="e">
        <v>#REF!</v>
      </c>
      <c r="M117" s="93" t="e">
        <f t="shared" si="22"/>
        <v>#REF!</v>
      </c>
    </row>
    <row r="118" spans="2:13">
      <c r="B118" s="92">
        <v>45962</v>
      </c>
      <c r="C118" s="90" t="e">
        <v>#REF!</v>
      </c>
      <c r="D118" s="90" t="e">
        <v>#REF!</v>
      </c>
      <c r="E118" s="90" t="e">
        <v>#REF!</v>
      </c>
      <c r="F118" s="90" t="e">
        <v>#REF!</v>
      </c>
      <c r="G118" s="90" t="e">
        <v>#REF!</v>
      </c>
      <c r="H118" s="90" t="e">
        <v>#REF!</v>
      </c>
      <c r="I118" s="90" t="e">
        <v>#REF!</v>
      </c>
      <c r="J118" s="90" t="e">
        <v>#REF!</v>
      </c>
      <c r="K118" s="90" t="e">
        <v>#REF!</v>
      </c>
      <c r="L118" s="90" t="e">
        <v>#REF!</v>
      </c>
      <c r="M118" s="93" t="e">
        <f t="shared" si="22"/>
        <v>#REF!</v>
      </c>
    </row>
    <row r="119" spans="2:13">
      <c r="B119" s="92">
        <v>45992</v>
      </c>
      <c r="C119" s="90" t="e">
        <v>#REF!</v>
      </c>
      <c r="D119" s="90" t="e">
        <v>#REF!</v>
      </c>
      <c r="E119" s="90" t="e">
        <v>#REF!</v>
      </c>
      <c r="F119" s="90" t="e">
        <v>#REF!</v>
      </c>
      <c r="G119" s="90" t="e">
        <v>#REF!</v>
      </c>
      <c r="H119" s="90" t="e">
        <v>#REF!</v>
      </c>
      <c r="I119" s="90" t="e">
        <v>#REF!</v>
      </c>
      <c r="J119" s="90" t="e">
        <v>#REF!</v>
      </c>
      <c r="K119" s="90" t="e">
        <v>#REF!</v>
      </c>
      <c r="L119" s="90" t="e">
        <v>#REF!</v>
      </c>
      <c r="M119" s="93" t="e">
        <f t="shared" si="22"/>
        <v>#REF!</v>
      </c>
    </row>
    <row r="120" spans="2:13">
      <c r="B120" s="92">
        <v>46023</v>
      </c>
      <c r="C120" s="90" t="e">
        <v>#REF!</v>
      </c>
      <c r="D120" s="90" t="e">
        <v>#REF!</v>
      </c>
      <c r="E120" s="90" t="e">
        <v>#REF!</v>
      </c>
      <c r="F120" s="90" t="e">
        <v>#REF!</v>
      </c>
      <c r="G120" s="90" t="e">
        <v>#REF!</v>
      </c>
      <c r="H120" s="90" t="e">
        <v>#REF!</v>
      </c>
      <c r="I120" s="90" t="e">
        <v>#REF!</v>
      </c>
      <c r="J120" s="90" t="e">
        <v>#REF!</v>
      </c>
      <c r="K120" s="90" t="e">
        <v>#REF!</v>
      </c>
      <c r="L120" s="90" t="e">
        <v>#REF!</v>
      </c>
      <c r="M120" s="93" t="e">
        <f t="shared" si="22"/>
        <v>#REF!</v>
      </c>
    </row>
    <row r="121" spans="2:13">
      <c r="B121" s="92">
        <v>46054</v>
      </c>
      <c r="C121" s="90" t="e">
        <v>#REF!</v>
      </c>
      <c r="D121" s="90" t="e">
        <v>#REF!</v>
      </c>
      <c r="E121" s="90" t="e">
        <v>#REF!</v>
      </c>
      <c r="F121" s="90" t="e">
        <v>#REF!</v>
      </c>
      <c r="G121" s="90" t="e">
        <v>#REF!</v>
      </c>
      <c r="H121" s="90" t="e">
        <v>#REF!</v>
      </c>
      <c r="I121" s="90" t="e">
        <v>#REF!</v>
      </c>
      <c r="J121" s="90" t="e">
        <v>#REF!</v>
      </c>
      <c r="K121" s="90" t="e">
        <v>#REF!</v>
      </c>
      <c r="L121" s="90" t="e">
        <v>#REF!</v>
      </c>
      <c r="M121" s="93" t="e">
        <f t="shared" si="22"/>
        <v>#REF!</v>
      </c>
    </row>
    <row r="122" spans="2:13">
      <c r="B122" s="92">
        <v>46082</v>
      </c>
      <c r="C122" s="90" t="e">
        <v>#REF!</v>
      </c>
      <c r="D122" s="90" t="e">
        <v>#REF!</v>
      </c>
      <c r="E122" s="90" t="e">
        <v>#REF!</v>
      </c>
      <c r="F122" s="90" t="e">
        <v>#REF!</v>
      </c>
      <c r="G122" s="90" t="e">
        <v>#REF!</v>
      </c>
      <c r="H122" s="90" t="e">
        <v>#REF!</v>
      </c>
      <c r="I122" s="90" t="e">
        <v>#REF!</v>
      </c>
      <c r="J122" s="90" t="e">
        <v>#REF!</v>
      </c>
      <c r="K122" s="90" t="e">
        <v>#REF!</v>
      </c>
      <c r="L122" s="90" t="e">
        <v>#REF!</v>
      </c>
      <c r="M122" s="93" t="e">
        <f t="shared" si="22"/>
        <v>#REF!</v>
      </c>
    </row>
    <row r="123" spans="2:13">
      <c r="B123" s="92">
        <v>46113</v>
      </c>
      <c r="C123" s="90" t="e">
        <v>#REF!</v>
      </c>
      <c r="D123" s="90" t="e">
        <v>#REF!</v>
      </c>
      <c r="E123" s="90" t="e">
        <v>#REF!</v>
      </c>
      <c r="F123" s="90" t="e">
        <v>#REF!</v>
      </c>
      <c r="G123" s="90" t="e">
        <v>#REF!</v>
      </c>
      <c r="H123" s="90" t="e">
        <v>#REF!</v>
      </c>
      <c r="I123" s="90" t="e">
        <v>#REF!</v>
      </c>
      <c r="J123" s="90" t="e">
        <v>#REF!</v>
      </c>
      <c r="K123" s="90" t="e">
        <v>#REF!</v>
      </c>
      <c r="L123" s="90" t="e">
        <v>#REF!</v>
      </c>
      <c r="M123" s="93" t="e">
        <f t="shared" si="22"/>
        <v>#REF!</v>
      </c>
    </row>
    <row r="124" spans="2:13">
      <c r="B124" s="92">
        <v>46143</v>
      </c>
      <c r="C124" s="90" t="e">
        <v>#REF!</v>
      </c>
      <c r="D124" s="90" t="e">
        <v>#REF!</v>
      </c>
      <c r="E124" s="90" t="e">
        <v>#REF!</v>
      </c>
      <c r="F124" s="90" t="e">
        <v>#REF!</v>
      </c>
      <c r="G124" s="90" t="e">
        <v>#REF!</v>
      </c>
      <c r="H124" s="90" t="e">
        <v>#REF!</v>
      </c>
      <c r="I124" s="90" t="e">
        <v>#REF!</v>
      </c>
      <c r="J124" s="90" t="e">
        <v>#REF!</v>
      </c>
      <c r="K124" s="90" t="e">
        <v>#REF!</v>
      </c>
      <c r="L124" s="90" t="e">
        <v>#REF!</v>
      </c>
      <c r="M124" s="93" t="e">
        <f t="shared" ref="M124:M187" si="23">SUM(C124:L124)</f>
        <v>#REF!</v>
      </c>
    </row>
    <row r="125" spans="2:13">
      <c r="B125" s="92">
        <v>46174</v>
      </c>
      <c r="C125" s="90" t="e">
        <v>#REF!</v>
      </c>
      <c r="D125" s="90" t="e">
        <v>#REF!</v>
      </c>
      <c r="E125" s="90" t="e">
        <v>#REF!</v>
      </c>
      <c r="F125" s="90" t="e">
        <v>#REF!</v>
      </c>
      <c r="G125" s="90" t="e">
        <v>#REF!</v>
      </c>
      <c r="H125" s="90" t="e">
        <v>#REF!</v>
      </c>
      <c r="I125" s="90" t="e">
        <v>#REF!</v>
      </c>
      <c r="J125" s="90" t="e">
        <v>#REF!</v>
      </c>
      <c r="K125" s="90" t="e">
        <v>#REF!</v>
      </c>
      <c r="L125" s="90" t="e">
        <v>#REF!</v>
      </c>
      <c r="M125" s="93" t="e">
        <f t="shared" si="23"/>
        <v>#REF!</v>
      </c>
    </row>
    <row r="126" spans="2:13">
      <c r="B126" s="92">
        <v>46204</v>
      </c>
      <c r="C126" s="90" t="e">
        <v>#REF!</v>
      </c>
      <c r="D126" s="90" t="e">
        <v>#REF!</v>
      </c>
      <c r="E126" s="90" t="e">
        <v>#REF!</v>
      </c>
      <c r="F126" s="90" t="e">
        <v>#REF!</v>
      </c>
      <c r="G126" s="90" t="e">
        <v>#REF!</v>
      </c>
      <c r="H126" s="90" t="e">
        <v>#REF!</v>
      </c>
      <c r="I126" s="90" t="e">
        <v>#REF!</v>
      </c>
      <c r="J126" s="90" t="e">
        <v>#REF!</v>
      </c>
      <c r="K126" s="90" t="e">
        <v>#REF!</v>
      </c>
      <c r="L126" s="90" t="e">
        <v>#REF!</v>
      </c>
      <c r="M126" s="93" t="e">
        <f t="shared" si="23"/>
        <v>#REF!</v>
      </c>
    </row>
    <row r="127" spans="2:13">
      <c r="B127" s="92">
        <v>46235</v>
      </c>
      <c r="C127" s="90" t="e">
        <v>#REF!</v>
      </c>
      <c r="D127" s="90" t="e">
        <v>#REF!</v>
      </c>
      <c r="E127" s="90" t="e">
        <v>#REF!</v>
      </c>
      <c r="F127" s="90" t="e">
        <v>#REF!</v>
      </c>
      <c r="G127" s="90" t="e">
        <v>#REF!</v>
      </c>
      <c r="H127" s="90" t="e">
        <v>#REF!</v>
      </c>
      <c r="I127" s="90" t="e">
        <v>#REF!</v>
      </c>
      <c r="J127" s="90" t="e">
        <v>#REF!</v>
      </c>
      <c r="K127" s="90" t="e">
        <v>#REF!</v>
      </c>
      <c r="L127" s="90" t="e">
        <v>#REF!</v>
      </c>
      <c r="M127" s="93" t="e">
        <f t="shared" si="23"/>
        <v>#REF!</v>
      </c>
    </row>
    <row r="128" spans="2:13">
      <c r="B128" s="92">
        <v>46266</v>
      </c>
      <c r="C128" s="90" t="e">
        <v>#REF!</v>
      </c>
      <c r="D128" s="90" t="e">
        <v>#REF!</v>
      </c>
      <c r="E128" s="90" t="e">
        <v>#REF!</v>
      </c>
      <c r="F128" s="90" t="e">
        <v>#REF!</v>
      </c>
      <c r="G128" s="90" t="e">
        <v>#REF!</v>
      </c>
      <c r="H128" s="90" t="e">
        <v>#REF!</v>
      </c>
      <c r="I128" s="90" t="e">
        <v>#REF!</v>
      </c>
      <c r="J128" s="90" t="e">
        <v>#REF!</v>
      </c>
      <c r="K128" s="90" t="e">
        <v>#REF!</v>
      </c>
      <c r="L128" s="90" t="e">
        <v>#REF!</v>
      </c>
      <c r="M128" s="93" t="e">
        <f t="shared" si="23"/>
        <v>#REF!</v>
      </c>
    </row>
    <row r="129" spans="2:13">
      <c r="B129" s="92">
        <v>46296</v>
      </c>
      <c r="C129" s="90" t="e">
        <v>#REF!</v>
      </c>
      <c r="D129" s="90" t="e">
        <v>#REF!</v>
      </c>
      <c r="E129" s="90" t="e">
        <v>#REF!</v>
      </c>
      <c r="F129" s="90" t="e">
        <v>#REF!</v>
      </c>
      <c r="G129" s="90" t="e">
        <v>#REF!</v>
      </c>
      <c r="H129" s="90" t="e">
        <v>#REF!</v>
      </c>
      <c r="I129" s="90" t="e">
        <v>#REF!</v>
      </c>
      <c r="J129" s="90" t="e">
        <v>#REF!</v>
      </c>
      <c r="K129" s="90" t="e">
        <v>#REF!</v>
      </c>
      <c r="L129" s="90" t="e">
        <v>#REF!</v>
      </c>
      <c r="M129" s="93" t="e">
        <f t="shared" si="23"/>
        <v>#REF!</v>
      </c>
    </row>
    <row r="130" spans="2:13">
      <c r="B130" s="92">
        <v>46327</v>
      </c>
      <c r="C130" s="90" t="e">
        <v>#REF!</v>
      </c>
      <c r="D130" s="90" t="e">
        <v>#REF!</v>
      </c>
      <c r="E130" s="90" t="e">
        <v>#REF!</v>
      </c>
      <c r="F130" s="90" t="e">
        <v>#REF!</v>
      </c>
      <c r="G130" s="90" t="e">
        <v>#REF!</v>
      </c>
      <c r="H130" s="90" t="e">
        <v>#REF!</v>
      </c>
      <c r="I130" s="90" t="e">
        <v>#REF!</v>
      </c>
      <c r="J130" s="90" t="e">
        <v>#REF!</v>
      </c>
      <c r="K130" s="90" t="e">
        <v>#REF!</v>
      </c>
      <c r="L130" s="90" t="e">
        <v>#REF!</v>
      </c>
      <c r="M130" s="93" t="e">
        <f t="shared" si="23"/>
        <v>#REF!</v>
      </c>
    </row>
    <row r="131" spans="2:13">
      <c r="B131" s="92">
        <v>46357</v>
      </c>
      <c r="C131" s="90" t="e">
        <v>#REF!</v>
      </c>
      <c r="D131" s="90" t="e">
        <v>#REF!</v>
      </c>
      <c r="E131" s="90" t="e">
        <v>#REF!</v>
      </c>
      <c r="F131" s="90" t="e">
        <v>#REF!</v>
      </c>
      <c r="G131" s="90" t="e">
        <v>#REF!</v>
      </c>
      <c r="H131" s="90" t="e">
        <v>#REF!</v>
      </c>
      <c r="I131" s="90" t="e">
        <v>#REF!</v>
      </c>
      <c r="J131" s="90" t="e">
        <v>#REF!</v>
      </c>
      <c r="K131" s="90" t="e">
        <v>#REF!</v>
      </c>
      <c r="L131" s="90" t="e">
        <v>#REF!</v>
      </c>
      <c r="M131" s="93" t="e">
        <f t="shared" si="23"/>
        <v>#REF!</v>
      </c>
    </row>
    <row r="132" spans="2:13">
      <c r="B132" s="92">
        <v>46388</v>
      </c>
      <c r="C132" s="90" t="e">
        <v>#REF!</v>
      </c>
      <c r="D132" s="90" t="e">
        <v>#REF!</v>
      </c>
      <c r="E132" s="90" t="e">
        <v>#REF!</v>
      </c>
      <c r="F132" s="90" t="e">
        <v>#REF!</v>
      </c>
      <c r="G132" s="90" t="e">
        <v>#REF!</v>
      </c>
      <c r="H132" s="90" t="e">
        <v>#REF!</v>
      </c>
      <c r="I132" s="90" t="e">
        <v>#REF!</v>
      </c>
      <c r="J132" s="90" t="e">
        <v>#REF!</v>
      </c>
      <c r="K132" s="90" t="e">
        <v>#REF!</v>
      </c>
      <c r="L132" s="90" t="e">
        <v>#REF!</v>
      </c>
      <c r="M132" s="93" t="e">
        <f t="shared" si="23"/>
        <v>#REF!</v>
      </c>
    </row>
    <row r="133" spans="2:13">
      <c r="B133" s="92">
        <v>46419</v>
      </c>
      <c r="C133" s="90" t="e">
        <v>#REF!</v>
      </c>
      <c r="D133" s="90" t="e">
        <v>#REF!</v>
      </c>
      <c r="E133" s="90" t="e">
        <v>#REF!</v>
      </c>
      <c r="F133" s="90" t="e">
        <v>#REF!</v>
      </c>
      <c r="G133" s="90" t="e">
        <v>#REF!</v>
      </c>
      <c r="H133" s="90" t="e">
        <v>#REF!</v>
      </c>
      <c r="I133" s="90" t="e">
        <v>#REF!</v>
      </c>
      <c r="J133" s="90" t="e">
        <v>#REF!</v>
      </c>
      <c r="K133" s="90" t="e">
        <v>#REF!</v>
      </c>
      <c r="L133" s="90" t="e">
        <v>#REF!</v>
      </c>
      <c r="M133" s="93" t="e">
        <f t="shared" si="23"/>
        <v>#REF!</v>
      </c>
    </row>
    <row r="134" spans="2:13">
      <c r="B134" s="92">
        <v>46447</v>
      </c>
      <c r="C134" s="90" t="e">
        <v>#REF!</v>
      </c>
      <c r="D134" s="90" t="e">
        <v>#REF!</v>
      </c>
      <c r="E134" s="90" t="e">
        <v>#REF!</v>
      </c>
      <c r="F134" s="90" t="e">
        <v>#REF!</v>
      </c>
      <c r="G134" s="90" t="e">
        <v>#REF!</v>
      </c>
      <c r="H134" s="90" t="e">
        <v>#REF!</v>
      </c>
      <c r="I134" s="90" t="e">
        <v>#REF!</v>
      </c>
      <c r="J134" s="90" t="e">
        <v>#REF!</v>
      </c>
      <c r="K134" s="90" t="e">
        <v>#REF!</v>
      </c>
      <c r="L134" s="90" t="e">
        <v>#REF!</v>
      </c>
      <c r="M134" s="93" t="e">
        <f t="shared" si="23"/>
        <v>#REF!</v>
      </c>
    </row>
    <row r="135" spans="2:13">
      <c r="B135" s="92">
        <v>46478</v>
      </c>
      <c r="C135" s="90" t="e">
        <v>#REF!</v>
      </c>
      <c r="D135" s="90" t="e">
        <v>#REF!</v>
      </c>
      <c r="E135" s="90" t="e">
        <v>#REF!</v>
      </c>
      <c r="F135" s="90" t="e">
        <v>#REF!</v>
      </c>
      <c r="G135" s="90" t="e">
        <v>#REF!</v>
      </c>
      <c r="H135" s="90" t="e">
        <v>#REF!</v>
      </c>
      <c r="I135" s="90" t="e">
        <v>#REF!</v>
      </c>
      <c r="J135" s="90" t="e">
        <v>#REF!</v>
      </c>
      <c r="K135" s="90" t="e">
        <v>#REF!</v>
      </c>
      <c r="L135" s="90" t="e">
        <v>#REF!</v>
      </c>
      <c r="M135" s="93" t="e">
        <f t="shared" si="23"/>
        <v>#REF!</v>
      </c>
    </row>
    <row r="136" spans="2:13">
      <c r="B136" s="92">
        <v>46508</v>
      </c>
      <c r="C136" s="90" t="e">
        <v>#REF!</v>
      </c>
      <c r="D136" s="90" t="e">
        <v>#REF!</v>
      </c>
      <c r="E136" s="90" t="e">
        <v>#REF!</v>
      </c>
      <c r="F136" s="90" t="e">
        <v>#REF!</v>
      </c>
      <c r="G136" s="90" t="e">
        <v>#REF!</v>
      </c>
      <c r="H136" s="90" t="e">
        <v>#REF!</v>
      </c>
      <c r="I136" s="90" t="e">
        <v>#REF!</v>
      </c>
      <c r="J136" s="90" t="e">
        <v>#REF!</v>
      </c>
      <c r="K136" s="90" t="e">
        <v>#REF!</v>
      </c>
      <c r="L136" s="90" t="e">
        <v>#REF!</v>
      </c>
      <c r="M136" s="93" t="e">
        <f t="shared" si="23"/>
        <v>#REF!</v>
      </c>
    </row>
    <row r="137" spans="2:13">
      <c r="B137" s="92">
        <v>46539</v>
      </c>
      <c r="C137" s="90" t="e">
        <v>#REF!</v>
      </c>
      <c r="D137" s="90" t="e">
        <v>#REF!</v>
      </c>
      <c r="E137" s="90" t="e">
        <v>#REF!</v>
      </c>
      <c r="F137" s="90" t="e">
        <v>#REF!</v>
      </c>
      <c r="G137" s="90" t="e">
        <v>#REF!</v>
      </c>
      <c r="H137" s="90" t="e">
        <v>#REF!</v>
      </c>
      <c r="I137" s="90" t="e">
        <v>#REF!</v>
      </c>
      <c r="J137" s="90" t="e">
        <v>#REF!</v>
      </c>
      <c r="K137" s="90" t="e">
        <v>#REF!</v>
      </c>
      <c r="L137" s="90" t="e">
        <v>#REF!</v>
      </c>
      <c r="M137" s="93" t="e">
        <f t="shared" si="23"/>
        <v>#REF!</v>
      </c>
    </row>
    <row r="138" spans="2:13">
      <c r="B138" s="92">
        <v>46569</v>
      </c>
      <c r="C138" s="90" t="e">
        <v>#REF!</v>
      </c>
      <c r="D138" s="90" t="e">
        <v>#REF!</v>
      </c>
      <c r="E138" s="90" t="e">
        <v>#REF!</v>
      </c>
      <c r="F138" s="90" t="e">
        <v>#REF!</v>
      </c>
      <c r="G138" s="90" t="e">
        <v>#REF!</v>
      </c>
      <c r="H138" s="90" t="e">
        <v>#REF!</v>
      </c>
      <c r="I138" s="90" t="e">
        <v>#REF!</v>
      </c>
      <c r="J138" s="90" t="e">
        <v>#REF!</v>
      </c>
      <c r="K138" s="90" t="e">
        <v>#REF!</v>
      </c>
      <c r="L138" s="90" t="e">
        <v>#REF!</v>
      </c>
      <c r="M138" s="93" t="e">
        <f t="shared" si="23"/>
        <v>#REF!</v>
      </c>
    </row>
    <row r="139" spans="2:13">
      <c r="B139" s="92">
        <v>46600</v>
      </c>
      <c r="C139" s="90" t="e">
        <v>#REF!</v>
      </c>
      <c r="D139" s="90" t="e">
        <v>#REF!</v>
      </c>
      <c r="E139" s="90" t="e">
        <v>#REF!</v>
      </c>
      <c r="F139" s="90" t="e">
        <v>#REF!</v>
      </c>
      <c r="G139" s="90" t="e">
        <v>#REF!</v>
      </c>
      <c r="H139" s="90" t="e">
        <v>#REF!</v>
      </c>
      <c r="I139" s="90" t="e">
        <v>#REF!</v>
      </c>
      <c r="J139" s="90" t="e">
        <v>#REF!</v>
      </c>
      <c r="K139" s="90" t="e">
        <v>#REF!</v>
      </c>
      <c r="L139" s="90" t="e">
        <v>#REF!</v>
      </c>
      <c r="M139" s="93" t="e">
        <f t="shared" si="23"/>
        <v>#REF!</v>
      </c>
    </row>
    <row r="140" spans="2:13">
      <c r="B140" s="92">
        <v>46631</v>
      </c>
      <c r="C140" s="90" t="e">
        <v>#REF!</v>
      </c>
      <c r="D140" s="90" t="e">
        <v>#REF!</v>
      </c>
      <c r="E140" s="90" t="e">
        <v>#REF!</v>
      </c>
      <c r="F140" s="90" t="e">
        <v>#REF!</v>
      </c>
      <c r="G140" s="90" t="e">
        <v>#REF!</v>
      </c>
      <c r="H140" s="90" t="e">
        <v>#REF!</v>
      </c>
      <c r="I140" s="90" t="e">
        <v>#REF!</v>
      </c>
      <c r="J140" s="90" t="e">
        <v>#REF!</v>
      </c>
      <c r="K140" s="90" t="e">
        <v>#REF!</v>
      </c>
      <c r="L140" s="90" t="e">
        <v>#REF!</v>
      </c>
      <c r="M140" s="93" t="e">
        <f t="shared" si="23"/>
        <v>#REF!</v>
      </c>
    </row>
    <row r="141" spans="2:13">
      <c r="B141" s="92">
        <v>46661</v>
      </c>
      <c r="C141" s="90" t="e">
        <v>#REF!</v>
      </c>
      <c r="D141" s="90" t="e">
        <v>#REF!</v>
      </c>
      <c r="E141" s="90" t="e">
        <v>#REF!</v>
      </c>
      <c r="F141" s="90" t="e">
        <v>#REF!</v>
      </c>
      <c r="G141" s="90" t="e">
        <v>#REF!</v>
      </c>
      <c r="H141" s="90" t="e">
        <v>#REF!</v>
      </c>
      <c r="I141" s="90" t="e">
        <v>#REF!</v>
      </c>
      <c r="J141" s="90" t="e">
        <v>#REF!</v>
      </c>
      <c r="K141" s="90" t="e">
        <v>#REF!</v>
      </c>
      <c r="L141" s="90" t="e">
        <v>#REF!</v>
      </c>
      <c r="M141" s="93" t="e">
        <f t="shared" si="23"/>
        <v>#REF!</v>
      </c>
    </row>
    <row r="142" spans="2:13">
      <c r="B142" s="92">
        <v>46692</v>
      </c>
      <c r="C142" s="90" t="e">
        <v>#REF!</v>
      </c>
      <c r="D142" s="90" t="e">
        <v>#REF!</v>
      </c>
      <c r="E142" s="90" t="e">
        <v>#REF!</v>
      </c>
      <c r="F142" s="90" t="e">
        <v>#REF!</v>
      </c>
      <c r="G142" s="90" t="e">
        <v>#REF!</v>
      </c>
      <c r="H142" s="90" t="e">
        <v>#REF!</v>
      </c>
      <c r="I142" s="90" t="e">
        <v>#REF!</v>
      </c>
      <c r="J142" s="90" t="e">
        <v>#REF!</v>
      </c>
      <c r="K142" s="90" t="e">
        <v>#REF!</v>
      </c>
      <c r="L142" s="90" t="e">
        <v>#REF!</v>
      </c>
      <c r="M142" s="93" t="e">
        <f t="shared" si="23"/>
        <v>#REF!</v>
      </c>
    </row>
    <row r="143" spans="2:13">
      <c r="B143" s="92">
        <v>46722</v>
      </c>
      <c r="C143" s="90" t="e">
        <v>#REF!</v>
      </c>
      <c r="D143" s="90" t="e">
        <v>#REF!</v>
      </c>
      <c r="E143" s="90" t="e">
        <v>#REF!</v>
      </c>
      <c r="F143" s="90" t="e">
        <v>#REF!</v>
      </c>
      <c r="G143" s="90" t="e">
        <v>#REF!</v>
      </c>
      <c r="H143" s="90" t="e">
        <v>#REF!</v>
      </c>
      <c r="I143" s="90" t="e">
        <v>#REF!</v>
      </c>
      <c r="J143" s="90" t="e">
        <v>#REF!</v>
      </c>
      <c r="K143" s="90" t="e">
        <v>#REF!</v>
      </c>
      <c r="L143" s="90" t="e">
        <v>#REF!</v>
      </c>
      <c r="M143" s="93" t="e">
        <f t="shared" si="23"/>
        <v>#REF!</v>
      </c>
    </row>
    <row r="144" spans="2:13">
      <c r="B144" s="92">
        <v>46753</v>
      </c>
      <c r="C144" s="90" t="e">
        <v>#REF!</v>
      </c>
      <c r="D144" s="90" t="e">
        <v>#REF!</v>
      </c>
      <c r="E144" s="90" t="e">
        <v>#REF!</v>
      </c>
      <c r="F144" s="90" t="e">
        <v>#REF!</v>
      </c>
      <c r="G144" s="90" t="e">
        <v>#REF!</v>
      </c>
      <c r="H144" s="90" t="e">
        <v>#REF!</v>
      </c>
      <c r="I144" s="90" t="e">
        <v>#REF!</v>
      </c>
      <c r="J144" s="90" t="e">
        <v>#REF!</v>
      </c>
      <c r="K144" s="90" t="e">
        <v>#REF!</v>
      </c>
      <c r="L144" s="90" t="e">
        <v>#REF!</v>
      </c>
      <c r="M144" s="93" t="e">
        <f t="shared" si="23"/>
        <v>#REF!</v>
      </c>
    </row>
    <row r="145" spans="2:13">
      <c r="B145" s="92">
        <v>46784</v>
      </c>
      <c r="C145" s="90" t="e">
        <v>#REF!</v>
      </c>
      <c r="D145" s="90" t="e">
        <v>#REF!</v>
      </c>
      <c r="E145" s="90" t="e">
        <v>#REF!</v>
      </c>
      <c r="F145" s="90" t="e">
        <v>#REF!</v>
      </c>
      <c r="G145" s="90" t="e">
        <v>#REF!</v>
      </c>
      <c r="H145" s="90" t="e">
        <v>#REF!</v>
      </c>
      <c r="I145" s="90" t="e">
        <v>#REF!</v>
      </c>
      <c r="J145" s="90" t="e">
        <v>#REF!</v>
      </c>
      <c r="K145" s="90" t="e">
        <v>#REF!</v>
      </c>
      <c r="L145" s="90" t="e">
        <v>#REF!</v>
      </c>
      <c r="M145" s="93" t="e">
        <f t="shared" si="23"/>
        <v>#REF!</v>
      </c>
    </row>
    <row r="146" spans="2:13">
      <c r="B146" s="92">
        <v>46813</v>
      </c>
      <c r="C146" s="90" t="e">
        <v>#REF!</v>
      </c>
      <c r="D146" s="90" t="e">
        <v>#REF!</v>
      </c>
      <c r="E146" s="90" t="e">
        <v>#REF!</v>
      </c>
      <c r="F146" s="90" t="e">
        <v>#REF!</v>
      </c>
      <c r="G146" s="90" t="e">
        <v>#REF!</v>
      </c>
      <c r="H146" s="90" t="e">
        <v>#REF!</v>
      </c>
      <c r="I146" s="90" t="e">
        <v>#REF!</v>
      </c>
      <c r="J146" s="90" t="e">
        <v>#REF!</v>
      </c>
      <c r="K146" s="90" t="e">
        <v>#REF!</v>
      </c>
      <c r="L146" s="90" t="e">
        <v>#REF!</v>
      </c>
      <c r="M146" s="93" t="e">
        <f t="shared" si="23"/>
        <v>#REF!</v>
      </c>
    </row>
    <row r="147" spans="2:13">
      <c r="B147" s="92">
        <v>46844</v>
      </c>
      <c r="C147" s="90" t="e">
        <v>#REF!</v>
      </c>
      <c r="D147" s="90" t="e">
        <v>#REF!</v>
      </c>
      <c r="E147" s="90" t="e">
        <v>#REF!</v>
      </c>
      <c r="F147" s="90" t="e">
        <v>#REF!</v>
      </c>
      <c r="G147" s="90" t="e">
        <v>#REF!</v>
      </c>
      <c r="H147" s="90" t="e">
        <v>#REF!</v>
      </c>
      <c r="I147" s="90" t="e">
        <v>#REF!</v>
      </c>
      <c r="J147" s="90" t="e">
        <v>#REF!</v>
      </c>
      <c r="K147" s="90" t="e">
        <v>#REF!</v>
      </c>
      <c r="L147" s="90" t="e">
        <v>#REF!</v>
      </c>
      <c r="M147" s="93" t="e">
        <f t="shared" si="23"/>
        <v>#REF!</v>
      </c>
    </row>
    <row r="148" spans="2:13">
      <c r="B148" s="92">
        <v>46874</v>
      </c>
      <c r="C148" s="90" t="e">
        <v>#REF!</v>
      </c>
      <c r="D148" s="90" t="e">
        <v>#REF!</v>
      </c>
      <c r="E148" s="90" t="e">
        <v>#REF!</v>
      </c>
      <c r="F148" s="90" t="e">
        <v>#REF!</v>
      </c>
      <c r="G148" s="90" t="e">
        <v>#REF!</v>
      </c>
      <c r="H148" s="90" t="e">
        <v>#REF!</v>
      </c>
      <c r="I148" s="90" t="e">
        <v>#REF!</v>
      </c>
      <c r="J148" s="90" t="e">
        <v>#REF!</v>
      </c>
      <c r="K148" s="90" t="e">
        <v>#REF!</v>
      </c>
      <c r="L148" s="90" t="e">
        <v>#REF!</v>
      </c>
      <c r="M148" s="93" t="e">
        <f t="shared" si="23"/>
        <v>#REF!</v>
      </c>
    </row>
    <row r="149" spans="2:13">
      <c r="B149" s="92">
        <v>46905</v>
      </c>
      <c r="C149" s="90" t="e">
        <v>#REF!</v>
      </c>
      <c r="D149" s="90" t="e">
        <v>#REF!</v>
      </c>
      <c r="E149" s="90" t="e">
        <v>#REF!</v>
      </c>
      <c r="F149" s="90" t="e">
        <v>#REF!</v>
      </c>
      <c r="G149" s="90" t="e">
        <v>#REF!</v>
      </c>
      <c r="H149" s="90" t="e">
        <v>#REF!</v>
      </c>
      <c r="I149" s="90" t="e">
        <v>#REF!</v>
      </c>
      <c r="J149" s="90" t="e">
        <v>#REF!</v>
      </c>
      <c r="K149" s="90" t="e">
        <v>#REF!</v>
      </c>
      <c r="L149" s="90" t="e">
        <v>#REF!</v>
      </c>
      <c r="M149" s="93" t="e">
        <f t="shared" si="23"/>
        <v>#REF!</v>
      </c>
    </row>
    <row r="150" spans="2:13">
      <c r="B150" s="92">
        <v>46935</v>
      </c>
      <c r="C150" s="90" t="e">
        <v>#REF!</v>
      </c>
      <c r="D150" s="90" t="e">
        <v>#REF!</v>
      </c>
      <c r="E150" s="90" t="e">
        <v>#REF!</v>
      </c>
      <c r="F150" s="90" t="e">
        <v>#REF!</v>
      </c>
      <c r="G150" s="90" t="e">
        <v>#REF!</v>
      </c>
      <c r="H150" s="90" t="e">
        <v>#REF!</v>
      </c>
      <c r="I150" s="90" t="e">
        <v>#REF!</v>
      </c>
      <c r="J150" s="90" t="e">
        <v>#REF!</v>
      </c>
      <c r="K150" s="90" t="e">
        <v>#REF!</v>
      </c>
      <c r="L150" s="90" t="e">
        <v>#REF!</v>
      </c>
      <c r="M150" s="93" t="e">
        <f t="shared" si="23"/>
        <v>#REF!</v>
      </c>
    </row>
    <row r="151" spans="2:13">
      <c r="B151" s="92">
        <v>46966</v>
      </c>
      <c r="C151" s="90" t="e">
        <v>#REF!</v>
      </c>
      <c r="D151" s="90" t="e">
        <v>#REF!</v>
      </c>
      <c r="E151" s="90" t="e">
        <v>#REF!</v>
      </c>
      <c r="F151" s="90" t="e">
        <v>#REF!</v>
      </c>
      <c r="G151" s="90" t="e">
        <v>#REF!</v>
      </c>
      <c r="H151" s="90" t="e">
        <v>#REF!</v>
      </c>
      <c r="I151" s="90" t="e">
        <v>#REF!</v>
      </c>
      <c r="J151" s="90" t="e">
        <v>#REF!</v>
      </c>
      <c r="K151" s="90" t="e">
        <v>#REF!</v>
      </c>
      <c r="L151" s="90" t="e">
        <v>#REF!</v>
      </c>
      <c r="M151" s="93" t="e">
        <f t="shared" si="23"/>
        <v>#REF!</v>
      </c>
    </row>
    <row r="152" spans="2:13">
      <c r="B152" s="92">
        <v>46997</v>
      </c>
      <c r="C152" s="90" t="e">
        <v>#REF!</v>
      </c>
      <c r="D152" s="90" t="e">
        <v>#REF!</v>
      </c>
      <c r="E152" s="90" t="e">
        <v>#REF!</v>
      </c>
      <c r="F152" s="90" t="e">
        <v>#REF!</v>
      </c>
      <c r="G152" s="90" t="e">
        <v>#REF!</v>
      </c>
      <c r="H152" s="90" t="e">
        <v>#REF!</v>
      </c>
      <c r="I152" s="90" t="e">
        <v>#REF!</v>
      </c>
      <c r="J152" s="90" t="e">
        <v>#REF!</v>
      </c>
      <c r="K152" s="90" t="e">
        <v>#REF!</v>
      </c>
      <c r="L152" s="90" t="e">
        <v>#REF!</v>
      </c>
      <c r="M152" s="93" t="e">
        <f t="shared" si="23"/>
        <v>#REF!</v>
      </c>
    </row>
    <row r="153" spans="2:13">
      <c r="B153" s="92">
        <v>47027</v>
      </c>
      <c r="C153" s="90" t="e">
        <v>#REF!</v>
      </c>
      <c r="D153" s="90" t="e">
        <v>#REF!</v>
      </c>
      <c r="E153" s="90" t="e">
        <v>#REF!</v>
      </c>
      <c r="F153" s="90" t="e">
        <v>#REF!</v>
      </c>
      <c r="G153" s="90" t="e">
        <v>#REF!</v>
      </c>
      <c r="H153" s="90" t="e">
        <v>#REF!</v>
      </c>
      <c r="I153" s="90" t="e">
        <v>#REF!</v>
      </c>
      <c r="J153" s="90" t="e">
        <v>#REF!</v>
      </c>
      <c r="K153" s="90" t="e">
        <v>#REF!</v>
      </c>
      <c r="L153" s="90" t="e">
        <v>#REF!</v>
      </c>
      <c r="M153" s="93" t="e">
        <f t="shared" si="23"/>
        <v>#REF!</v>
      </c>
    </row>
    <row r="154" spans="2:13">
      <c r="B154" s="92">
        <v>47058</v>
      </c>
      <c r="C154" s="90" t="e">
        <v>#REF!</v>
      </c>
      <c r="D154" s="90" t="e">
        <v>#REF!</v>
      </c>
      <c r="E154" s="90" t="e">
        <v>#REF!</v>
      </c>
      <c r="F154" s="90" t="e">
        <v>#REF!</v>
      </c>
      <c r="G154" s="90" t="e">
        <v>#REF!</v>
      </c>
      <c r="H154" s="90" t="e">
        <v>#REF!</v>
      </c>
      <c r="I154" s="90" t="e">
        <v>#REF!</v>
      </c>
      <c r="J154" s="90" t="e">
        <v>#REF!</v>
      </c>
      <c r="K154" s="90" t="e">
        <v>#REF!</v>
      </c>
      <c r="L154" s="90" t="e">
        <v>#REF!</v>
      </c>
      <c r="M154" s="93" t="e">
        <f t="shared" si="23"/>
        <v>#REF!</v>
      </c>
    </row>
    <row r="155" spans="2:13">
      <c r="B155" s="92">
        <v>47088</v>
      </c>
      <c r="C155" s="90" t="e">
        <v>#REF!</v>
      </c>
      <c r="D155" s="90" t="e">
        <v>#REF!</v>
      </c>
      <c r="E155" s="90" t="e">
        <v>#REF!</v>
      </c>
      <c r="F155" s="90" t="e">
        <v>#REF!</v>
      </c>
      <c r="G155" s="90" t="e">
        <v>#REF!</v>
      </c>
      <c r="H155" s="90" t="e">
        <v>#REF!</v>
      </c>
      <c r="I155" s="90" t="e">
        <v>#REF!</v>
      </c>
      <c r="J155" s="90" t="e">
        <v>#REF!</v>
      </c>
      <c r="K155" s="90" t="e">
        <v>#REF!</v>
      </c>
      <c r="L155" s="90" t="e">
        <v>#REF!</v>
      </c>
      <c r="M155" s="93" t="e">
        <f t="shared" si="23"/>
        <v>#REF!</v>
      </c>
    </row>
    <row r="156" spans="2:13">
      <c r="B156" s="92">
        <v>47119</v>
      </c>
      <c r="C156" s="90" t="e">
        <v>#REF!</v>
      </c>
      <c r="D156" s="90" t="e">
        <v>#REF!</v>
      </c>
      <c r="E156" s="90" t="e">
        <v>#REF!</v>
      </c>
      <c r="F156" s="90" t="e">
        <v>#REF!</v>
      </c>
      <c r="G156" s="90" t="e">
        <v>#REF!</v>
      </c>
      <c r="H156" s="90" t="e">
        <v>#REF!</v>
      </c>
      <c r="I156" s="90" t="e">
        <v>#REF!</v>
      </c>
      <c r="J156" s="90" t="e">
        <v>#REF!</v>
      </c>
      <c r="K156" s="90" t="e">
        <v>#REF!</v>
      </c>
      <c r="L156" s="90" t="e">
        <v>#REF!</v>
      </c>
      <c r="M156" s="93" t="e">
        <f t="shared" si="23"/>
        <v>#REF!</v>
      </c>
    </row>
    <row r="157" spans="2:13">
      <c r="B157" s="92">
        <v>47150</v>
      </c>
      <c r="C157" s="90" t="e">
        <v>#REF!</v>
      </c>
      <c r="D157" s="90" t="e">
        <v>#REF!</v>
      </c>
      <c r="E157" s="90" t="e">
        <v>#REF!</v>
      </c>
      <c r="F157" s="90" t="e">
        <v>#REF!</v>
      </c>
      <c r="G157" s="90" t="e">
        <v>#REF!</v>
      </c>
      <c r="H157" s="90" t="e">
        <v>#REF!</v>
      </c>
      <c r="I157" s="90" t="e">
        <v>#REF!</v>
      </c>
      <c r="J157" s="90" t="e">
        <v>#REF!</v>
      </c>
      <c r="K157" s="90" t="e">
        <v>#REF!</v>
      </c>
      <c r="L157" s="90" t="e">
        <v>#REF!</v>
      </c>
      <c r="M157" s="93" t="e">
        <f t="shared" si="23"/>
        <v>#REF!</v>
      </c>
    </row>
    <row r="158" spans="2:13">
      <c r="B158" s="92">
        <v>47178</v>
      </c>
      <c r="C158" s="90" t="e">
        <v>#REF!</v>
      </c>
      <c r="D158" s="90" t="e">
        <v>#REF!</v>
      </c>
      <c r="E158" s="90" t="e">
        <v>#REF!</v>
      </c>
      <c r="F158" s="90" t="e">
        <v>#REF!</v>
      </c>
      <c r="G158" s="90" t="e">
        <v>#REF!</v>
      </c>
      <c r="H158" s="90" t="e">
        <v>#REF!</v>
      </c>
      <c r="I158" s="90" t="e">
        <v>#REF!</v>
      </c>
      <c r="J158" s="90" t="e">
        <v>#REF!</v>
      </c>
      <c r="K158" s="90" t="e">
        <v>#REF!</v>
      </c>
      <c r="L158" s="90" t="e">
        <v>#REF!</v>
      </c>
      <c r="M158" s="93" t="e">
        <f t="shared" si="23"/>
        <v>#REF!</v>
      </c>
    </row>
    <row r="159" spans="2:13">
      <c r="B159" s="92">
        <v>47209</v>
      </c>
      <c r="C159" s="90" t="e">
        <v>#REF!</v>
      </c>
      <c r="D159" s="90" t="e">
        <v>#REF!</v>
      </c>
      <c r="E159" s="90" t="e">
        <v>#REF!</v>
      </c>
      <c r="F159" s="90" t="e">
        <v>#REF!</v>
      </c>
      <c r="G159" s="90" t="e">
        <v>#REF!</v>
      </c>
      <c r="H159" s="90" t="e">
        <v>#REF!</v>
      </c>
      <c r="I159" s="90" t="e">
        <v>#REF!</v>
      </c>
      <c r="J159" s="90" t="e">
        <v>#REF!</v>
      </c>
      <c r="K159" s="90" t="e">
        <v>#REF!</v>
      </c>
      <c r="L159" s="90" t="e">
        <v>#REF!</v>
      </c>
      <c r="M159" s="93" t="e">
        <f t="shared" si="23"/>
        <v>#REF!</v>
      </c>
    </row>
    <row r="160" spans="2:13">
      <c r="B160" s="92">
        <v>47239</v>
      </c>
      <c r="C160" s="90" t="e">
        <v>#REF!</v>
      </c>
      <c r="D160" s="90" t="e">
        <v>#REF!</v>
      </c>
      <c r="E160" s="90" t="e">
        <v>#REF!</v>
      </c>
      <c r="F160" s="90" t="e">
        <v>#REF!</v>
      </c>
      <c r="G160" s="90" t="e">
        <v>#REF!</v>
      </c>
      <c r="H160" s="90" t="e">
        <v>#REF!</v>
      </c>
      <c r="I160" s="90" t="e">
        <v>#REF!</v>
      </c>
      <c r="J160" s="90" t="e">
        <v>#REF!</v>
      </c>
      <c r="K160" s="90" t="e">
        <v>#REF!</v>
      </c>
      <c r="L160" s="90" t="e">
        <v>#REF!</v>
      </c>
      <c r="M160" s="93" t="e">
        <f t="shared" si="23"/>
        <v>#REF!</v>
      </c>
    </row>
    <row r="161" spans="2:13">
      <c r="B161" s="92">
        <v>47270</v>
      </c>
      <c r="C161" s="90" t="e">
        <v>#REF!</v>
      </c>
      <c r="D161" s="90" t="e">
        <v>#REF!</v>
      </c>
      <c r="E161" s="90" t="e">
        <v>#REF!</v>
      </c>
      <c r="F161" s="90" t="e">
        <v>#REF!</v>
      </c>
      <c r="G161" s="90" t="e">
        <v>#REF!</v>
      </c>
      <c r="H161" s="90" t="e">
        <v>#REF!</v>
      </c>
      <c r="I161" s="90" t="e">
        <v>#REF!</v>
      </c>
      <c r="J161" s="90" t="e">
        <v>#REF!</v>
      </c>
      <c r="K161" s="90" t="e">
        <v>#REF!</v>
      </c>
      <c r="L161" s="90" t="e">
        <v>#REF!</v>
      </c>
      <c r="M161" s="93" t="e">
        <f t="shared" si="23"/>
        <v>#REF!</v>
      </c>
    </row>
    <row r="162" spans="2:13">
      <c r="B162" s="92">
        <v>47300</v>
      </c>
      <c r="C162" s="90" t="e">
        <v>#REF!</v>
      </c>
      <c r="D162" s="90" t="e">
        <v>#REF!</v>
      </c>
      <c r="E162" s="90" t="e">
        <v>#REF!</v>
      </c>
      <c r="F162" s="90" t="e">
        <v>#REF!</v>
      </c>
      <c r="G162" s="90" t="e">
        <v>#REF!</v>
      </c>
      <c r="H162" s="90" t="e">
        <v>#REF!</v>
      </c>
      <c r="I162" s="90" t="e">
        <v>#REF!</v>
      </c>
      <c r="J162" s="90" t="e">
        <v>#REF!</v>
      </c>
      <c r="K162" s="90" t="e">
        <v>#REF!</v>
      </c>
      <c r="L162" s="90" t="e">
        <v>#REF!</v>
      </c>
      <c r="M162" s="93" t="e">
        <f t="shared" si="23"/>
        <v>#REF!</v>
      </c>
    </row>
    <row r="163" spans="2:13">
      <c r="B163" s="92">
        <v>47331</v>
      </c>
      <c r="C163" s="90" t="e">
        <v>#REF!</v>
      </c>
      <c r="D163" s="90" t="e">
        <v>#REF!</v>
      </c>
      <c r="E163" s="90" t="e">
        <v>#REF!</v>
      </c>
      <c r="F163" s="90" t="e">
        <v>#REF!</v>
      </c>
      <c r="G163" s="90" t="e">
        <v>#REF!</v>
      </c>
      <c r="H163" s="90" t="e">
        <v>#REF!</v>
      </c>
      <c r="I163" s="90" t="e">
        <v>#REF!</v>
      </c>
      <c r="J163" s="90" t="e">
        <v>#REF!</v>
      </c>
      <c r="K163" s="90" t="e">
        <v>#REF!</v>
      </c>
      <c r="L163" s="90" t="e">
        <v>#REF!</v>
      </c>
      <c r="M163" s="93" t="e">
        <f t="shared" si="23"/>
        <v>#REF!</v>
      </c>
    </row>
    <row r="164" spans="2:13">
      <c r="B164" s="92">
        <v>47362</v>
      </c>
      <c r="C164" s="90" t="e">
        <v>#REF!</v>
      </c>
      <c r="D164" s="90" t="e">
        <v>#REF!</v>
      </c>
      <c r="E164" s="90" t="e">
        <v>#REF!</v>
      </c>
      <c r="F164" s="90" t="e">
        <v>#REF!</v>
      </c>
      <c r="G164" s="90" t="e">
        <v>#REF!</v>
      </c>
      <c r="H164" s="90" t="e">
        <v>#REF!</v>
      </c>
      <c r="I164" s="90" t="e">
        <v>#REF!</v>
      </c>
      <c r="J164" s="90" t="e">
        <v>#REF!</v>
      </c>
      <c r="K164" s="90" t="e">
        <v>#REF!</v>
      </c>
      <c r="L164" s="90" t="e">
        <v>#REF!</v>
      </c>
      <c r="M164" s="93" t="e">
        <f t="shared" si="23"/>
        <v>#REF!</v>
      </c>
    </row>
    <row r="165" spans="2:13">
      <c r="B165" s="92">
        <v>47392</v>
      </c>
      <c r="C165" s="90" t="e">
        <v>#REF!</v>
      </c>
      <c r="D165" s="90" t="e">
        <v>#REF!</v>
      </c>
      <c r="E165" s="90" t="e">
        <v>#REF!</v>
      </c>
      <c r="F165" s="90" t="e">
        <v>#REF!</v>
      </c>
      <c r="G165" s="90" t="e">
        <v>#REF!</v>
      </c>
      <c r="H165" s="90" t="e">
        <v>#REF!</v>
      </c>
      <c r="I165" s="90" t="e">
        <v>#REF!</v>
      </c>
      <c r="J165" s="90" t="e">
        <v>#REF!</v>
      </c>
      <c r="K165" s="90" t="e">
        <v>#REF!</v>
      </c>
      <c r="L165" s="90" t="e">
        <v>#REF!</v>
      </c>
      <c r="M165" s="93" t="e">
        <f t="shared" si="23"/>
        <v>#REF!</v>
      </c>
    </row>
    <row r="166" spans="2:13">
      <c r="B166" s="92">
        <v>47423</v>
      </c>
      <c r="C166" s="90" t="e">
        <v>#REF!</v>
      </c>
      <c r="D166" s="90" t="e">
        <v>#REF!</v>
      </c>
      <c r="E166" s="90" t="e">
        <v>#REF!</v>
      </c>
      <c r="F166" s="90" t="e">
        <v>#REF!</v>
      </c>
      <c r="G166" s="90" t="e">
        <v>#REF!</v>
      </c>
      <c r="H166" s="90" t="e">
        <v>#REF!</v>
      </c>
      <c r="I166" s="90" t="e">
        <v>#REF!</v>
      </c>
      <c r="J166" s="90" t="e">
        <v>#REF!</v>
      </c>
      <c r="K166" s="90" t="e">
        <v>#REF!</v>
      </c>
      <c r="L166" s="90" t="e">
        <v>#REF!</v>
      </c>
      <c r="M166" s="93" t="e">
        <f t="shared" si="23"/>
        <v>#REF!</v>
      </c>
    </row>
    <row r="167" spans="2:13">
      <c r="B167" s="92">
        <v>47453</v>
      </c>
      <c r="C167" s="90" t="e">
        <v>#REF!</v>
      </c>
      <c r="D167" s="90" t="e">
        <v>#REF!</v>
      </c>
      <c r="E167" s="90" t="e">
        <v>#REF!</v>
      </c>
      <c r="F167" s="90" t="e">
        <v>#REF!</v>
      </c>
      <c r="G167" s="90" t="e">
        <v>#REF!</v>
      </c>
      <c r="H167" s="90" t="e">
        <v>#REF!</v>
      </c>
      <c r="I167" s="90" t="e">
        <v>#REF!</v>
      </c>
      <c r="J167" s="90" t="e">
        <v>#REF!</v>
      </c>
      <c r="K167" s="90" t="e">
        <v>#REF!</v>
      </c>
      <c r="L167" s="90" t="e">
        <v>#REF!</v>
      </c>
      <c r="M167" s="93" t="e">
        <f t="shared" si="23"/>
        <v>#REF!</v>
      </c>
    </row>
    <row r="168" spans="2:13">
      <c r="B168" s="92">
        <v>47484</v>
      </c>
      <c r="C168" s="90" t="e">
        <v>#REF!</v>
      </c>
      <c r="D168" s="90" t="e">
        <v>#REF!</v>
      </c>
      <c r="E168" s="90" t="e">
        <v>#REF!</v>
      </c>
      <c r="F168" s="90" t="e">
        <v>#REF!</v>
      </c>
      <c r="G168" s="90" t="e">
        <v>#REF!</v>
      </c>
      <c r="H168" s="90" t="e">
        <v>#REF!</v>
      </c>
      <c r="I168" s="90" t="e">
        <v>#REF!</v>
      </c>
      <c r="J168" s="90" t="e">
        <v>#REF!</v>
      </c>
      <c r="K168" s="90" t="e">
        <v>#REF!</v>
      </c>
      <c r="L168" s="90" t="e">
        <v>#REF!</v>
      </c>
      <c r="M168" s="93" t="e">
        <f t="shared" si="23"/>
        <v>#REF!</v>
      </c>
    </row>
    <row r="169" spans="2:13">
      <c r="B169" s="92">
        <v>47515</v>
      </c>
      <c r="C169" s="90" t="e">
        <v>#REF!</v>
      </c>
      <c r="D169" s="90" t="e">
        <v>#REF!</v>
      </c>
      <c r="E169" s="90" t="e">
        <v>#REF!</v>
      </c>
      <c r="F169" s="90" t="e">
        <v>#REF!</v>
      </c>
      <c r="G169" s="90" t="e">
        <v>#REF!</v>
      </c>
      <c r="H169" s="90" t="e">
        <v>#REF!</v>
      </c>
      <c r="I169" s="90" t="e">
        <v>#REF!</v>
      </c>
      <c r="J169" s="90" t="e">
        <v>#REF!</v>
      </c>
      <c r="K169" s="90" t="e">
        <v>#REF!</v>
      </c>
      <c r="L169" s="90" t="e">
        <v>#REF!</v>
      </c>
      <c r="M169" s="93" t="e">
        <f t="shared" si="23"/>
        <v>#REF!</v>
      </c>
    </row>
    <row r="170" spans="2:13">
      <c r="B170" s="92">
        <v>47543</v>
      </c>
      <c r="C170" s="90" t="e">
        <v>#REF!</v>
      </c>
      <c r="D170" s="90" t="e">
        <v>#REF!</v>
      </c>
      <c r="E170" s="90" t="e">
        <v>#REF!</v>
      </c>
      <c r="F170" s="90" t="e">
        <v>#REF!</v>
      </c>
      <c r="G170" s="90" t="e">
        <v>#REF!</v>
      </c>
      <c r="H170" s="90" t="e">
        <v>#REF!</v>
      </c>
      <c r="I170" s="90" t="e">
        <v>#REF!</v>
      </c>
      <c r="J170" s="90" t="e">
        <v>#REF!</v>
      </c>
      <c r="K170" s="90" t="e">
        <v>#REF!</v>
      </c>
      <c r="L170" s="90" t="e">
        <v>#REF!</v>
      </c>
      <c r="M170" s="93" t="e">
        <f t="shared" si="23"/>
        <v>#REF!</v>
      </c>
    </row>
    <row r="171" spans="2:13">
      <c r="B171" s="92">
        <v>47574</v>
      </c>
      <c r="C171" s="90" t="e">
        <v>#REF!</v>
      </c>
      <c r="D171" s="90" t="e">
        <v>#REF!</v>
      </c>
      <c r="E171" s="90" t="e">
        <v>#REF!</v>
      </c>
      <c r="F171" s="90" t="e">
        <v>#REF!</v>
      </c>
      <c r="G171" s="90" t="e">
        <v>#REF!</v>
      </c>
      <c r="H171" s="90" t="e">
        <v>#REF!</v>
      </c>
      <c r="I171" s="90" t="e">
        <v>#REF!</v>
      </c>
      <c r="J171" s="90" t="e">
        <v>#REF!</v>
      </c>
      <c r="K171" s="90" t="e">
        <v>#REF!</v>
      </c>
      <c r="L171" s="90" t="e">
        <v>#REF!</v>
      </c>
      <c r="M171" s="93" t="e">
        <f t="shared" si="23"/>
        <v>#REF!</v>
      </c>
    </row>
    <row r="172" spans="2:13">
      <c r="B172" s="92">
        <v>47604</v>
      </c>
      <c r="C172" s="90" t="e">
        <v>#REF!</v>
      </c>
      <c r="D172" s="90" t="e">
        <v>#REF!</v>
      </c>
      <c r="E172" s="90" t="e">
        <v>#REF!</v>
      </c>
      <c r="F172" s="90" t="e">
        <v>#REF!</v>
      </c>
      <c r="G172" s="90" t="e">
        <v>#REF!</v>
      </c>
      <c r="H172" s="90" t="e">
        <v>#REF!</v>
      </c>
      <c r="I172" s="90" t="e">
        <v>#REF!</v>
      </c>
      <c r="J172" s="90" t="e">
        <v>#REF!</v>
      </c>
      <c r="K172" s="90" t="e">
        <v>#REF!</v>
      </c>
      <c r="L172" s="90" t="e">
        <v>#REF!</v>
      </c>
      <c r="M172" s="93" t="e">
        <f t="shared" si="23"/>
        <v>#REF!</v>
      </c>
    </row>
    <row r="173" spans="2:13">
      <c r="B173" s="92">
        <v>47635</v>
      </c>
      <c r="C173" s="90" t="e">
        <v>#REF!</v>
      </c>
      <c r="D173" s="90" t="e">
        <v>#REF!</v>
      </c>
      <c r="E173" s="90" t="e">
        <v>#REF!</v>
      </c>
      <c r="F173" s="90" t="e">
        <v>#REF!</v>
      </c>
      <c r="G173" s="90" t="e">
        <v>#REF!</v>
      </c>
      <c r="H173" s="90" t="e">
        <v>#REF!</v>
      </c>
      <c r="I173" s="90" t="e">
        <v>#REF!</v>
      </c>
      <c r="J173" s="90" t="e">
        <v>#REF!</v>
      </c>
      <c r="K173" s="90" t="e">
        <v>#REF!</v>
      </c>
      <c r="L173" s="90" t="e">
        <v>#REF!</v>
      </c>
      <c r="M173" s="93" t="e">
        <f t="shared" si="23"/>
        <v>#REF!</v>
      </c>
    </row>
    <row r="174" spans="2:13">
      <c r="B174" s="92">
        <v>47665</v>
      </c>
      <c r="C174" s="90" t="e">
        <v>#REF!</v>
      </c>
      <c r="D174" s="90" t="e">
        <v>#REF!</v>
      </c>
      <c r="E174" s="90" t="e">
        <v>#REF!</v>
      </c>
      <c r="F174" s="90" t="e">
        <v>#REF!</v>
      </c>
      <c r="G174" s="90" t="e">
        <v>#REF!</v>
      </c>
      <c r="H174" s="90" t="e">
        <v>#REF!</v>
      </c>
      <c r="I174" s="90" t="e">
        <v>#REF!</v>
      </c>
      <c r="J174" s="90" t="e">
        <v>#REF!</v>
      </c>
      <c r="K174" s="90" t="e">
        <v>#REF!</v>
      </c>
      <c r="L174" s="90" t="e">
        <v>#REF!</v>
      </c>
      <c r="M174" s="93" t="e">
        <f t="shared" si="23"/>
        <v>#REF!</v>
      </c>
    </row>
    <row r="175" spans="2:13">
      <c r="B175" s="92">
        <v>47696</v>
      </c>
      <c r="C175" s="90" t="e">
        <v>#REF!</v>
      </c>
      <c r="D175" s="90" t="e">
        <v>#REF!</v>
      </c>
      <c r="E175" s="90" t="e">
        <v>#REF!</v>
      </c>
      <c r="F175" s="90" t="e">
        <v>#REF!</v>
      </c>
      <c r="G175" s="90" t="e">
        <v>#REF!</v>
      </c>
      <c r="H175" s="90" t="e">
        <v>#REF!</v>
      </c>
      <c r="I175" s="90" t="e">
        <v>#REF!</v>
      </c>
      <c r="J175" s="90" t="e">
        <v>#REF!</v>
      </c>
      <c r="K175" s="90" t="e">
        <v>#REF!</v>
      </c>
      <c r="L175" s="90" t="e">
        <v>#REF!</v>
      </c>
      <c r="M175" s="93" t="e">
        <f t="shared" si="23"/>
        <v>#REF!</v>
      </c>
    </row>
    <row r="176" spans="2:13">
      <c r="B176" s="92">
        <v>47727</v>
      </c>
      <c r="C176" s="90" t="e">
        <v>#REF!</v>
      </c>
      <c r="D176" s="90" t="e">
        <v>#REF!</v>
      </c>
      <c r="E176" s="90" t="e">
        <v>#REF!</v>
      </c>
      <c r="F176" s="90" t="e">
        <v>#REF!</v>
      </c>
      <c r="G176" s="90" t="e">
        <v>#REF!</v>
      </c>
      <c r="H176" s="90" t="e">
        <v>#REF!</v>
      </c>
      <c r="I176" s="90" t="e">
        <v>#REF!</v>
      </c>
      <c r="J176" s="90" t="e">
        <v>#REF!</v>
      </c>
      <c r="K176" s="90" t="e">
        <v>#REF!</v>
      </c>
      <c r="L176" s="90" t="e">
        <v>#REF!</v>
      </c>
      <c r="M176" s="93" t="e">
        <f t="shared" si="23"/>
        <v>#REF!</v>
      </c>
    </row>
    <row r="177" spans="2:13">
      <c r="B177" s="92">
        <v>47757</v>
      </c>
      <c r="C177" s="90" t="e">
        <v>#REF!</v>
      </c>
      <c r="D177" s="90" t="e">
        <v>#REF!</v>
      </c>
      <c r="E177" s="90" t="e">
        <v>#REF!</v>
      </c>
      <c r="F177" s="90" t="e">
        <v>#REF!</v>
      </c>
      <c r="G177" s="90" t="e">
        <v>#REF!</v>
      </c>
      <c r="H177" s="90" t="e">
        <v>#REF!</v>
      </c>
      <c r="I177" s="90" t="e">
        <v>#REF!</v>
      </c>
      <c r="J177" s="90" t="e">
        <v>#REF!</v>
      </c>
      <c r="K177" s="90" t="e">
        <v>#REF!</v>
      </c>
      <c r="L177" s="90" t="e">
        <v>#REF!</v>
      </c>
      <c r="M177" s="93" t="e">
        <f t="shared" si="23"/>
        <v>#REF!</v>
      </c>
    </row>
    <row r="178" spans="2:13">
      <c r="B178" s="92">
        <v>47788</v>
      </c>
      <c r="C178" s="90" t="e">
        <v>#REF!</v>
      </c>
      <c r="D178" s="90" t="e">
        <v>#REF!</v>
      </c>
      <c r="E178" s="90" t="e">
        <v>#REF!</v>
      </c>
      <c r="F178" s="90" t="e">
        <v>#REF!</v>
      </c>
      <c r="G178" s="90" t="e">
        <v>#REF!</v>
      </c>
      <c r="H178" s="90" t="e">
        <v>#REF!</v>
      </c>
      <c r="I178" s="90" t="e">
        <v>#REF!</v>
      </c>
      <c r="J178" s="90" t="e">
        <v>#REF!</v>
      </c>
      <c r="K178" s="90" t="e">
        <v>#REF!</v>
      </c>
      <c r="L178" s="90" t="e">
        <v>#REF!</v>
      </c>
      <c r="M178" s="93" t="e">
        <f t="shared" si="23"/>
        <v>#REF!</v>
      </c>
    </row>
    <row r="179" spans="2:13">
      <c r="B179" s="92">
        <v>47818</v>
      </c>
      <c r="C179" s="90" t="e">
        <v>#REF!</v>
      </c>
      <c r="D179" s="90" t="e">
        <v>#REF!</v>
      </c>
      <c r="E179" s="90" t="e">
        <v>#REF!</v>
      </c>
      <c r="F179" s="90" t="e">
        <v>#REF!</v>
      </c>
      <c r="G179" s="90" t="e">
        <v>#REF!</v>
      </c>
      <c r="H179" s="90" t="e">
        <v>#REF!</v>
      </c>
      <c r="I179" s="90" t="e">
        <v>#REF!</v>
      </c>
      <c r="J179" s="90" t="e">
        <v>#REF!</v>
      </c>
      <c r="K179" s="90" t="e">
        <v>#REF!</v>
      </c>
      <c r="L179" s="90" t="e">
        <v>#REF!</v>
      </c>
      <c r="M179" s="93" t="e">
        <f t="shared" si="23"/>
        <v>#REF!</v>
      </c>
    </row>
    <row r="180" spans="2:13">
      <c r="B180" s="92">
        <v>47849</v>
      </c>
      <c r="C180" s="90" t="e">
        <v>#REF!</v>
      </c>
      <c r="D180" s="90" t="e">
        <v>#REF!</v>
      </c>
      <c r="E180" s="90" t="e">
        <v>#REF!</v>
      </c>
      <c r="F180" s="90" t="e">
        <v>#REF!</v>
      </c>
      <c r="G180" s="90" t="e">
        <v>#REF!</v>
      </c>
      <c r="H180" s="90" t="e">
        <v>#REF!</v>
      </c>
      <c r="I180" s="90" t="e">
        <v>#REF!</v>
      </c>
      <c r="J180" s="90" t="e">
        <v>#REF!</v>
      </c>
      <c r="K180" s="90" t="e">
        <v>#REF!</v>
      </c>
      <c r="L180" s="90" t="e">
        <v>#REF!</v>
      </c>
      <c r="M180" s="93" t="e">
        <f t="shared" si="23"/>
        <v>#REF!</v>
      </c>
    </row>
    <row r="181" spans="2:13">
      <c r="B181" s="92">
        <v>47880</v>
      </c>
      <c r="C181" s="90" t="e">
        <v>#REF!</v>
      </c>
      <c r="D181" s="90" t="e">
        <v>#REF!</v>
      </c>
      <c r="E181" s="90" t="e">
        <v>#REF!</v>
      </c>
      <c r="F181" s="90" t="e">
        <v>#REF!</v>
      </c>
      <c r="G181" s="90" t="e">
        <v>#REF!</v>
      </c>
      <c r="H181" s="90" t="e">
        <v>#REF!</v>
      </c>
      <c r="I181" s="90" t="e">
        <v>#REF!</v>
      </c>
      <c r="J181" s="90" t="e">
        <v>#REF!</v>
      </c>
      <c r="K181" s="90" t="e">
        <v>#REF!</v>
      </c>
      <c r="L181" s="90" t="e">
        <v>#REF!</v>
      </c>
      <c r="M181" s="93" t="e">
        <f t="shared" si="23"/>
        <v>#REF!</v>
      </c>
    </row>
    <row r="182" spans="2:13">
      <c r="B182" s="92">
        <v>47908</v>
      </c>
      <c r="C182" s="90" t="e">
        <v>#REF!</v>
      </c>
      <c r="D182" s="90" t="e">
        <v>#REF!</v>
      </c>
      <c r="E182" s="90" t="e">
        <v>#REF!</v>
      </c>
      <c r="F182" s="90" t="e">
        <v>#REF!</v>
      </c>
      <c r="G182" s="90" t="e">
        <v>#REF!</v>
      </c>
      <c r="H182" s="90" t="e">
        <v>#REF!</v>
      </c>
      <c r="I182" s="90" t="e">
        <v>#REF!</v>
      </c>
      <c r="J182" s="90" t="e">
        <v>#REF!</v>
      </c>
      <c r="K182" s="90" t="e">
        <v>#REF!</v>
      </c>
      <c r="L182" s="90" t="e">
        <v>#REF!</v>
      </c>
      <c r="M182" s="93" t="e">
        <f t="shared" si="23"/>
        <v>#REF!</v>
      </c>
    </row>
    <row r="183" spans="2:13">
      <c r="B183" s="92">
        <v>47939</v>
      </c>
      <c r="C183" s="90" t="e">
        <v>#REF!</v>
      </c>
      <c r="D183" s="90" t="e">
        <v>#REF!</v>
      </c>
      <c r="E183" s="90" t="e">
        <v>#REF!</v>
      </c>
      <c r="F183" s="90" t="e">
        <v>#REF!</v>
      </c>
      <c r="G183" s="90" t="e">
        <v>#REF!</v>
      </c>
      <c r="H183" s="90" t="e">
        <v>#REF!</v>
      </c>
      <c r="I183" s="90" t="e">
        <v>#REF!</v>
      </c>
      <c r="J183" s="90" t="e">
        <v>#REF!</v>
      </c>
      <c r="K183" s="90" t="e">
        <v>#REF!</v>
      </c>
      <c r="L183" s="90" t="e">
        <v>#REF!</v>
      </c>
      <c r="M183" s="93" t="e">
        <f t="shared" si="23"/>
        <v>#REF!</v>
      </c>
    </row>
    <row r="184" spans="2:13">
      <c r="B184" s="92">
        <v>47969</v>
      </c>
      <c r="C184" s="90" t="e">
        <v>#REF!</v>
      </c>
      <c r="D184" s="90" t="e">
        <v>#REF!</v>
      </c>
      <c r="E184" s="90" t="e">
        <v>#REF!</v>
      </c>
      <c r="F184" s="90" t="e">
        <v>#REF!</v>
      </c>
      <c r="G184" s="90" t="e">
        <v>#REF!</v>
      </c>
      <c r="H184" s="90" t="e">
        <v>#REF!</v>
      </c>
      <c r="I184" s="90" t="e">
        <v>#REF!</v>
      </c>
      <c r="J184" s="90" t="e">
        <v>#REF!</v>
      </c>
      <c r="K184" s="90" t="e">
        <v>#REF!</v>
      </c>
      <c r="L184" s="90" t="e">
        <v>#REF!</v>
      </c>
      <c r="M184" s="93" t="e">
        <f t="shared" si="23"/>
        <v>#REF!</v>
      </c>
    </row>
    <row r="185" spans="2:13">
      <c r="B185" s="92">
        <v>48000</v>
      </c>
      <c r="C185" s="90" t="e">
        <v>#REF!</v>
      </c>
      <c r="D185" s="90" t="e">
        <v>#REF!</v>
      </c>
      <c r="E185" s="90" t="e">
        <v>#REF!</v>
      </c>
      <c r="F185" s="90" t="e">
        <v>#REF!</v>
      </c>
      <c r="G185" s="90" t="e">
        <v>#REF!</v>
      </c>
      <c r="H185" s="90" t="e">
        <v>#REF!</v>
      </c>
      <c r="I185" s="90" t="e">
        <v>#REF!</v>
      </c>
      <c r="J185" s="90" t="e">
        <v>#REF!</v>
      </c>
      <c r="K185" s="90" t="e">
        <v>#REF!</v>
      </c>
      <c r="L185" s="90" t="e">
        <v>#REF!</v>
      </c>
      <c r="M185" s="93" t="e">
        <f t="shared" si="23"/>
        <v>#REF!</v>
      </c>
    </row>
    <row r="186" spans="2:13">
      <c r="B186" s="92">
        <v>48030</v>
      </c>
      <c r="C186" s="90" t="e">
        <v>#REF!</v>
      </c>
      <c r="D186" s="90" t="e">
        <v>#REF!</v>
      </c>
      <c r="E186" s="90" t="e">
        <v>#REF!</v>
      </c>
      <c r="F186" s="90" t="e">
        <v>#REF!</v>
      </c>
      <c r="G186" s="90" t="e">
        <v>#REF!</v>
      </c>
      <c r="H186" s="90" t="e">
        <v>#REF!</v>
      </c>
      <c r="I186" s="90" t="e">
        <v>#REF!</v>
      </c>
      <c r="J186" s="90" t="e">
        <v>#REF!</v>
      </c>
      <c r="K186" s="90" t="e">
        <v>#REF!</v>
      </c>
      <c r="L186" s="90" t="e">
        <v>#REF!</v>
      </c>
      <c r="M186" s="93" t="e">
        <f t="shared" si="23"/>
        <v>#REF!</v>
      </c>
    </row>
    <row r="187" spans="2:13">
      <c r="B187" s="92">
        <v>48061</v>
      </c>
      <c r="C187" s="90" t="e">
        <v>#REF!</v>
      </c>
      <c r="D187" s="90" t="e">
        <v>#REF!</v>
      </c>
      <c r="E187" s="90" t="e">
        <v>#REF!</v>
      </c>
      <c r="F187" s="90" t="e">
        <v>#REF!</v>
      </c>
      <c r="G187" s="90" t="e">
        <v>#REF!</v>
      </c>
      <c r="H187" s="90" t="e">
        <v>#REF!</v>
      </c>
      <c r="I187" s="90" t="e">
        <v>#REF!</v>
      </c>
      <c r="J187" s="90" t="e">
        <v>#REF!</v>
      </c>
      <c r="K187" s="90" t="e">
        <v>#REF!</v>
      </c>
      <c r="L187" s="90" t="e">
        <v>#REF!</v>
      </c>
      <c r="M187" s="93" t="e">
        <f t="shared" si="23"/>
        <v>#REF!</v>
      </c>
    </row>
    <row r="188" spans="2:13">
      <c r="B188" s="92">
        <v>48092</v>
      </c>
      <c r="C188" s="90" t="e">
        <v>#REF!</v>
      </c>
      <c r="D188" s="90" t="e">
        <v>#REF!</v>
      </c>
      <c r="E188" s="90" t="e">
        <v>#REF!</v>
      </c>
      <c r="F188" s="90" t="e">
        <v>#REF!</v>
      </c>
      <c r="G188" s="90" t="e">
        <v>#REF!</v>
      </c>
      <c r="H188" s="90" t="e">
        <v>#REF!</v>
      </c>
      <c r="I188" s="90" t="e">
        <v>#REF!</v>
      </c>
      <c r="J188" s="90" t="e">
        <v>#REF!</v>
      </c>
      <c r="K188" s="90" t="e">
        <v>#REF!</v>
      </c>
      <c r="L188" s="90" t="e">
        <v>#REF!</v>
      </c>
      <c r="M188" s="93" t="e">
        <f t="shared" ref="M188:M251" si="24">SUM(C188:L188)</f>
        <v>#REF!</v>
      </c>
    </row>
    <row r="189" spans="2:13">
      <c r="B189" s="92">
        <v>48122</v>
      </c>
      <c r="C189" s="90" t="e">
        <v>#REF!</v>
      </c>
      <c r="D189" s="90" t="e">
        <v>#REF!</v>
      </c>
      <c r="E189" s="90" t="e">
        <v>#REF!</v>
      </c>
      <c r="F189" s="90" t="e">
        <v>#REF!</v>
      </c>
      <c r="G189" s="90" t="e">
        <v>#REF!</v>
      </c>
      <c r="H189" s="90" t="e">
        <v>#REF!</v>
      </c>
      <c r="I189" s="90" t="e">
        <v>#REF!</v>
      </c>
      <c r="J189" s="90" t="e">
        <v>#REF!</v>
      </c>
      <c r="K189" s="90" t="e">
        <v>#REF!</v>
      </c>
      <c r="L189" s="90" t="e">
        <v>#REF!</v>
      </c>
      <c r="M189" s="93" t="e">
        <f t="shared" si="24"/>
        <v>#REF!</v>
      </c>
    </row>
    <row r="190" spans="2:13">
      <c r="B190" s="92" t="e">
        <v>#N/A</v>
      </c>
      <c r="C190" s="90" t="e">
        <v>#REF!</v>
      </c>
      <c r="D190" s="90" t="e">
        <v>#REF!</v>
      </c>
      <c r="E190" s="90" t="e">
        <v>#REF!</v>
      </c>
      <c r="F190" s="90" t="e">
        <v>#REF!</v>
      </c>
      <c r="G190" s="90" t="e">
        <v>#REF!</v>
      </c>
      <c r="H190" s="90" t="e">
        <v>#REF!</v>
      </c>
      <c r="I190" s="90" t="e">
        <v>#REF!</v>
      </c>
      <c r="J190" s="90" t="e">
        <v>#REF!</v>
      </c>
      <c r="K190" s="90" t="e">
        <v>#REF!</v>
      </c>
      <c r="L190" s="90" t="e">
        <v>#REF!</v>
      </c>
      <c r="M190" s="93" t="e">
        <f t="shared" si="24"/>
        <v>#REF!</v>
      </c>
    </row>
    <row r="191" spans="2:13">
      <c r="B191" s="92" t="e">
        <v>#N/A</v>
      </c>
      <c r="C191" s="90" t="e">
        <v>#REF!</v>
      </c>
      <c r="D191" s="90" t="e">
        <v>#REF!</v>
      </c>
      <c r="E191" s="90" t="e">
        <v>#REF!</v>
      </c>
      <c r="F191" s="90" t="e">
        <v>#REF!</v>
      </c>
      <c r="G191" s="90" t="e">
        <v>#REF!</v>
      </c>
      <c r="H191" s="90" t="e">
        <v>#REF!</v>
      </c>
      <c r="I191" s="90" t="e">
        <v>#REF!</v>
      </c>
      <c r="J191" s="90" t="e">
        <v>#REF!</v>
      </c>
      <c r="K191" s="90" t="e">
        <v>#REF!</v>
      </c>
      <c r="L191" s="90" t="e">
        <v>#REF!</v>
      </c>
      <c r="M191" s="93" t="e">
        <f t="shared" si="24"/>
        <v>#REF!</v>
      </c>
    </row>
    <row r="192" spans="2:13">
      <c r="B192" s="92" t="e">
        <v>#N/A</v>
      </c>
      <c r="C192" s="90" t="e">
        <v>#REF!</v>
      </c>
      <c r="D192" s="90" t="e">
        <v>#REF!</v>
      </c>
      <c r="E192" s="90" t="e">
        <v>#REF!</v>
      </c>
      <c r="F192" s="90" t="e">
        <v>#REF!</v>
      </c>
      <c r="G192" s="90" t="e">
        <v>#REF!</v>
      </c>
      <c r="H192" s="90" t="e">
        <v>#REF!</v>
      </c>
      <c r="I192" s="90" t="e">
        <v>#REF!</v>
      </c>
      <c r="J192" s="90" t="e">
        <v>#REF!</v>
      </c>
      <c r="K192" s="90" t="e">
        <v>#REF!</v>
      </c>
      <c r="L192" s="90" t="e">
        <v>#REF!</v>
      </c>
      <c r="M192" s="93" t="e">
        <f t="shared" si="24"/>
        <v>#REF!</v>
      </c>
    </row>
    <row r="193" spans="2:13">
      <c r="B193" s="92" t="e">
        <v>#N/A</v>
      </c>
      <c r="C193" s="90" t="e">
        <v>#REF!</v>
      </c>
      <c r="D193" s="90" t="e">
        <v>#REF!</v>
      </c>
      <c r="E193" s="90" t="e">
        <v>#REF!</v>
      </c>
      <c r="F193" s="90" t="e">
        <v>#REF!</v>
      </c>
      <c r="G193" s="90" t="e">
        <v>#REF!</v>
      </c>
      <c r="H193" s="90" t="e">
        <v>#REF!</v>
      </c>
      <c r="I193" s="90" t="e">
        <v>#REF!</v>
      </c>
      <c r="J193" s="90" t="e">
        <v>#REF!</v>
      </c>
      <c r="K193" s="90" t="e">
        <v>#REF!</v>
      </c>
      <c r="L193" s="90" t="e">
        <v>#REF!</v>
      </c>
      <c r="M193" s="93" t="e">
        <f t="shared" si="24"/>
        <v>#REF!</v>
      </c>
    </row>
    <row r="194" spans="2:13">
      <c r="B194" s="92" t="e">
        <v>#N/A</v>
      </c>
      <c r="C194" s="90" t="e">
        <v>#REF!</v>
      </c>
      <c r="D194" s="90" t="e">
        <v>#REF!</v>
      </c>
      <c r="E194" s="90" t="e">
        <v>#REF!</v>
      </c>
      <c r="F194" s="90" t="e">
        <v>#REF!</v>
      </c>
      <c r="G194" s="90" t="e">
        <v>#REF!</v>
      </c>
      <c r="H194" s="90" t="e">
        <v>#REF!</v>
      </c>
      <c r="I194" s="90" t="e">
        <v>#REF!</v>
      </c>
      <c r="J194" s="90" t="e">
        <v>#REF!</v>
      </c>
      <c r="K194" s="90" t="e">
        <v>#REF!</v>
      </c>
      <c r="L194" s="90" t="e">
        <v>#REF!</v>
      </c>
      <c r="M194" s="93" t="e">
        <f t="shared" si="24"/>
        <v>#REF!</v>
      </c>
    </row>
    <row r="195" spans="2:13">
      <c r="B195" s="92" t="e">
        <v>#N/A</v>
      </c>
      <c r="C195" s="90" t="e">
        <v>#REF!</v>
      </c>
      <c r="D195" s="90" t="e">
        <v>#REF!</v>
      </c>
      <c r="E195" s="90" t="e">
        <v>#REF!</v>
      </c>
      <c r="F195" s="90" t="e">
        <v>#REF!</v>
      </c>
      <c r="G195" s="90" t="e">
        <v>#REF!</v>
      </c>
      <c r="H195" s="90" t="e">
        <v>#REF!</v>
      </c>
      <c r="I195" s="90" t="e">
        <v>#REF!</v>
      </c>
      <c r="J195" s="90" t="e">
        <v>#REF!</v>
      </c>
      <c r="K195" s="90" t="e">
        <v>#REF!</v>
      </c>
      <c r="L195" s="90" t="e">
        <v>#REF!</v>
      </c>
      <c r="M195" s="93" t="e">
        <f t="shared" si="24"/>
        <v>#REF!</v>
      </c>
    </row>
    <row r="196" spans="2:13">
      <c r="B196" s="92" t="e">
        <v>#N/A</v>
      </c>
      <c r="C196" s="90" t="e">
        <v>#REF!</v>
      </c>
      <c r="D196" s="90" t="e">
        <v>#REF!</v>
      </c>
      <c r="E196" s="90" t="e">
        <v>#REF!</v>
      </c>
      <c r="F196" s="90" t="e">
        <v>#REF!</v>
      </c>
      <c r="G196" s="90" t="e">
        <v>#REF!</v>
      </c>
      <c r="H196" s="90" t="e">
        <v>#REF!</v>
      </c>
      <c r="I196" s="90" t="e">
        <v>#REF!</v>
      </c>
      <c r="J196" s="90" t="e">
        <v>#REF!</v>
      </c>
      <c r="K196" s="90" t="e">
        <v>#REF!</v>
      </c>
      <c r="L196" s="90" t="e">
        <v>#REF!</v>
      </c>
      <c r="M196" s="93" t="e">
        <f t="shared" si="24"/>
        <v>#REF!</v>
      </c>
    </row>
    <row r="197" spans="2:13">
      <c r="B197" s="92" t="e">
        <v>#N/A</v>
      </c>
      <c r="C197" s="90" t="e">
        <v>#REF!</v>
      </c>
      <c r="D197" s="90" t="e">
        <v>#REF!</v>
      </c>
      <c r="E197" s="90" t="e">
        <v>#REF!</v>
      </c>
      <c r="F197" s="90" t="e">
        <v>#REF!</v>
      </c>
      <c r="G197" s="90" t="e">
        <v>#REF!</v>
      </c>
      <c r="H197" s="90" t="e">
        <v>#REF!</v>
      </c>
      <c r="I197" s="90" t="e">
        <v>#REF!</v>
      </c>
      <c r="J197" s="90" t="e">
        <v>#REF!</v>
      </c>
      <c r="K197" s="90" t="e">
        <v>#REF!</v>
      </c>
      <c r="L197" s="90" t="e">
        <v>#REF!</v>
      </c>
      <c r="M197" s="93" t="e">
        <f t="shared" si="24"/>
        <v>#REF!</v>
      </c>
    </row>
    <row r="198" spans="2:13">
      <c r="B198" s="92" t="e">
        <v>#N/A</v>
      </c>
      <c r="C198" s="90" t="e">
        <v>#REF!</v>
      </c>
      <c r="D198" s="90" t="e">
        <v>#REF!</v>
      </c>
      <c r="E198" s="90" t="e">
        <v>#REF!</v>
      </c>
      <c r="F198" s="90" t="e">
        <v>#REF!</v>
      </c>
      <c r="G198" s="90" t="e">
        <v>#REF!</v>
      </c>
      <c r="H198" s="90" t="e">
        <v>#REF!</v>
      </c>
      <c r="I198" s="90" t="e">
        <v>#REF!</v>
      </c>
      <c r="J198" s="90" t="e">
        <v>#REF!</v>
      </c>
      <c r="K198" s="90" t="e">
        <v>#REF!</v>
      </c>
      <c r="L198" s="90" t="e">
        <v>#REF!</v>
      </c>
      <c r="M198" s="93" t="e">
        <f t="shared" si="24"/>
        <v>#REF!</v>
      </c>
    </row>
    <row r="199" spans="2:13">
      <c r="B199" s="92" t="e">
        <v>#N/A</v>
      </c>
      <c r="C199" s="90" t="e">
        <v>#REF!</v>
      </c>
      <c r="D199" s="90" t="e">
        <v>#REF!</v>
      </c>
      <c r="E199" s="90" t="e">
        <v>#REF!</v>
      </c>
      <c r="F199" s="90" t="e">
        <v>#REF!</v>
      </c>
      <c r="G199" s="90" t="e">
        <v>#REF!</v>
      </c>
      <c r="H199" s="90" t="e">
        <v>#REF!</v>
      </c>
      <c r="I199" s="90" t="e">
        <v>#REF!</v>
      </c>
      <c r="J199" s="90" t="e">
        <v>#REF!</v>
      </c>
      <c r="K199" s="90" t="e">
        <v>#REF!</v>
      </c>
      <c r="L199" s="90" t="e">
        <v>#REF!</v>
      </c>
      <c r="M199" s="93" t="e">
        <f t="shared" si="24"/>
        <v>#REF!</v>
      </c>
    </row>
    <row r="200" spans="2:13">
      <c r="B200" s="92" t="e">
        <v>#N/A</v>
      </c>
      <c r="C200" s="90" t="e">
        <v>#REF!</v>
      </c>
      <c r="D200" s="90" t="e">
        <v>#REF!</v>
      </c>
      <c r="E200" s="90" t="e">
        <v>#REF!</v>
      </c>
      <c r="F200" s="90" t="e">
        <v>#REF!</v>
      </c>
      <c r="G200" s="90" t="e">
        <v>#REF!</v>
      </c>
      <c r="H200" s="90" t="e">
        <v>#REF!</v>
      </c>
      <c r="I200" s="90" t="e">
        <v>#REF!</v>
      </c>
      <c r="J200" s="90" t="e">
        <v>#REF!</v>
      </c>
      <c r="K200" s="90" t="e">
        <v>#REF!</v>
      </c>
      <c r="L200" s="90" t="e">
        <v>#REF!</v>
      </c>
      <c r="M200" s="93" t="e">
        <f t="shared" si="24"/>
        <v>#REF!</v>
      </c>
    </row>
    <row r="201" spans="2:13">
      <c r="B201" s="92" t="e">
        <v>#N/A</v>
      </c>
      <c r="C201" s="90" t="e">
        <v>#REF!</v>
      </c>
      <c r="D201" s="90" t="e">
        <v>#REF!</v>
      </c>
      <c r="E201" s="90" t="e">
        <v>#REF!</v>
      </c>
      <c r="F201" s="90" t="e">
        <v>#REF!</v>
      </c>
      <c r="G201" s="90" t="e">
        <v>#REF!</v>
      </c>
      <c r="H201" s="90" t="e">
        <v>#REF!</v>
      </c>
      <c r="I201" s="90" t="e">
        <v>#REF!</v>
      </c>
      <c r="J201" s="90" t="e">
        <v>#REF!</v>
      </c>
      <c r="K201" s="90" t="e">
        <v>#REF!</v>
      </c>
      <c r="L201" s="90" t="e">
        <v>#REF!</v>
      </c>
      <c r="M201" s="93" t="e">
        <f t="shared" si="24"/>
        <v>#REF!</v>
      </c>
    </row>
    <row r="202" spans="2:13">
      <c r="B202" s="92" t="e">
        <v>#N/A</v>
      </c>
      <c r="C202" s="90" t="e">
        <v>#REF!</v>
      </c>
      <c r="D202" s="90" t="e">
        <v>#REF!</v>
      </c>
      <c r="E202" s="90" t="e">
        <v>#REF!</v>
      </c>
      <c r="F202" s="90" t="e">
        <v>#REF!</v>
      </c>
      <c r="G202" s="90" t="e">
        <v>#REF!</v>
      </c>
      <c r="H202" s="90" t="e">
        <v>#REF!</v>
      </c>
      <c r="I202" s="90" t="e">
        <v>#REF!</v>
      </c>
      <c r="J202" s="90" t="e">
        <v>#REF!</v>
      </c>
      <c r="K202" s="90" t="e">
        <v>#REF!</v>
      </c>
      <c r="L202" s="90" t="e">
        <v>#REF!</v>
      </c>
      <c r="M202" s="93" t="e">
        <f t="shared" si="24"/>
        <v>#REF!</v>
      </c>
    </row>
    <row r="203" spans="2:13">
      <c r="B203" s="92" t="e">
        <v>#N/A</v>
      </c>
      <c r="C203" s="90" t="e">
        <v>#REF!</v>
      </c>
      <c r="D203" s="90" t="e">
        <v>#REF!</v>
      </c>
      <c r="E203" s="90" t="e">
        <v>#REF!</v>
      </c>
      <c r="F203" s="90" t="e">
        <v>#REF!</v>
      </c>
      <c r="G203" s="90" t="e">
        <v>#REF!</v>
      </c>
      <c r="H203" s="90" t="e">
        <v>#REF!</v>
      </c>
      <c r="I203" s="90" t="e">
        <v>#REF!</v>
      </c>
      <c r="J203" s="90" t="e">
        <v>#REF!</v>
      </c>
      <c r="K203" s="90" t="e">
        <v>#REF!</v>
      </c>
      <c r="L203" s="90" t="e">
        <v>#REF!</v>
      </c>
      <c r="M203" s="93" t="e">
        <f t="shared" si="24"/>
        <v>#REF!</v>
      </c>
    </row>
    <row r="204" spans="2:13">
      <c r="B204" s="92" t="e">
        <v>#N/A</v>
      </c>
      <c r="C204" s="90" t="e">
        <v>#REF!</v>
      </c>
      <c r="D204" s="90" t="e">
        <v>#REF!</v>
      </c>
      <c r="E204" s="90" t="e">
        <v>#REF!</v>
      </c>
      <c r="F204" s="90" t="e">
        <v>#REF!</v>
      </c>
      <c r="G204" s="90" t="e">
        <v>#REF!</v>
      </c>
      <c r="H204" s="90" t="e">
        <v>#REF!</v>
      </c>
      <c r="I204" s="90" t="e">
        <v>#REF!</v>
      </c>
      <c r="J204" s="90" t="e">
        <v>#REF!</v>
      </c>
      <c r="K204" s="90" t="e">
        <v>#REF!</v>
      </c>
      <c r="L204" s="90" t="e">
        <v>#REF!</v>
      </c>
      <c r="M204" s="93" t="e">
        <f t="shared" si="24"/>
        <v>#REF!</v>
      </c>
    </row>
    <row r="205" spans="2:13">
      <c r="B205" s="92" t="e">
        <v>#N/A</v>
      </c>
      <c r="C205" s="90" t="e">
        <v>#REF!</v>
      </c>
      <c r="D205" s="90" t="e">
        <v>#REF!</v>
      </c>
      <c r="E205" s="90" t="e">
        <v>#REF!</v>
      </c>
      <c r="F205" s="90" t="e">
        <v>#REF!</v>
      </c>
      <c r="G205" s="90" t="e">
        <v>#REF!</v>
      </c>
      <c r="H205" s="90" t="e">
        <v>#REF!</v>
      </c>
      <c r="I205" s="90" t="e">
        <v>#REF!</v>
      </c>
      <c r="J205" s="90" t="e">
        <v>#REF!</v>
      </c>
      <c r="K205" s="90" t="e">
        <v>#REF!</v>
      </c>
      <c r="L205" s="90" t="e">
        <v>#REF!</v>
      </c>
      <c r="M205" s="93" t="e">
        <f t="shared" si="24"/>
        <v>#REF!</v>
      </c>
    </row>
    <row r="206" spans="2:13">
      <c r="B206" s="92" t="e">
        <v>#N/A</v>
      </c>
      <c r="C206" s="90" t="e">
        <v>#REF!</v>
      </c>
      <c r="D206" s="90" t="e">
        <v>#REF!</v>
      </c>
      <c r="E206" s="90" t="e">
        <v>#REF!</v>
      </c>
      <c r="F206" s="90" t="e">
        <v>#REF!</v>
      </c>
      <c r="G206" s="90" t="e">
        <v>#REF!</v>
      </c>
      <c r="H206" s="90" t="e">
        <v>#REF!</v>
      </c>
      <c r="I206" s="90" t="e">
        <v>#REF!</v>
      </c>
      <c r="J206" s="90" t="e">
        <v>#REF!</v>
      </c>
      <c r="K206" s="90" t="e">
        <v>#REF!</v>
      </c>
      <c r="L206" s="90" t="e">
        <v>#REF!</v>
      </c>
      <c r="M206" s="93" t="e">
        <f t="shared" si="24"/>
        <v>#REF!</v>
      </c>
    </row>
    <row r="207" spans="2:13">
      <c r="B207" s="92" t="e">
        <v>#N/A</v>
      </c>
      <c r="C207" s="90" t="e">
        <v>#REF!</v>
      </c>
      <c r="D207" s="90" t="e">
        <v>#REF!</v>
      </c>
      <c r="E207" s="90" t="e">
        <v>#REF!</v>
      </c>
      <c r="F207" s="90" t="e">
        <v>#REF!</v>
      </c>
      <c r="G207" s="90" t="e">
        <v>#REF!</v>
      </c>
      <c r="H207" s="90" t="e">
        <v>#REF!</v>
      </c>
      <c r="I207" s="90" t="e">
        <v>#REF!</v>
      </c>
      <c r="J207" s="90" t="e">
        <v>#REF!</v>
      </c>
      <c r="K207" s="90" t="e">
        <v>#REF!</v>
      </c>
      <c r="L207" s="90" t="e">
        <v>#REF!</v>
      </c>
      <c r="M207" s="93" t="e">
        <f t="shared" si="24"/>
        <v>#REF!</v>
      </c>
    </row>
    <row r="208" spans="2:13">
      <c r="B208" s="92" t="e">
        <v>#N/A</v>
      </c>
      <c r="C208" s="90" t="e">
        <v>#REF!</v>
      </c>
      <c r="D208" s="90" t="e">
        <v>#REF!</v>
      </c>
      <c r="E208" s="90" t="e">
        <v>#REF!</v>
      </c>
      <c r="F208" s="90" t="e">
        <v>#REF!</v>
      </c>
      <c r="G208" s="90" t="e">
        <v>#REF!</v>
      </c>
      <c r="H208" s="90" t="e">
        <v>#REF!</v>
      </c>
      <c r="I208" s="90" t="e">
        <v>#REF!</v>
      </c>
      <c r="J208" s="90" t="e">
        <v>#REF!</v>
      </c>
      <c r="K208" s="90" t="e">
        <v>#REF!</v>
      </c>
      <c r="L208" s="90" t="e">
        <v>#REF!</v>
      </c>
      <c r="M208" s="93" t="e">
        <f t="shared" si="24"/>
        <v>#REF!</v>
      </c>
    </row>
    <row r="209" spans="2:13">
      <c r="B209" s="92" t="e">
        <v>#N/A</v>
      </c>
      <c r="C209" s="90" t="e">
        <v>#REF!</v>
      </c>
      <c r="D209" s="90" t="e">
        <v>#REF!</v>
      </c>
      <c r="E209" s="90" t="e">
        <v>#REF!</v>
      </c>
      <c r="F209" s="90" t="e">
        <v>#REF!</v>
      </c>
      <c r="G209" s="90" t="e">
        <v>#REF!</v>
      </c>
      <c r="H209" s="90" t="e">
        <v>#REF!</v>
      </c>
      <c r="I209" s="90" t="e">
        <v>#REF!</v>
      </c>
      <c r="J209" s="90" t="e">
        <v>#REF!</v>
      </c>
      <c r="K209" s="90" t="e">
        <v>#REF!</v>
      </c>
      <c r="L209" s="90" t="e">
        <v>#REF!</v>
      </c>
      <c r="M209" s="93" t="e">
        <f t="shared" si="24"/>
        <v>#REF!</v>
      </c>
    </row>
    <row r="210" spans="2:13">
      <c r="B210" s="92" t="e">
        <v>#N/A</v>
      </c>
      <c r="C210" s="90" t="e">
        <v>#REF!</v>
      </c>
      <c r="D210" s="90" t="e">
        <v>#REF!</v>
      </c>
      <c r="E210" s="90" t="e">
        <v>#REF!</v>
      </c>
      <c r="F210" s="90" t="e">
        <v>#REF!</v>
      </c>
      <c r="G210" s="90" t="e">
        <v>#REF!</v>
      </c>
      <c r="H210" s="90" t="e">
        <v>#REF!</v>
      </c>
      <c r="I210" s="90" t="e">
        <v>#REF!</v>
      </c>
      <c r="J210" s="90" t="e">
        <v>#REF!</v>
      </c>
      <c r="K210" s="90" t="e">
        <v>#REF!</v>
      </c>
      <c r="L210" s="90" t="e">
        <v>#REF!</v>
      </c>
      <c r="M210" s="93" t="e">
        <f t="shared" si="24"/>
        <v>#REF!</v>
      </c>
    </row>
    <row r="211" spans="2:13">
      <c r="B211" s="92" t="e">
        <v>#N/A</v>
      </c>
      <c r="C211" s="90" t="e">
        <v>#REF!</v>
      </c>
      <c r="D211" s="90" t="e">
        <v>#REF!</v>
      </c>
      <c r="E211" s="90" t="e">
        <v>#REF!</v>
      </c>
      <c r="F211" s="90" t="e">
        <v>#REF!</v>
      </c>
      <c r="G211" s="90" t="e">
        <v>#REF!</v>
      </c>
      <c r="H211" s="90" t="e">
        <v>#REF!</v>
      </c>
      <c r="I211" s="90" t="e">
        <v>#REF!</v>
      </c>
      <c r="J211" s="90" t="e">
        <v>#REF!</v>
      </c>
      <c r="K211" s="90" t="e">
        <v>#REF!</v>
      </c>
      <c r="L211" s="90" t="e">
        <v>#REF!</v>
      </c>
      <c r="M211" s="93" t="e">
        <f t="shared" si="24"/>
        <v>#REF!</v>
      </c>
    </row>
    <row r="212" spans="2:13">
      <c r="B212" s="92" t="e">
        <v>#N/A</v>
      </c>
      <c r="C212" s="90" t="e">
        <v>#REF!</v>
      </c>
      <c r="D212" s="90" t="e">
        <v>#REF!</v>
      </c>
      <c r="E212" s="90" t="e">
        <v>#REF!</v>
      </c>
      <c r="F212" s="90" t="e">
        <v>#REF!</v>
      </c>
      <c r="G212" s="90" t="e">
        <v>#REF!</v>
      </c>
      <c r="H212" s="90" t="e">
        <v>#REF!</v>
      </c>
      <c r="I212" s="90" t="e">
        <v>#REF!</v>
      </c>
      <c r="J212" s="90" t="e">
        <v>#REF!</v>
      </c>
      <c r="K212" s="90" t="e">
        <v>#REF!</v>
      </c>
      <c r="L212" s="90" t="e">
        <v>#REF!</v>
      </c>
      <c r="M212" s="93" t="e">
        <f t="shared" si="24"/>
        <v>#REF!</v>
      </c>
    </row>
    <row r="213" spans="2:13">
      <c r="B213" s="92" t="e">
        <v>#N/A</v>
      </c>
      <c r="C213" s="90" t="e">
        <v>#REF!</v>
      </c>
      <c r="D213" s="90" t="e">
        <v>#REF!</v>
      </c>
      <c r="E213" s="90" t="e">
        <v>#REF!</v>
      </c>
      <c r="F213" s="90" t="e">
        <v>#REF!</v>
      </c>
      <c r="G213" s="90" t="e">
        <v>#REF!</v>
      </c>
      <c r="H213" s="90" t="e">
        <v>#REF!</v>
      </c>
      <c r="I213" s="90" t="e">
        <v>#REF!</v>
      </c>
      <c r="J213" s="90" t="e">
        <v>#REF!</v>
      </c>
      <c r="K213" s="90" t="e">
        <v>#REF!</v>
      </c>
      <c r="L213" s="90" t="e">
        <v>#REF!</v>
      </c>
      <c r="M213" s="93" t="e">
        <f t="shared" si="24"/>
        <v>#REF!</v>
      </c>
    </row>
    <row r="214" spans="2:13">
      <c r="B214" s="92" t="e">
        <v>#N/A</v>
      </c>
      <c r="C214" s="90" t="e">
        <v>#REF!</v>
      </c>
      <c r="D214" s="90" t="e">
        <v>#REF!</v>
      </c>
      <c r="E214" s="90" t="e">
        <v>#REF!</v>
      </c>
      <c r="F214" s="90" t="e">
        <v>#REF!</v>
      </c>
      <c r="G214" s="90" t="e">
        <v>#REF!</v>
      </c>
      <c r="H214" s="90" t="e">
        <v>#REF!</v>
      </c>
      <c r="I214" s="90" t="e">
        <v>#REF!</v>
      </c>
      <c r="J214" s="90" t="e">
        <v>#REF!</v>
      </c>
      <c r="K214" s="90" t="e">
        <v>#REF!</v>
      </c>
      <c r="L214" s="90" t="e">
        <v>#REF!</v>
      </c>
      <c r="M214" s="93" t="e">
        <f t="shared" si="24"/>
        <v>#REF!</v>
      </c>
    </row>
    <row r="215" spans="2:13">
      <c r="B215" s="92" t="e">
        <v>#N/A</v>
      </c>
      <c r="C215" s="90" t="e">
        <v>#REF!</v>
      </c>
      <c r="D215" s="90" t="e">
        <v>#REF!</v>
      </c>
      <c r="E215" s="90" t="e">
        <v>#REF!</v>
      </c>
      <c r="F215" s="90" t="e">
        <v>#REF!</v>
      </c>
      <c r="G215" s="90" t="e">
        <v>#REF!</v>
      </c>
      <c r="H215" s="90" t="e">
        <v>#REF!</v>
      </c>
      <c r="I215" s="90" t="e">
        <v>#REF!</v>
      </c>
      <c r="J215" s="90" t="e">
        <v>#REF!</v>
      </c>
      <c r="K215" s="90" t="e">
        <v>#REF!</v>
      </c>
      <c r="L215" s="90" t="e">
        <v>#REF!</v>
      </c>
      <c r="M215" s="93" t="e">
        <f t="shared" si="24"/>
        <v>#REF!</v>
      </c>
    </row>
    <row r="216" spans="2:13">
      <c r="B216" s="92" t="e">
        <v>#N/A</v>
      </c>
      <c r="C216" s="90" t="e">
        <v>#REF!</v>
      </c>
      <c r="D216" s="90" t="e">
        <v>#REF!</v>
      </c>
      <c r="E216" s="90" t="e">
        <v>#REF!</v>
      </c>
      <c r="F216" s="90" t="e">
        <v>#REF!</v>
      </c>
      <c r="G216" s="90" t="e">
        <v>#REF!</v>
      </c>
      <c r="H216" s="90" t="e">
        <v>#REF!</v>
      </c>
      <c r="I216" s="90" t="e">
        <v>#REF!</v>
      </c>
      <c r="J216" s="90" t="e">
        <v>#REF!</v>
      </c>
      <c r="K216" s="90" t="e">
        <v>#REF!</v>
      </c>
      <c r="L216" s="90" t="e">
        <v>#REF!</v>
      </c>
      <c r="M216" s="93" t="e">
        <f t="shared" si="24"/>
        <v>#REF!</v>
      </c>
    </row>
    <row r="217" spans="2:13">
      <c r="B217" s="92" t="e">
        <v>#N/A</v>
      </c>
      <c r="C217" s="90" t="e">
        <v>#REF!</v>
      </c>
      <c r="D217" s="90" t="e">
        <v>#REF!</v>
      </c>
      <c r="E217" s="90" t="e">
        <v>#REF!</v>
      </c>
      <c r="F217" s="90" t="e">
        <v>#REF!</v>
      </c>
      <c r="G217" s="90" t="e">
        <v>#REF!</v>
      </c>
      <c r="H217" s="90" t="e">
        <v>#REF!</v>
      </c>
      <c r="I217" s="90" t="e">
        <v>#REF!</v>
      </c>
      <c r="J217" s="90" t="e">
        <v>#REF!</v>
      </c>
      <c r="K217" s="90" t="e">
        <v>#REF!</v>
      </c>
      <c r="L217" s="90" t="e">
        <v>#REF!</v>
      </c>
      <c r="M217" s="93" t="e">
        <f t="shared" si="24"/>
        <v>#REF!</v>
      </c>
    </row>
    <row r="218" spans="2:13">
      <c r="B218" s="92" t="e">
        <v>#N/A</v>
      </c>
      <c r="C218" s="90" t="e">
        <v>#REF!</v>
      </c>
      <c r="D218" s="90" t="e">
        <v>#REF!</v>
      </c>
      <c r="E218" s="90" t="e">
        <v>#REF!</v>
      </c>
      <c r="F218" s="90" t="e">
        <v>#REF!</v>
      </c>
      <c r="G218" s="90" t="e">
        <v>#REF!</v>
      </c>
      <c r="H218" s="90" t="e">
        <v>#REF!</v>
      </c>
      <c r="I218" s="90" t="e">
        <v>#REF!</v>
      </c>
      <c r="J218" s="90" t="e">
        <v>#REF!</v>
      </c>
      <c r="K218" s="90" t="e">
        <v>#REF!</v>
      </c>
      <c r="L218" s="90" t="e">
        <v>#REF!</v>
      </c>
      <c r="M218" s="93" t="e">
        <f t="shared" si="24"/>
        <v>#REF!</v>
      </c>
    </row>
    <row r="219" spans="2:13">
      <c r="B219" s="92" t="e">
        <v>#N/A</v>
      </c>
      <c r="C219" s="90" t="e">
        <v>#REF!</v>
      </c>
      <c r="D219" s="90" t="e">
        <v>#REF!</v>
      </c>
      <c r="E219" s="90" t="e">
        <v>#REF!</v>
      </c>
      <c r="F219" s="90" t="e">
        <v>#REF!</v>
      </c>
      <c r="G219" s="90" t="e">
        <v>#REF!</v>
      </c>
      <c r="H219" s="90" t="e">
        <v>#REF!</v>
      </c>
      <c r="I219" s="90" t="e">
        <v>#REF!</v>
      </c>
      <c r="J219" s="90" t="e">
        <v>#REF!</v>
      </c>
      <c r="K219" s="90" t="e">
        <v>#REF!</v>
      </c>
      <c r="L219" s="90" t="e">
        <v>#REF!</v>
      </c>
      <c r="M219" s="93" t="e">
        <f t="shared" si="24"/>
        <v>#REF!</v>
      </c>
    </row>
    <row r="220" spans="2:13">
      <c r="B220" s="92" t="e">
        <v>#N/A</v>
      </c>
      <c r="C220" s="90" t="e">
        <v>#REF!</v>
      </c>
      <c r="D220" s="90" t="e">
        <v>#REF!</v>
      </c>
      <c r="E220" s="90" t="e">
        <v>#REF!</v>
      </c>
      <c r="F220" s="90" t="e">
        <v>#REF!</v>
      </c>
      <c r="G220" s="90" t="e">
        <v>#REF!</v>
      </c>
      <c r="H220" s="90" t="e">
        <v>#REF!</v>
      </c>
      <c r="I220" s="90" t="e">
        <v>#REF!</v>
      </c>
      <c r="J220" s="90" t="e">
        <v>#REF!</v>
      </c>
      <c r="K220" s="90" t="e">
        <v>#REF!</v>
      </c>
      <c r="L220" s="90" t="e">
        <v>#REF!</v>
      </c>
      <c r="M220" s="93" t="e">
        <f t="shared" si="24"/>
        <v>#REF!</v>
      </c>
    </row>
    <row r="221" spans="2:13">
      <c r="B221" s="92" t="e">
        <v>#N/A</v>
      </c>
      <c r="C221" s="90" t="e">
        <v>#REF!</v>
      </c>
      <c r="D221" s="90" t="e">
        <v>#REF!</v>
      </c>
      <c r="E221" s="90" t="e">
        <v>#REF!</v>
      </c>
      <c r="F221" s="90" t="e">
        <v>#REF!</v>
      </c>
      <c r="G221" s="90" t="e">
        <v>#REF!</v>
      </c>
      <c r="H221" s="90" t="e">
        <v>#REF!</v>
      </c>
      <c r="I221" s="90" t="e">
        <v>#REF!</v>
      </c>
      <c r="J221" s="90" t="e">
        <v>#REF!</v>
      </c>
      <c r="K221" s="90" t="e">
        <v>#REF!</v>
      </c>
      <c r="L221" s="90" t="e">
        <v>#REF!</v>
      </c>
      <c r="M221" s="93" t="e">
        <f t="shared" si="24"/>
        <v>#REF!</v>
      </c>
    </row>
    <row r="222" spans="2:13">
      <c r="B222" s="92" t="e">
        <v>#N/A</v>
      </c>
      <c r="C222" s="90" t="e">
        <v>#REF!</v>
      </c>
      <c r="D222" s="90" t="e">
        <v>#REF!</v>
      </c>
      <c r="E222" s="90" t="e">
        <v>#REF!</v>
      </c>
      <c r="F222" s="90" t="e">
        <v>#REF!</v>
      </c>
      <c r="G222" s="90" t="e">
        <v>#REF!</v>
      </c>
      <c r="H222" s="90" t="e">
        <v>#REF!</v>
      </c>
      <c r="I222" s="90" t="e">
        <v>#REF!</v>
      </c>
      <c r="J222" s="90" t="e">
        <v>#REF!</v>
      </c>
      <c r="K222" s="90" t="e">
        <v>#REF!</v>
      </c>
      <c r="L222" s="90" t="e">
        <v>#REF!</v>
      </c>
      <c r="M222" s="93" t="e">
        <f t="shared" si="24"/>
        <v>#REF!</v>
      </c>
    </row>
    <row r="223" spans="2:13">
      <c r="B223" s="92" t="e">
        <v>#N/A</v>
      </c>
      <c r="C223" s="90" t="e">
        <v>#REF!</v>
      </c>
      <c r="D223" s="90" t="e">
        <v>#REF!</v>
      </c>
      <c r="E223" s="90" t="e">
        <v>#REF!</v>
      </c>
      <c r="F223" s="90" t="e">
        <v>#REF!</v>
      </c>
      <c r="G223" s="90" t="e">
        <v>#REF!</v>
      </c>
      <c r="H223" s="90" t="e">
        <v>#REF!</v>
      </c>
      <c r="I223" s="90" t="e">
        <v>#REF!</v>
      </c>
      <c r="J223" s="90" t="e">
        <v>#REF!</v>
      </c>
      <c r="K223" s="90" t="e">
        <v>#REF!</v>
      </c>
      <c r="L223" s="90" t="e">
        <v>#REF!</v>
      </c>
      <c r="M223" s="93" t="e">
        <f t="shared" si="24"/>
        <v>#REF!</v>
      </c>
    </row>
    <row r="224" spans="2:13">
      <c r="B224" s="92" t="e">
        <v>#N/A</v>
      </c>
      <c r="C224" s="90" t="e">
        <v>#REF!</v>
      </c>
      <c r="D224" s="90" t="e">
        <v>#REF!</v>
      </c>
      <c r="E224" s="90" t="e">
        <v>#REF!</v>
      </c>
      <c r="F224" s="90" t="e">
        <v>#REF!</v>
      </c>
      <c r="G224" s="90" t="e">
        <v>#REF!</v>
      </c>
      <c r="H224" s="90" t="e">
        <v>#REF!</v>
      </c>
      <c r="I224" s="90" t="e">
        <v>#REF!</v>
      </c>
      <c r="J224" s="90" t="e">
        <v>#REF!</v>
      </c>
      <c r="K224" s="90" t="e">
        <v>#REF!</v>
      </c>
      <c r="L224" s="90" t="e">
        <v>#REF!</v>
      </c>
      <c r="M224" s="93" t="e">
        <f t="shared" si="24"/>
        <v>#REF!</v>
      </c>
    </row>
    <row r="225" spans="2:13">
      <c r="B225" s="92" t="e">
        <v>#N/A</v>
      </c>
      <c r="C225" s="90" t="e">
        <v>#REF!</v>
      </c>
      <c r="D225" s="90" t="e">
        <v>#REF!</v>
      </c>
      <c r="E225" s="90" t="e">
        <v>#REF!</v>
      </c>
      <c r="F225" s="90" t="e">
        <v>#REF!</v>
      </c>
      <c r="G225" s="90" t="e">
        <v>#REF!</v>
      </c>
      <c r="H225" s="90" t="e">
        <v>#REF!</v>
      </c>
      <c r="I225" s="90" t="e">
        <v>#REF!</v>
      </c>
      <c r="J225" s="90" t="e">
        <v>#REF!</v>
      </c>
      <c r="K225" s="90" t="e">
        <v>#REF!</v>
      </c>
      <c r="L225" s="90" t="e">
        <v>#REF!</v>
      </c>
      <c r="M225" s="93" t="e">
        <f t="shared" si="24"/>
        <v>#REF!</v>
      </c>
    </row>
    <row r="226" spans="2:13">
      <c r="B226" s="92" t="e">
        <v>#N/A</v>
      </c>
      <c r="C226" s="90" t="e">
        <v>#REF!</v>
      </c>
      <c r="D226" s="90" t="e">
        <v>#REF!</v>
      </c>
      <c r="E226" s="90" t="e">
        <v>#REF!</v>
      </c>
      <c r="F226" s="90" t="e">
        <v>#REF!</v>
      </c>
      <c r="G226" s="90" t="e">
        <v>#REF!</v>
      </c>
      <c r="H226" s="90" t="e">
        <v>#REF!</v>
      </c>
      <c r="I226" s="90" t="e">
        <v>#REF!</v>
      </c>
      <c r="J226" s="90" t="e">
        <v>#REF!</v>
      </c>
      <c r="K226" s="90" t="e">
        <v>#REF!</v>
      </c>
      <c r="L226" s="90" t="e">
        <v>#REF!</v>
      </c>
      <c r="M226" s="93" t="e">
        <f t="shared" si="24"/>
        <v>#REF!</v>
      </c>
    </row>
    <row r="227" spans="2:13">
      <c r="B227" s="92" t="e">
        <v>#N/A</v>
      </c>
      <c r="C227" s="90" t="e">
        <v>#REF!</v>
      </c>
      <c r="D227" s="90" t="e">
        <v>#REF!</v>
      </c>
      <c r="E227" s="90" t="e">
        <v>#REF!</v>
      </c>
      <c r="F227" s="90" t="e">
        <v>#REF!</v>
      </c>
      <c r="G227" s="90" t="e">
        <v>#REF!</v>
      </c>
      <c r="H227" s="90" t="e">
        <v>#REF!</v>
      </c>
      <c r="I227" s="90" t="e">
        <v>#REF!</v>
      </c>
      <c r="J227" s="90" t="e">
        <v>#REF!</v>
      </c>
      <c r="K227" s="90" t="e">
        <v>#REF!</v>
      </c>
      <c r="L227" s="90" t="e">
        <v>#REF!</v>
      </c>
      <c r="M227" s="93" t="e">
        <f t="shared" si="24"/>
        <v>#REF!</v>
      </c>
    </row>
    <row r="228" spans="2:13">
      <c r="B228" s="92" t="e">
        <v>#N/A</v>
      </c>
      <c r="C228" s="90" t="e">
        <v>#REF!</v>
      </c>
      <c r="D228" s="90" t="e">
        <v>#REF!</v>
      </c>
      <c r="E228" s="90" t="e">
        <v>#REF!</v>
      </c>
      <c r="F228" s="90" t="e">
        <v>#REF!</v>
      </c>
      <c r="G228" s="90" t="e">
        <v>#REF!</v>
      </c>
      <c r="H228" s="90" t="e">
        <v>#REF!</v>
      </c>
      <c r="I228" s="90" t="e">
        <v>#REF!</v>
      </c>
      <c r="J228" s="90" t="e">
        <v>#REF!</v>
      </c>
      <c r="K228" s="90" t="e">
        <v>#REF!</v>
      </c>
      <c r="L228" s="90" t="e">
        <v>#REF!</v>
      </c>
      <c r="M228" s="93" t="e">
        <f t="shared" si="24"/>
        <v>#REF!</v>
      </c>
    </row>
    <row r="229" spans="2:13">
      <c r="B229" s="92" t="e">
        <v>#N/A</v>
      </c>
      <c r="C229" s="90" t="e">
        <v>#REF!</v>
      </c>
      <c r="D229" s="90" t="e">
        <v>#REF!</v>
      </c>
      <c r="E229" s="90" t="e">
        <v>#REF!</v>
      </c>
      <c r="F229" s="90" t="e">
        <v>#REF!</v>
      </c>
      <c r="G229" s="90" t="e">
        <v>#REF!</v>
      </c>
      <c r="H229" s="90" t="e">
        <v>#REF!</v>
      </c>
      <c r="I229" s="90" t="e">
        <v>#REF!</v>
      </c>
      <c r="J229" s="90" t="e">
        <v>#REF!</v>
      </c>
      <c r="K229" s="90" t="e">
        <v>#REF!</v>
      </c>
      <c r="L229" s="90" t="e">
        <v>#REF!</v>
      </c>
      <c r="M229" s="93" t="e">
        <f t="shared" si="24"/>
        <v>#REF!</v>
      </c>
    </row>
    <row r="230" spans="2:13">
      <c r="B230" s="92" t="e">
        <v>#N/A</v>
      </c>
      <c r="C230" s="90" t="e">
        <v>#REF!</v>
      </c>
      <c r="D230" s="90" t="e">
        <v>#REF!</v>
      </c>
      <c r="E230" s="90" t="e">
        <v>#REF!</v>
      </c>
      <c r="F230" s="90" t="e">
        <v>#REF!</v>
      </c>
      <c r="G230" s="90" t="e">
        <v>#REF!</v>
      </c>
      <c r="H230" s="90" t="e">
        <v>#REF!</v>
      </c>
      <c r="I230" s="90" t="e">
        <v>#REF!</v>
      </c>
      <c r="J230" s="90" t="e">
        <v>#REF!</v>
      </c>
      <c r="K230" s="90" t="e">
        <v>#REF!</v>
      </c>
      <c r="L230" s="90" t="e">
        <v>#REF!</v>
      </c>
      <c r="M230" s="93" t="e">
        <f t="shared" si="24"/>
        <v>#REF!</v>
      </c>
    </row>
    <row r="231" spans="2:13">
      <c r="B231" s="92" t="e">
        <v>#N/A</v>
      </c>
      <c r="C231" s="90" t="e">
        <v>#REF!</v>
      </c>
      <c r="D231" s="90" t="e">
        <v>#REF!</v>
      </c>
      <c r="E231" s="90" t="e">
        <v>#REF!</v>
      </c>
      <c r="F231" s="90" t="e">
        <v>#REF!</v>
      </c>
      <c r="G231" s="90" t="e">
        <v>#REF!</v>
      </c>
      <c r="H231" s="90" t="e">
        <v>#REF!</v>
      </c>
      <c r="I231" s="90" t="e">
        <v>#REF!</v>
      </c>
      <c r="J231" s="90" t="e">
        <v>#REF!</v>
      </c>
      <c r="K231" s="90" t="e">
        <v>#REF!</v>
      </c>
      <c r="L231" s="90" t="e">
        <v>#REF!</v>
      </c>
      <c r="M231" s="93" t="e">
        <f t="shared" si="24"/>
        <v>#REF!</v>
      </c>
    </row>
    <row r="232" spans="2:13">
      <c r="B232" s="92" t="e">
        <v>#N/A</v>
      </c>
      <c r="C232" s="90" t="e">
        <v>#REF!</v>
      </c>
      <c r="D232" s="90" t="e">
        <v>#REF!</v>
      </c>
      <c r="E232" s="90" t="e">
        <v>#REF!</v>
      </c>
      <c r="F232" s="90" t="e">
        <v>#REF!</v>
      </c>
      <c r="G232" s="90" t="e">
        <v>#REF!</v>
      </c>
      <c r="H232" s="90" t="e">
        <v>#REF!</v>
      </c>
      <c r="I232" s="90" t="e">
        <v>#REF!</v>
      </c>
      <c r="J232" s="90" t="e">
        <v>#REF!</v>
      </c>
      <c r="K232" s="90" t="e">
        <v>#REF!</v>
      </c>
      <c r="L232" s="90" t="e">
        <v>#REF!</v>
      </c>
      <c r="M232" s="93" t="e">
        <f t="shared" si="24"/>
        <v>#REF!</v>
      </c>
    </row>
    <row r="233" spans="2:13">
      <c r="B233" s="92" t="e">
        <v>#N/A</v>
      </c>
      <c r="C233" s="90" t="e">
        <v>#REF!</v>
      </c>
      <c r="D233" s="90" t="e">
        <v>#REF!</v>
      </c>
      <c r="E233" s="90" t="e">
        <v>#REF!</v>
      </c>
      <c r="F233" s="90" t="e">
        <v>#REF!</v>
      </c>
      <c r="G233" s="90" t="e">
        <v>#REF!</v>
      </c>
      <c r="H233" s="90" t="e">
        <v>#REF!</v>
      </c>
      <c r="I233" s="90" t="e">
        <v>#REF!</v>
      </c>
      <c r="J233" s="90" t="e">
        <v>#REF!</v>
      </c>
      <c r="K233" s="90" t="e">
        <v>#REF!</v>
      </c>
      <c r="L233" s="90" t="e">
        <v>#REF!</v>
      </c>
      <c r="M233" s="93" t="e">
        <f t="shared" si="24"/>
        <v>#REF!</v>
      </c>
    </row>
    <row r="234" spans="2:13">
      <c r="B234" s="92" t="e">
        <v>#N/A</v>
      </c>
      <c r="C234" s="90" t="e">
        <v>#REF!</v>
      </c>
      <c r="D234" s="90" t="e">
        <v>#REF!</v>
      </c>
      <c r="E234" s="90" t="e">
        <v>#REF!</v>
      </c>
      <c r="F234" s="90" t="e">
        <v>#REF!</v>
      </c>
      <c r="G234" s="90" t="e">
        <v>#REF!</v>
      </c>
      <c r="H234" s="90" t="e">
        <v>#REF!</v>
      </c>
      <c r="I234" s="90" t="e">
        <v>#REF!</v>
      </c>
      <c r="J234" s="90" t="e">
        <v>#REF!</v>
      </c>
      <c r="K234" s="90" t="e">
        <v>#REF!</v>
      </c>
      <c r="L234" s="90" t="e">
        <v>#REF!</v>
      </c>
      <c r="M234" s="93" t="e">
        <f t="shared" si="24"/>
        <v>#REF!</v>
      </c>
    </row>
    <row r="235" spans="2:13">
      <c r="B235" s="92" t="e">
        <v>#N/A</v>
      </c>
      <c r="C235" s="90" t="e">
        <v>#REF!</v>
      </c>
      <c r="D235" s="90" t="e">
        <v>#REF!</v>
      </c>
      <c r="E235" s="90" t="e">
        <v>#REF!</v>
      </c>
      <c r="F235" s="90" t="e">
        <v>#REF!</v>
      </c>
      <c r="G235" s="90" t="e">
        <v>#REF!</v>
      </c>
      <c r="H235" s="90" t="e">
        <v>#REF!</v>
      </c>
      <c r="I235" s="90" t="e">
        <v>#REF!</v>
      </c>
      <c r="J235" s="90" t="e">
        <v>#REF!</v>
      </c>
      <c r="K235" s="90" t="e">
        <v>#REF!</v>
      </c>
      <c r="L235" s="90" t="e">
        <v>#REF!</v>
      </c>
      <c r="M235" s="93" t="e">
        <f t="shared" si="24"/>
        <v>#REF!</v>
      </c>
    </row>
    <row r="236" spans="2:13">
      <c r="B236" s="92" t="e">
        <v>#N/A</v>
      </c>
      <c r="C236" s="90" t="e">
        <v>#REF!</v>
      </c>
      <c r="D236" s="90" t="e">
        <v>#REF!</v>
      </c>
      <c r="E236" s="90" t="e">
        <v>#REF!</v>
      </c>
      <c r="F236" s="90" t="e">
        <v>#REF!</v>
      </c>
      <c r="G236" s="90" t="e">
        <v>#REF!</v>
      </c>
      <c r="H236" s="90" t="e">
        <v>#REF!</v>
      </c>
      <c r="I236" s="90" t="e">
        <v>#REF!</v>
      </c>
      <c r="J236" s="90" t="e">
        <v>#REF!</v>
      </c>
      <c r="K236" s="90" t="e">
        <v>#REF!</v>
      </c>
      <c r="L236" s="90" t="e">
        <v>#REF!</v>
      </c>
      <c r="M236" s="93" t="e">
        <f t="shared" si="24"/>
        <v>#REF!</v>
      </c>
    </row>
    <row r="237" spans="2:13">
      <c r="B237" s="92" t="e">
        <v>#N/A</v>
      </c>
      <c r="C237" s="90" t="e">
        <v>#REF!</v>
      </c>
      <c r="D237" s="90" t="e">
        <v>#REF!</v>
      </c>
      <c r="E237" s="90" t="e">
        <v>#REF!</v>
      </c>
      <c r="F237" s="90" t="e">
        <v>#REF!</v>
      </c>
      <c r="G237" s="90" t="e">
        <v>#REF!</v>
      </c>
      <c r="H237" s="90" t="e">
        <v>#REF!</v>
      </c>
      <c r="I237" s="90" t="e">
        <v>#REF!</v>
      </c>
      <c r="J237" s="90" t="e">
        <v>#REF!</v>
      </c>
      <c r="K237" s="90" t="e">
        <v>#REF!</v>
      </c>
      <c r="L237" s="90" t="e">
        <v>#REF!</v>
      </c>
      <c r="M237" s="93" t="e">
        <f t="shared" si="24"/>
        <v>#REF!</v>
      </c>
    </row>
    <row r="238" spans="2:13">
      <c r="B238" s="92" t="e">
        <v>#N/A</v>
      </c>
      <c r="C238" s="90" t="e">
        <v>#REF!</v>
      </c>
      <c r="D238" s="90" t="e">
        <v>#REF!</v>
      </c>
      <c r="E238" s="90" t="e">
        <v>#REF!</v>
      </c>
      <c r="F238" s="90" t="e">
        <v>#REF!</v>
      </c>
      <c r="G238" s="90" t="e">
        <v>#REF!</v>
      </c>
      <c r="H238" s="90" t="e">
        <v>#REF!</v>
      </c>
      <c r="I238" s="90" t="e">
        <v>#REF!</v>
      </c>
      <c r="J238" s="90" t="e">
        <v>#REF!</v>
      </c>
      <c r="K238" s="90" t="e">
        <v>#REF!</v>
      </c>
      <c r="L238" s="90" t="e">
        <v>#REF!</v>
      </c>
      <c r="M238" s="93" t="e">
        <f t="shared" si="24"/>
        <v>#REF!</v>
      </c>
    </row>
    <row r="239" spans="2:13">
      <c r="B239" s="92" t="e">
        <v>#N/A</v>
      </c>
      <c r="C239" s="90" t="e">
        <v>#REF!</v>
      </c>
      <c r="D239" s="90" t="e">
        <v>#REF!</v>
      </c>
      <c r="E239" s="90" t="e">
        <v>#REF!</v>
      </c>
      <c r="F239" s="90" t="e">
        <v>#REF!</v>
      </c>
      <c r="G239" s="90" t="e">
        <v>#REF!</v>
      </c>
      <c r="H239" s="90" t="e">
        <v>#REF!</v>
      </c>
      <c r="I239" s="90" t="e">
        <v>#REF!</v>
      </c>
      <c r="J239" s="90" t="e">
        <v>#REF!</v>
      </c>
      <c r="K239" s="90" t="e">
        <v>#REF!</v>
      </c>
      <c r="L239" s="90" t="e">
        <v>#REF!</v>
      </c>
      <c r="M239" s="93" t="e">
        <f t="shared" si="24"/>
        <v>#REF!</v>
      </c>
    </row>
    <row r="240" spans="2:13">
      <c r="B240" s="92" t="e">
        <v>#N/A</v>
      </c>
      <c r="C240" s="90" t="e">
        <v>#REF!</v>
      </c>
      <c r="D240" s="90" t="e">
        <v>#REF!</v>
      </c>
      <c r="E240" s="90" t="e">
        <v>#REF!</v>
      </c>
      <c r="F240" s="90" t="e">
        <v>#REF!</v>
      </c>
      <c r="G240" s="90" t="e">
        <v>#REF!</v>
      </c>
      <c r="H240" s="90" t="e">
        <v>#REF!</v>
      </c>
      <c r="I240" s="90" t="e">
        <v>#REF!</v>
      </c>
      <c r="J240" s="90" t="e">
        <v>#REF!</v>
      </c>
      <c r="K240" s="90" t="e">
        <v>#REF!</v>
      </c>
      <c r="L240" s="90" t="e">
        <v>#REF!</v>
      </c>
      <c r="M240" s="93" t="e">
        <f t="shared" si="24"/>
        <v>#REF!</v>
      </c>
    </row>
    <row r="241" spans="2:13">
      <c r="B241" s="92" t="e">
        <v>#N/A</v>
      </c>
      <c r="C241" s="90" t="e">
        <v>#REF!</v>
      </c>
      <c r="D241" s="90" t="e">
        <v>#REF!</v>
      </c>
      <c r="E241" s="90" t="e">
        <v>#REF!</v>
      </c>
      <c r="F241" s="90" t="e">
        <v>#REF!</v>
      </c>
      <c r="G241" s="90" t="e">
        <v>#REF!</v>
      </c>
      <c r="H241" s="90" t="e">
        <v>#REF!</v>
      </c>
      <c r="I241" s="90" t="e">
        <v>#REF!</v>
      </c>
      <c r="J241" s="90" t="e">
        <v>#REF!</v>
      </c>
      <c r="K241" s="90" t="e">
        <v>#REF!</v>
      </c>
      <c r="L241" s="90" t="e">
        <v>#REF!</v>
      </c>
      <c r="M241" s="93" t="e">
        <f t="shared" si="24"/>
        <v>#REF!</v>
      </c>
    </row>
    <row r="242" spans="2:13">
      <c r="B242" s="92" t="e">
        <v>#N/A</v>
      </c>
      <c r="C242" s="90" t="e">
        <v>#REF!</v>
      </c>
      <c r="D242" s="90" t="e">
        <v>#REF!</v>
      </c>
      <c r="E242" s="90" t="e">
        <v>#REF!</v>
      </c>
      <c r="F242" s="90" t="e">
        <v>#REF!</v>
      </c>
      <c r="G242" s="90" t="e">
        <v>#REF!</v>
      </c>
      <c r="H242" s="90" t="e">
        <v>#REF!</v>
      </c>
      <c r="I242" s="90" t="e">
        <v>#REF!</v>
      </c>
      <c r="J242" s="90" t="e">
        <v>#REF!</v>
      </c>
      <c r="K242" s="90" t="e">
        <v>#REF!</v>
      </c>
      <c r="L242" s="90" t="e">
        <v>#REF!</v>
      </c>
      <c r="M242" s="93" t="e">
        <f t="shared" si="24"/>
        <v>#REF!</v>
      </c>
    </row>
    <row r="243" spans="2:13">
      <c r="B243" s="92" t="e">
        <v>#N/A</v>
      </c>
      <c r="C243" s="90" t="e">
        <v>#REF!</v>
      </c>
      <c r="D243" s="90" t="e">
        <v>#REF!</v>
      </c>
      <c r="E243" s="90" t="e">
        <v>#REF!</v>
      </c>
      <c r="F243" s="90" t="e">
        <v>#REF!</v>
      </c>
      <c r="G243" s="90" t="e">
        <v>#REF!</v>
      </c>
      <c r="H243" s="90" t="e">
        <v>#REF!</v>
      </c>
      <c r="I243" s="90" t="e">
        <v>#REF!</v>
      </c>
      <c r="J243" s="90" t="e">
        <v>#REF!</v>
      </c>
      <c r="K243" s="90" t="e">
        <v>#REF!</v>
      </c>
      <c r="L243" s="90" t="e">
        <v>#REF!</v>
      </c>
      <c r="M243" s="93" t="e">
        <f t="shared" si="24"/>
        <v>#REF!</v>
      </c>
    </row>
    <row r="244" spans="2:13">
      <c r="B244" s="92" t="e">
        <v>#N/A</v>
      </c>
      <c r="C244" s="90" t="e">
        <v>#REF!</v>
      </c>
      <c r="D244" s="90" t="e">
        <v>#REF!</v>
      </c>
      <c r="E244" s="90" t="e">
        <v>#REF!</v>
      </c>
      <c r="F244" s="90" t="e">
        <v>#REF!</v>
      </c>
      <c r="G244" s="90" t="e">
        <v>#REF!</v>
      </c>
      <c r="H244" s="90" t="e">
        <v>#REF!</v>
      </c>
      <c r="I244" s="90" t="e">
        <v>#REF!</v>
      </c>
      <c r="J244" s="90" t="e">
        <v>#REF!</v>
      </c>
      <c r="K244" s="90" t="e">
        <v>#REF!</v>
      </c>
      <c r="L244" s="90" t="e">
        <v>#REF!</v>
      </c>
      <c r="M244" s="93" t="e">
        <f t="shared" si="24"/>
        <v>#REF!</v>
      </c>
    </row>
    <row r="245" spans="2:13">
      <c r="B245" s="92" t="e">
        <v>#N/A</v>
      </c>
      <c r="C245" s="90" t="e">
        <v>#REF!</v>
      </c>
      <c r="D245" s="90" t="e">
        <v>#REF!</v>
      </c>
      <c r="E245" s="90" t="e">
        <v>#REF!</v>
      </c>
      <c r="F245" s="90" t="e">
        <v>#REF!</v>
      </c>
      <c r="G245" s="90" t="e">
        <v>#REF!</v>
      </c>
      <c r="H245" s="90" t="e">
        <v>#REF!</v>
      </c>
      <c r="I245" s="90" t="e">
        <v>#REF!</v>
      </c>
      <c r="J245" s="90" t="e">
        <v>#REF!</v>
      </c>
      <c r="K245" s="90" t="e">
        <v>#REF!</v>
      </c>
      <c r="L245" s="90" t="e">
        <v>#REF!</v>
      </c>
      <c r="M245" s="93" t="e">
        <f t="shared" si="24"/>
        <v>#REF!</v>
      </c>
    </row>
    <row r="246" spans="2:13">
      <c r="B246" s="92" t="e">
        <v>#N/A</v>
      </c>
      <c r="C246" s="90" t="e">
        <v>#REF!</v>
      </c>
      <c r="D246" s="90" t="e">
        <v>#REF!</v>
      </c>
      <c r="E246" s="90" t="e">
        <v>#REF!</v>
      </c>
      <c r="F246" s="90" t="e">
        <v>#REF!</v>
      </c>
      <c r="G246" s="90" t="e">
        <v>#REF!</v>
      </c>
      <c r="H246" s="90" t="e">
        <v>#REF!</v>
      </c>
      <c r="I246" s="90" t="e">
        <v>#REF!</v>
      </c>
      <c r="J246" s="90" t="e">
        <v>#REF!</v>
      </c>
      <c r="K246" s="90" t="e">
        <v>#REF!</v>
      </c>
      <c r="L246" s="90" t="e">
        <v>#REF!</v>
      </c>
      <c r="M246" s="93" t="e">
        <f t="shared" si="24"/>
        <v>#REF!</v>
      </c>
    </row>
    <row r="247" spans="2:13">
      <c r="B247" s="92" t="e">
        <v>#N/A</v>
      </c>
      <c r="C247" s="90" t="e">
        <v>#REF!</v>
      </c>
      <c r="D247" s="90" t="e">
        <v>#REF!</v>
      </c>
      <c r="E247" s="90" t="e">
        <v>#REF!</v>
      </c>
      <c r="F247" s="90" t="e">
        <v>#REF!</v>
      </c>
      <c r="G247" s="90" t="e">
        <v>#REF!</v>
      </c>
      <c r="H247" s="90" t="e">
        <v>#REF!</v>
      </c>
      <c r="I247" s="90" t="e">
        <v>#REF!</v>
      </c>
      <c r="J247" s="90" t="e">
        <v>#REF!</v>
      </c>
      <c r="K247" s="90" t="e">
        <v>#REF!</v>
      </c>
      <c r="L247" s="90" t="e">
        <v>#REF!</v>
      </c>
      <c r="M247" s="93" t="e">
        <f t="shared" si="24"/>
        <v>#REF!</v>
      </c>
    </row>
    <row r="248" spans="2:13">
      <c r="B248" s="92" t="e">
        <v>#N/A</v>
      </c>
      <c r="C248" s="90" t="e">
        <v>#REF!</v>
      </c>
      <c r="D248" s="90" t="e">
        <v>#REF!</v>
      </c>
      <c r="E248" s="90" t="e">
        <v>#REF!</v>
      </c>
      <c r="F248" s="90" t="e">
        <v>#REF!</v>
      </c>
      <c r="G248" s="90" t="e">
        <v>#REF!</v>
      </c>
      <c r="H248" s="90" t="e">
        <v>#REF!</v>
      </c>
      <c r="I248" s="90" t="e">
        <v>#REF!</v>
      </c>
      <c r="J248" s="90" t="e">
        <v>#REF!</v>
      </c>
      <c r="K248" s="90" t="e">
        <v>#REF!</v>
      </c>
      <c r="L248" s="90" t="e">
        <v>#REF!</v>
      </c>
      <c r="M248" s="93" t="e">
        <f t="shared" si="24"/>
        <v>#REF!</v>
      </c>
    </row>
    <row r="249" spans="2:13">
      <c r="B249" s="92" t="e">
        <v>#N/A</v>
      </c>
      <c r="C249" s="90" t="e">
        <v>#REF!</v>
      </c>
      <c r="D249" s="90" t="e">
        <v>#REF!</v>
      </c>
      <c r="E249" s="90" t="e">
        <v>#REF!</v>
      </c>
      <c r="F249" s="90" t="e">
        <v>#REF!</v>
      </c>
      <c r="G249" s="90" t="e">
        <v>#REF!</v>
      </c>
      <c r="H249" s="90" t="e">
        <v>#REF!</v>
      </c>
      <c r="I249" s="90" t="e">
        <v>#REF!</v>
      </c>
      <c r="J249" s="90" t="e">
        <v>#REF!</v>
      </c>
      <c r="K249" s="90" t="e">
        <v>#REF!</v>
      </c>
      <c r="L249" s="90" t="e">
        <v>#REF!</v>
      </c>
      <c r="M249" s="93" t="e">
        <f t="shared" si="24"/>
        <v>#REF!</v>
      </c>
    </row>
    <row r="250" spans="2:13">
      <c r="B250" s="92" t="e">
        <v>#N/A</v>
      </c>
      <c r="C250" s="90" t="e">
        <v>#REF!</v>
      </c>
      <c r="D250" s="90" t="e">
        <v>#REF!</v>
      </c>
      <c r="E250" s="90" t="e">
        <v>#REF!</v>
      </c>
      <c r="F250" s="90" t="e">
        <v>#REF!</v>
      </c>
      <c r="G250" s="90" t="e">
        <v>#REF!</v>
      </c>
      <c r="H250" s="90" t="e">
        <v>#REF!</v>
      </c>
      <c r="I250" s="90" t="e">
        <v>#REF!</v>
      </c>
      <c r="J250" s="90" t="e">
        <v>#REF!</v>
      </c>
      <c r="K250" s="90" t="e">
        <v>#REF!</v>
      </c>
      <c r="L250" s="90" t="e">
        <v>#REF!</v>
      </c>
      <c r="M250" s="93" t="e">
        <f t="shared" si="24"/>
        <v>#REF!</v>
      </c>
    </row>
    <row r="251" spans="2:13">
      <c r="B251" s="92" t="e">
        <v>#N/A</v>
      </c>
      <c r="C251" s="90" t="e">
        <v>#REF!</v>
      </c>
      <c r="D251" s="90" t="e">
        <v>#REF!</v>
      </c>
      <c r="E251" s="90" t="e">
        <v>#REF!</v>
      </c>
      <c r="F251" s="90" t="e">
        <v>#REF!</v>
      </c>
      <c r="G251" s="90" t="e">
        <v>#REF!</v>
      </c>
      <c r="H251" s="90" t="e">
        <v>#REF!</v>
      </c>
      <c r="I251" s="90" t="e">
        <v>#REF!</v>
      </c>
      <c r="J251" s="90" t="e">
        <v>#REF!</v>
      </c>
      <c r="K251" s="90" t="e">
        <v>#REF!</v>
      </c>
      <c r="L251" s="90" t="e">
        <v>#REF!</v>
      </c>
      <c r="M251" s="93" t="e">
        <f t="shared" si="24"/>
        <v>#REF!</v>
      </c>
    </row>
    <row r="252" spans="2:13">
      <c r="B252" s="92" t="e">
        <v>#N/A</v>
      </c>
      <c r="C252" s="90" t="e">
        <v>#REF!</v>
      </c>
      <c r="D252" s="90" t="e">
        <v>#REF!</v>
      </c>
      <c r="E252" s="90" t="e">
        <v>#REF!</v>
      </c>
      <c r="F252" s="90" t="e">
        <v>#REF!</v>
      </c>
      <c r="G252" s="90" t="e">
        <v>#REF!</v>
      </c>
      <c r="H252" s="90" t="e">
        <v>#REF!</v>
      </c>
      <c r="I252" s="90" t="e">
        <v>#REF!</v>
      </c>
      <c r="J252" s="90" t="e">
        <v>#REF!</v>
      </c>
      <c r="K252" s="90" t="e">
        <v>#REF!</v>
      </c>
      <c r="L252" s="90" t="e">
        <v>#REF!</v>
      </c>
      <c r="M252" s="93" t="e">
        <f t="shared" ref="M252:M299" si="25">SUM(C252:L252)</f>
        <v>#REF!</v>
      </c>
    </row>
    <row r="253" spans="2:13">
      <c r="B253" s="92" t="e">
        <v>#N/A</v>
      </c>
      <c r="C253" s="90" t="e">
        <v>#REF!</v>
      </c>
      <c r="D253" s="90" t="e">
        <v>#REF!</v>
      </c>
      <c r="E253" s="90" t="e">
        <v>#REF!</v>
      </c>
      <c r="F253" s="90" t="e">
        <v>#REF!</v>
      </c>
      <c r="G253" s="90" t="e">
        <v>#REF!</v>
      </c>
      <c r="H253" s="90" t="e">
        <v>#REF!</v>
      </c>
      <c r="I253" s="90" t="e">
        <v>#REF!</v>
      </c>
      <c r="J253" s="90" t="e">
        <v>#REF!</v>
      </c>
      <c r="K253" s="90" t="e">
        <v>#REF!</v>
      </c>
      <c r="L253" s="90" t="e">
        <v>#REF!</v>
      </c>
      <c r="M253" s="93" t="e">
        <f t="shared" si="25"/>
        <v>#REF!</v>
      </c>
    </row>
    <row r="254" spans="2:13">
      <c r="B254" s="92" t="e">
        <v>#N/A</v>
      </c>
      <c r="C254" s="90" t="e">
        <v>#REF!</v>
      </c>
      <c r="D254" s="90" t="e">
        <v>#REF!</v>
      </c>
      <c r="E254" s="90" t="e">
        <v>#REF!</v>
      </c>
      <c r="F254" s="90" t="e">
        <v>#REF!</v>
      </c>
      <c r="G254" s="90" t="e">
        <v>#REF!</v>
      </c>
      <c r="H254" s="90" t="e">
        <v>#REF!</v>
      </c>
      <c r="I254" s="90" t="e">
        <v>#REF!</v>
      </c>
      <c r="J254" s="90" t="e">
        <v>#REF!</v>
      </c>
      <c r="K254" s="90" t="e">
        <v>#REF!</v>
      </c>
      <c r="L254" s="90" t="e">
        <v>#REF!</v>
      </c>
      <c r="M254" s="93" t="e">
        <f t="shared" si="25"/>
        <v>#REF!</v>
      </c>
    </row>
    <row r="255" spans="2:13">
      <c r="B255" s="92" t="e">
        <v>#N/A</v>
      </c>
      <c r="C255" s="90" t="e">
        <v>#REF!</v>
      </c>
      <c r="D255" s="90" t="e">
        <v>#REF!</v>
      </c>
      <c r="E255" s="90" t="e">
        <v>#REF!</v>
      </c>
      <c r="F255" s="90" t="e">
        <v>#REF!</v>
      </c>
      <c r="G255" s="90" t="e">
        <v>#REF!</v>
      </c>
      <c r="H255" s="90" t="e">
        <v>#REF!</v>
      </c>
      <c r="I255" s="90" t="e">
        <v>#REF!</v>
      </c>
      <c r="J255" s="90" t="e">
        <v>#REF!</v>
      </c>
      <c r="K255" s="90" t="e">
        <v>#REF!</v>
      </c>
      <c r="L255" s="90" t="e">
        <v>#REF!</v>
      </c>
      <c r="M255" s="93" t="e">
        <f t="shared" si="25"/>
        <v>#REF!</v>
      </c>
    </row>
    <row r="256" spans="2:13">
      <c r="B256" s="92" t="e">
        <v>#N/A</v>
      </c>
      <c r="C256" s="90" t="e">
        <v>#REF!</v>
      </c>
      <c r="D256" s="90" t="e">
        <v>#REF!</v>
      </c>
      <c r="E256" s="90" t="e">
        <v>#REF!</v>
      </c>
      <c r="F256" s="90" t="e">
        <v>#REF!</v>
      </c>
      <c r="G256" s="90" t="e">
        <v>#REF!</v>
      </c>
      <c r="H256" s="90" t="e">
        <v>#REF!</v>
      </c>
      <c r="I256" s="90" t="e">
        <v>#REF!</v>
      </c>
      <c r="J256" s="90" t="e">
        <v>#REF!</v>
      </c>
      <c r="K256" s="90" t="e">
        <v>#REF!</v>
      </c>
      <c r="L256" s="90" t="e">
        <v>#REF!</v>
      </c>
      <c r="M256" s="93" t="e">
        <f t="shared" si="25"/>
        <v>#REF!</v>
      </c>
    </row>
    <row r="257" spans="2:13">
      <c r="B257" s="92" t="e">
        <v>#N/A</v>
      </c>
      <c r="C257" s="90" t="e">
        <v>#REF!</v>
      </c>
      <c r="D257" s="90" t="e">
        <v>#REF!</v>
      </c>
      <c r="E257" s="90" t="e">
        <v>#REF!</v>
      </c>
      <c r="F257" s="90" t="e">
        <v>#REF!</v>
      </c>
      <c r="G257" s="90" t="e">
        <v>#REF!</v>
      </c>
      <c r="H257" s="90" t="e">
        <v>#REF!</v>
      </c>
      <c r="I257" s="90" t="e">
        <v>#REF!</v>
      </c>
      <c r="J257" s="90" t="e">
        <v>#REF!</v>
      </c>
      <c r="K257" s="90" t="e">
        <v>#REF!</v>
      </c>
      <c r="L257" s="90" t="e">
        <v>#REF!</v>
      </c>
      <c r="M257" s="93" t="e">
        <f t="shared" si="25"/>
        <v>#REF!</v>
      </c>
    </row>
    <row r="258" spans="2:13">
      <c r="B258" s="92" t="e">
        <v>#N/A</v>
      </c>
      <c r="C258" s="90" t="e">
        <v>#REF!</v>
      </c>
      <c r="D258" s="90" t="e">
        <v>#REF!</v>
      </c>
      <c r="E258" s="90" t="e">
        <v>#REF!</v>
      </c>
      <c r="F258" s="90" t="e">
        <v>#REF!</v>
      </c>
      <c r="G258" s="90" t="e">
        <v>#REF!</v>
      </c>
      <c r="H258" s="90" t="e">
        <v>#REF!</v>
      </c>
      <c r="I258" s="90" t="e">
        <v>#REF!</v>
      </c>
      <c r="J258" s="90" t="e">
        <v>#REF!</v>
      </c>
      <c r="K258" s="90" t="e">
        <v>#REF!</v>
      </c>
      <c r="L258" s="90" t="e">
        <v>#REF!</v>
      </c>
      <c r="M258" s="93" t="e">
        <f t="shared" si="25"/>
        <v>#REF!</v>
      </c>
    </row>
    <row r="259" spans="2:13">
      <c r="B259" s="92" t="e">
        <v>#N/A</v>
      </c>
      <c r="C259" s="90" t="e">
        <v>#REF!</v>
      </c>
      <c r="D259" s="90" t="e">
        <v>#REF!</v>
      </c>
      <c r="E259" s="90" t="e">
        <v>#REF!</v>
      </c>
      <c r="F259" s="90" t="e">
        <v>#REF!</v>
      </c>
      <c r="G259" s="90" t="e">
        <v>#REF!</v>
      </c>
      <c r="H259" s="90" t="e">
        <v>#REF!</v>
      </c>
      <c r="I259" s="90" t="e">
        <v>#REF!</v>
      </c>
      <c r="J259" s="90" t="e">
        <v>#REF!</v>
      </c>
      <c r="K259" s="90" t="e">
        <v>#REF!</v>
      </c>
      <c r="L259" s="90" t="e">
        <v>#REF!</v>
      </c>
      <c r="M259" s="93" t="e">
        <f t="shared" si="25"/>
        <v>#REF!</v>
      </c>
    </row>
    <row r="260" spans="2:13">
      <c r="B260" s="92" t="e">
        <v>#N/A</v>
      </c>
      <c r="C260" s="90" t="e">
        <v>#REF!</v>
      </c>
      <c r="D260" s="90" t="e">
        <v>#REF!</v>
      </c>
      <c r="E260" s="90" t="e">
        <v>#REF!</v>
      </c>
      <c r="F260" s="90" t="e">
        <v>#REF!</v>
      </c>
      <c r="G260" s="90" t="e">
        <v>#REF!</v>
      </c>
      <c r="H260" s="90" t="e">
        <v>#REF!</v>
      </c>
      <c r="I260" s="90" t="e">
        <v>#REF!</v>
      </c>
      <c r="J260" s="90" t="e">
        <v>#REF!</v>
      </c>
      <c r="K260" s="90" t="e">
        <v>#REF!</v>
      </c>
      <c r="L260" s="90" t="e">
        <v>#REF!</v>
      </c>
      <c r="M260" s="93" t="e">
        <f t="shared" si="25"/>
        <v>#REF!</v>
      </c>
    </row>
    <row r="261" spans="2:13">
      <c r="B261" s="92" t="e">
        <v>#N/A</v>
      </c>
      <c r="C261" s="90" t="e">
        <v>#REF!</v>
      </c>
      <c r="D261" s="90" t="e">
        <v>#REF!</v>
      </c>
      <c r="E261" s="90" t="e">
        <v>#REF!</v>
      </c>
      <c r="F261" s="90" t="e">
        <v>#REF!</v>
      </c>
      <c r="G261" s="90" t="e">
        <v>#REF!</v>
      </c>
      <c r="H261" s="90" t="e">
        <v>#REF!</v>
      </c>
      <c r="I261" s="90" t="e">
        <v>#REF!</v>
      </c>
      <c r="J261" s="90" t="e">
        <v>#REF!</v>
      </c>
      <c r="K261" s="90" t="e">
        <v>#REF!</v>
      </c>
      <c r="L261" s="90" t="e">
        <v>#REF!</v>
      </c>
      <c r="M261" s="93" t="e">
        <f t="shared" si="25"/>
        <v>#REF!</v>
      </c>
    </row>
    <row r="262" spans="2:13">
      <c r="B262" s="92" t="e">
        <v>#N/A</v>
      </c>
      <c r="C262" s="90" t="e">
        <v>#REF!</v>
      </c>
      <c r="D262" s="90" t="e">
        <v>#REF!</v>
      </c>
      <c r="E262" s="90" t="e">
        <v>#REF!</v>
      </c>
      <c r="F262" s="90" t="e">
        <v>#REF!</v>
      </c>
      <c r="G262" s="90" t="e">
        <v>#REF!</v>
      </c>
      <c r="H262" s="90" t="e">
        <v>#REF!</v>
      </c>
      <c r="I262" s="90" t="e">
        <v>#REF!</v>
      </c>
      <c r="J262" s="90" t="e">
        <v>#REF!</v>
      </c>
      <c r="K262" s="90" t="e">
        <v>#REF!</v>
      </c>
      <c r="L262" s="90" t="e">
        <v>#REF!</v>
      </c>
      <c r="M262" s="93" t="e">
        <f t="shared" si="25"/>
        <v>#REF!</v>
      </c>
    </row>
    <row r="263" spans="2:13">
      <c r="B263" s="92" t="e">
        <v>#N/A</v>
      </c>
      <c r="C263" s="90" t="e">
        <v>#REF!</v>
      </c>
      <c r="D263" s="90" t="e">
        <v>#REF!</v>
      </c>
      <c r="E263" s="90" t="e">
        <v>#REF!</v>
      </c>
      <c r="F263" s="90" t="e">
        <v>#REF!</v>
      </c>
      <c r="G263" s="90" t="e">
        <v>#REF!</v>
      </c>
      <c r="H263" s="90" t="e">
        <v>#REF!</v>
      </c>
      <c r="I263" s="90" t="e">
        <v>#REF!</v>
      </c>
      <c r="J263" s="90" t="e">
        <v>#REF!</v>
      </c>
      <c r="K263" s="90" t="e">
        <v>#REF!</v>
      </c>
      <c r="L263" s="90" t="e">
        <v>#REF!</v>
      </c>
      <c r="M263" s="93" t="e">
        <f t="shared" si="25"/>
        <v>#REF!</v>
      </c>
    </row>
    <row r="264" spans="2:13">
      <c r="B264" s="92" t="e">
        <v>#N/A</v>
      </c>
      <c r="C264" s="90" t="e">
        <v>#REF!</v>
      </c>
      <c r="D264" s="90" t="e">
        <v>#REF!</v>
      </c>
      <c r="E264" s="90" t="e">
        <v>#REF!</v>
      </c>
      <c r="F264" s="90" t="e">
        <v>#REF!</v>
      </c>
      <c r="G264" s="90" t="e">
        <v>#REF!</v>
      </c>
      <c r="H264" s="90" t="e">
        <v>#REF!</v>
      </c>
      <c r="I264" s="90" t="e">
        <v>#REF!</v>
      </c>
      <c r="J264" s="90" t="e">
        <v>#REF!</v>
      </c>
      <c r="K264" s="90" t="e">
        <v>#REF!</v>
      </c>
      <c r="L264" s="90" t="e">
        <v>#REF!</v>
      </c>
      <c r="M264" s="93" t="e">
        <f t="shared" si="25"/>
        <v>#REF!</v>
      </c>
    </row>
    <row r="265" spans="2:13">
      <c r="B265" s="92" t="e">
        <v>#N/A</v>
      </c>
      <c r="C265" s="90" t="e">
        <v>#REF!</v>
      </c>
      <c r="D265" s="90" t="e">
        <v>#REF!</v>
      </c>
      <c r="E265" s="90" t="e">
        <v>#REF!</v>
      </c>
      <c r="F265" s="90" t="e">
        <v>#REF!</v>
      </c>
      <c r="G265" s="90" t="e">
        <v>#REF!</v>
      </c>
      <c r="H265" s="90" t="e">
        <v>#REF!</v>
      </c>
      <c r="I265" s="90" t="e">
        <v>#REF!</v>
      </c>
      <c r="J265" s="90" t="e">
        <v>#REF!</v>
      </c>
      <c r="K265" s="90" t="e">
        <v>#REF!</v>
      </c>
      <c r="L265" s="90" t="e">
        <v>#REF!</v>
      </c>
      <c r="M265" s="93" t="e">
        <f t="shared" si="25"/>
        <v>#REF!</v>
      </c>
    </row>
    <row r="266" spans="2:13">
      <c r="B266" s="92" t="e">
        <v>#N/A</v>
      </c>
      <c r="C266" s="90" t="e">
        <v>#REF!</v>
      </c>
      <c r="D266" s="90" t="e">
        <v>#REF!</v>
      </c>
      <c r="E266" s="90" t="e">
        <v>#REF!</v>
      </c>
      <c r="F266" s="90" t="e">
        <v>#REF!</v>
      </c>
      <c r="G266" s="90" t="e">
        <v>#REF!</v>
      </c>
      <c r="H266" s="90" t="e">
        <v>#REF!</v>
      </c>
      <c r="I266" s="90" t="e">
        <v>#REF!</v>
      </c>
      <c r="J266" s="90" t="e">
        <v>#REF!</v>
      </c>
      <c r="K266" s="90" t="e">
        <v>#REF!</v>
      </c>
      <c r="L266" s="90" t="e">
        <v>#REF!</v>
      </c>
      <c r="M266" s="93" t="e">
        <f t="shared" si="25"/>
        <v>#REF!</v>
      </c>
    </row>
    <row r="267" spans="2:13">
      <c r="B267" s="92" t="e">
        <v>#N/A</v>
      </c>
      <c r="C267" s="90" t="e">
        <v>#REF!</v>
      </c>
      <c r="D267" s="90" t="e">
        <v>#REF!</v>
      </c>
      <c r="E267" s="90" t="e">
        <v>#REF!</v>
      </c>
      <c r="F267" s="90" t="e">
        <v>#REF!</v>
      </c>
      <c r="G267" s="90" t="e">
        <v>#REF!</v>
      </c>
      <c r="H267" s="90" t="e">
        <v>#REF!</v>
      </c>
      <c r="I267" s="90" t="e">
        <v>#REF!</v>
      </c>
      <c r="J267" s="90" t="e">
        <v>#REF!</v>
      </c>
      <c r="K267" s="90" t="e">
        <v>#REF!</v>
      </c>
      <c r="L267" s="90" t="e">
        <v>#REF!</v>
      </c>
      <c r="M267" s="93" t="e">
        <f t="shared" si="25"/>
        <v>#REF!</v>
      </c>
    </row>
    <row r="268" spans="2:13">
      <c r="B268" s="92" t="e">
        <v>#N/A</v>
      </c>
      <c r="C268" s="90" t="e">
        <v>#REF!</v>
      </c>
      <c r="D268" s="90" t="e">
        <v>#REF!</v>
      </c>
      <c r="E268" s="90" t="e">
        <v>#REF!</v>
      </c>
      <c r="F268" s="90" t="e">
        <v>#REF!</v>
      </c>
      <c r="G268" s="90" t="e">
        <v>#REF!</v>
      </c>
      <c r="H268" s="90" t="e">
        <v>#REF!</v>
      </c>
      <c r="I268" s="90" t="e">
        <v>#REF!</v>
      </c>
      <c r="J268" s="90" t="e">
        <v>#REF!</v>
      </c>
      <c r="K268" s="90" t="e">
        <v>#REF!</v>
      </c>
      <c r="L268" s="90" t="e">
        <v>#REF!</v>
      </c>
      <c r="M268" s="93" t="e">
        <f t="shared" si="25"/>
        <v>#REF!</v>
      </c>
    </row>
    <row r="269" spans="2:13">
      <c r="B269" s="92" t="e">
        <v>#N/A</v>
      </c>
      <c r="C269" s="90" t="e">
        <v>#REF!</v>
      </c>
      <c r="D269" s="90" t="e">
        <v>#REF!</v>
      </c>
      <c r="E269" s="90" t="e">
        <v>#REF!</v>
      </c>
      <c r="F269" s="90" t="e">
        <v>#REF!</v>
      </c>
      <c r="G269" s="90" t="e">
        <v>#REF!</v>
      </c>
      <c r="H269" s="90" t="e">
        <v>#REF!</v>
      </c>
      <c r="I269" s="90" t="e">
        <v>#REF!</v>
      </c>
      <c r="J269" s="90" t="e">
        <v>#REF!</v>
      </c>
      <c r="K269" s="90" t="e">
        <v>#REF!</v>
      </c>
      <c r="L269" s="90" t="e">
        <v>#REF!</v>
      </c>
      <c r="M269" s="93" t="e">
        <f t="shared" si="25"/>
        <v>#REF!</v>
      </c>
    </row>
    <row r="270" spans="2:13">
      <c r="B270" s="92" t="e">
        <v>#N/A</v>
      </c>
      <c r="C270" s="90" t="e">
        <v>#REF!</v>
      </c>
      <c r="D270" s="90" t="e">
        <v>#REF!</v>
      </c>
      <c r="E270" s="90" t="e">
        <v>#REF!</v>
      </c>
      <c r="F270" s="90" t="e">
        <v>#REF!</v>
      </c>
      <c r="G270" s="90" t="e">
        <v>#REF!</v>
      </c>
      <c r="H270" s="90" t="e">
        <v>#REF!</v>
      </c>
      <c r="I270" s="90" t="e">
        <v>#REF!</v>
      </c>
      <c r="J270" s="90" t="e">
        <v>#REF!</v>
      </c>
      <c r="K270" s="90" t="e">
        <v>#REF!</v>
      </c>
      <c r="L270" s="90" t="e">
        <v>#REF!</v>
      </c>
      <c r="M270" s="93" t="e">
        <f t="shared" si="25"/>
        <v>#REF!</v>
      </c>
    </row>
    <row r="271" spans="2:13">
      <c r="B271" s="92" t="e">
        <v>#N/A</v>
      </c>
      <c r="C271" s="90" t="e">
        <v>#REF!</v>
      </c>
      <c r="D271" s="90" t="e">
        <v>#REF!</v>
      </c>
      <c r="E271" s="90" t="e">
        <v>#REF!</v>
      </c>
      <c r="F271" s="90" t="e">
        <v>#REF!</v>
      </c>
      <c r="G271" s="90" t="e">
        <v>#REF!</v>
      </c>
      <c r="H271" s="90" t="e">
        <v>#REF!</v>
      </c>
      <c r="I271" s="90" t="e">
        <v>#REF!</v>
      </c>
      <c r="J271" s="90" t="e">
        <v>#REF!</v>
      </c>
      <c r="K271" s="90" t="e">
        <v>#REF!</v>
      </c>
      <c r="L271" s="90" t="e">
        <v>#REF!</v>
      </c>
      <c r="M271" s="93" t="e">
        <f t="shared" si="25"/>
        <v>#REF!</v>
      </c>
    </row>
    <row r="272" spans="2:13">
      <c r="B272" s="92" t="e">
        <v>#N/A</v>
      </c>
      <c r="C272" s="90" t="e">
        <v>#REF!</v>
      </c>
      <c r="D272" s="90" t="e">
        <v>#REF!</v>
      </c>
      <c r="E272" s="90" t="e">
        <v>#REF!</v>
      </c>
      <c r="F272" s="90" t="e">
        <v>#REF!</v>
      </c>
      <c r="G272" s="90" t="e">
        <v>#REF!</v>
      </c>
      <c r="H272" s="90" t="e">
        <v>#REF!</v>
      </c>
      <c r="I272" s="90" t="e">
        <v>#REF!</v>
      </c>
      <c r="J272" s="90" t="e">
        <v>#REF!</v>
      </c>
      <c r="K272" s="90" t="e">
        <v>#REF!</v>
      </c>
      <c r="L272" s="90" t="e">
        <v>#REF!</v>
      </c>
      <c r="M272" s="93" t="e">
        <f t="shared" si="25"/>
        <v>#REF!</v>
      </c>
    </row>
    <row r="273" spans="2:13">
      <c r="B273" s="92" t="e">
        <v>#N/A</v>
      </c>
      <c r="C273" s="90" t="e">
        <v>#REF!</v>
      </c>
      <c r="D273" s="90" t="e">
        <v>#REF!</v>
      </c>
      <c r="E273" s="90" t="e">
        <v>#REF!</v>
      </c>
      <c r="F273" s="90" t="e">
        <v>#REF!</v>
      </c>
      <c r="G273" s="90" t="e">
        <v>#REF!</v>
      </c>
      <c r="H273" s="90" t="e">
        <v>#REF!</v>
      </c>
      <c r="I273" s="90" t="e">
        <v>#REF!</v>
      </c>
      <c r="J273" s="90" t="e">
        <v>#REF!</v>
      </c>
      <c r="K273" s="90" t="e">
        <v>#REF!</v>
      </c>
      <c r="L273" s="90" t="e">
        <v>#REF!</v>
      </c>
      <c r="M273" s="93" t="e">
        <f t="shared" si="25"/>
        <v>#REF!</v>
      </c>
    </row>
    <row r="274" spans="2:13">
      <c r="B274" s="92" t="e">
        <v>#N/A</v>
      </c>
      <c r="C274" s="90" t="e">
        <v>#REF!</v>
      </c>
      <c r="D274" s="90" t="e">
        <v>#REF!</v>
      </c>
      <c r="E274" s="90" t="e">
        <v>#REF!</v>
      </c>
      <c r="F274" s="90" t="e">
        <v>#REF!</v>
      </c>
      <c r="G274" s="90" t="e">
        <v>#REF!</v>
      </c>
      <c r="H274" s="90" t="e">
        <v>#REF!</v>
      </c>
      <c r="I274" s="90" t="e">
        <v>#REF!</v>
      </c>
      <c r="J274" s="90" t="e">
        <v>#REF!</v>
      </c>
      <c r="K274" s="90" t="e">
        <v>#REF!</v>
      </c>
      <c r="L274" s="90" t="e">
        <v>#REF!</v>
      </c>
      <c r="M274" s="93" t="e">
        <f t="shared" si="25"/>
        <v>#REF!</v>
      </c>
    </row>
    <row r="275" spans="2:13">
      <c r="B275" s="92" t="e">
        <v>#N/A</v>
      </c>
      <c r="C275" s="90" t="e">
        <v>#REF!</v>
      </c>
      <c r="D275" s="90" t="e">
        <v>#REF!</v>
      </c>
      <c r="E275" s="90" t="e">
        <v>#REF!</v>
      </c>
      <c r="F275" s="90" t="e">
        <v>#REF!</v>
      </c>
      <c r="G275" s="90" t="e">
        <v>#REF!</v>
      </c>
      <c r="H275" s="90" t="e">
        <v>#REF!</v>
      </c>
      <c r="I275" s="90" t="e">
        <v>#REF!</v>
      </c>
      <c r="J275" s="90" t="e">
        <v>#REF!</v>
      </c>
      <c r="K275" s="90" t="e">
        <v>#REF!</v>
      </c>
      <c r="L275" s="90" t="e">
        <v>#REF!</v>
      </c>
      <c r="M275" s="93" t="e">
        <f t="shared" si="25"/>
        <v>#REF!</v>
      </c>
    </row>
    <row r="276" spans="2:13">
      <c r="B276" s="92" t="e">
        <v>#N/A</v>
      </c>
      <c r="C276" s="90" t="e">
        <v>#REF!</v>
      </c>
      <c r="D276" s="90" t="e">
        <v>#REF!</v>
      </c>
      <c r="E276" s="90" t="e">
        <v>#REF!</v>
      </c>
      <c r="F276" s="90" t="e">
        <v>#REF!</v>
      </c>
      <c r="G276" s="90" t="e">
        <v>#REF!</v>
      </c>
      <c r="H276" s="90" t="e">
        <v>#REF!</v>
      </c>
      <c r="I276" s="90" t="e">
        <v>#REF!</v>
      </c>
      <c r="J276" s="90" t="e">
        <v>#REF!</v>
      </c>
      <c r="K276" s="90" t="e">
        <v>#REF!</v>
      </c>
      <c r="L276" s="90" t="e">
        <v>#REF!</v>
      </c>
      <c r="M276" s="93" t="e">
        <f t="shared" si="25"/>
        <v>#REF!</v>
      </c>
    </row>
    <row r="277" spans="2:13">
      <c r="B277" s="92" t="e">
        <v>#N/A</v>
      </c>
      <c r="C277" s="90" t="e">
        <v>#REF!</v>
      </c>
      <c r="D277" s="90" t="e">
        <v>#REF!</v>
      </c>
      <c r="E277" s="90" t="e">
        <v>#REF!</v>
      </c>
      <c r="F277" s="90" t="e">
        <v>#REF!</v>
      </c>
      <c r="G277" s="90" t="e">
        <v>#REF!</v>
      </c>
      <c r="H277" s="90" t="e">
        <v>#REF!</v>
      </c>
      <c r="I277" s="90" t="e">
        <v>#REF!</v>
      </c>
      <c r="J277" s="90" t="e">
        <v>#REF!</v>
      </c>
      <c r="K277" s="90" t="e">
        <v>#REF!</v>
      </c>
      <c r="L277" s="90" t="e">
        <v>#REF!</v>
      </c>
      <c r="M277" s="93" t="e">
        <f t="shared" si="25"/>
        <v>#REF!</v>
      </c>
    </row>
    <row r="278" spans="2:13">
      <c r="B278" s="92" t="e">
        <v>#N/A</v>
      </c>
      <c r="C278" s="90" t="e">
        <v>#REF!</v>
      </c>
      <c r="D278" s="90" t="e">
        <v>#REF!</v>
      </c>
      <c r="E278" s="90" t="e">
        <v>#REF!</v>
      </c>
      <c r="F278" s="90" t="e">
        <v>#REF!</v>
      </c>
      <c r="G278" s="90" t="e">
        <v>#REF!</v>
      </c>
      <c r="H278" s="90" t="e">
        <v>#REF!</v>
      </c>
      <c r="I278" s="90" t="e">
        <v>#REF!</v>
      </c>
      <c r="J278" s="90" t="e">
        <v>#REF!</v>
      </c>
      <c r="K278" s="90" t="e">
        <v>#REF!</v>
      </c>
      <c r="L278" s="90" t="e">
        <v>#REF!</v>
      </c>
      <c r="M278" s="93" t="e">
        <f t="shared" si="25"/>
        <v>#REF!</v>
      </c>
    </row>
    <row r="279" spans="2:13">
      <c r="B279" s="92" t="e">
        <v>#N/A</v>
      </c>
      <c r="C279" s="90" t="e">
        <v>#REF!</v>
      </c>
      <c r="D279" s="90" t="e">
        <v>#REF!</v>
      </c>
      <c r="E279" s="90" t="e">
        <v>#REF!</v>
      </c>
      <c r="F279" s="90" t="e">
        <v>#REF!</v>
      </c>
      <c r="G279" s="90" t="e">
        <v>#REF!</v>
      </c>
      <c r="H279" s="90" t="e">
        <v>#REF!</v>
      </c>
      <c r="I279" s="90" t="e">
        <v>#REF!</v>
      </c>
      <c r="J279" s="90" t="e">
        <v>#REF!</v>
      </c>
      <c r="K279" s="90" t="e">
        <v>#REF!</v>
      </c>
      <c r="L279" s="90" t="e">
        <v>#REF!</v>
      </c>
      <c r="M279" s="93" t="e">
        <f t="shared" si="25"/>
        <v>#REF!</v>
      </c>
    </row>
    <row r="280" spans="2:13">
      <c r="B280" s="92" t="e">
        <v>#N/A</v>
      </c>
      <c r="C280" s="90" t="e">
        <v>#REF!</v>
      </c>
      <c r="D280" s="90" t="e">
        <v>#REF!</v>
      </c>
      <c r="E280" s="90" t="e">
        <v>#REF!</v>
      </c>
      <c r="F280" s="90" t="e">
        <v>#REF!</v>
      </c>
      <c r="G280" s="90" t="e">
        <v>#REF!</v>
      </c>
      <c r="H280" s="90" t="e">
        <v>#REF!</v>
      </c>
      <c r="I280" s="90" t="e">
        <v>#REF!</v>
      </c>
      <c r="J280" s="90" t="e">
        <v>#REF!</v>
      </c>
      <c r="K280" s="90" t="e">
        <v>#REF!</v>
      </c>
      <c r="L280" s="90" t="e">
        <v>#REF!</v>
      </c>
      <c r="M280" s="93" t="e">
        <f t="shared" si="25"/>
        <v>#REF!</v>
      </c>
    </row>
    <row r="281" spans="2:13">
      <c r="B281" s="92" t="e">
        <v>#N/A</v>
      </c>
      <c r="C281" s="90" t="e">
        <v>#REF!</v>
      </c>
      <c r="D281" s="90" t="e">
        <v>#REF!</v>
      </c>
      <c r="E281" s="90" t="e">
        <v>#REF!</v>
      </c>
      <c r="F281" s="90" t="e">
        <v>#REF!</v>
      </c>
      <c r="G281" s="90" t="e">
        <v>#REF!</v>
      </c>
      <c r="H281" s="90" t="e">
        <v>#REF!</v>
      </c>
      <c r="I281" s="90" t="e">
        <v>#REF!</v>
      </c>
      <c r="J281" s="90" t="e">
        <v>#REF!</v>
      </c>
      <c r="K281" s="90" t="e">
        <v>#REF!</v>
      </c>
      <c r="L281" s="90" t="e">
        <v>#REF!</v>
      </c>
      <c r="M281" s="93" t="e">
        <f t="shared" si="25"/>
        <v>#REF!</v>
      </c>
    </row>
    <row r="282" spans="2:13">
      <c r="B282" s="92" t="e">
        <v>#N/A</v>
      </c>
      <c r="C282" s="90" t="e">
        <v>#REF!</v>
      </c>
      <c r="D282" s="90" t="e">
        <v>#REF!</v>
      </c>
      <c r="E282" s="90" t="e">
        <v>#REF!</v>
      </c>
      <c r="F282" s="90" t="e">
        <v>#REF!</v>
      </c>
      <c r="G282" s="90" t="e">
        <v>#REF!</v>
      </c>
      <c r="H282" s="90" t="e">
        <v>#REF!</v>
      </c>
      <c r="I282" s="90" t="e">
        <v>#REF!</v>
      </c>
      <c r="J282" s="90" t="e">
        <v>#REF!</v>
      </c>
      <c r="K282" s="90" t="e">
        <v>#REF!</v>
      </c>
      <c r="L282" s="90" t="e">
        <v>#REF!</v>
      </c>
      <c r="M282" s="93" t="e">
        <f t="shared" si="25"/>
        <v>#REF!</v>
      </c>
    </row>
    <row r="283" spans="2:13">
      <c r="B283" s="92" t="e">
        <v>#N/A</v>
      </c>
      <c r="C283" s="90" t="e">
        <v>#REF!</v>
      </c>
      <c r="D283" s="90" t="e">
        <v>#REF!</v>
      </c>
      <c r="E283" s="90" t="e">
        <v>#REF!</v>
      </c>
      <c r="F283" s="90" t="e">
        <v>#REF!</v>
      </c>
      <c r="G283" s="90" t="e">
        <v>#REF!</v>
      </c>
      <c r="H283" s="90" t="e">
        <v>#REF!</v>
      </c>
      <c r="I283" s="90" t="e">
        <v>#REF!</v>
      </c>
      <c r="J283" s="90" t="e">
        <v>#REF!</v>
      </c>
      <c r="K283" s="90" t="e">
        <v>#REF!</v>
      </c>
      <c r="L283" s="90" t="e">
        <v>#REF!</v>
      </c>
      <c r="M283" s="93" t="e">
        <f t="shared" si="25"/>
        <v>#REF!</v>
      </c>
    </row>
    <row r="284" spans="2:13">
      <c r="B284" s="92" t="e">
        <v>#N/A</v>
      </c>
      <c r="C284" s="90" t="e">
        <v>#REF!</v>
      </c>
      <c r="D284" s="90" t="e">
        <v>#REF!</v>
      </c>
      <c r="E284" s="90" t="e">
        <v>#REF!</v>
      </c>
      <c r="F284" s="90" t="e">
        <v>#REF!</v>
      </c>
      <c r="G284" s="90" t="e">
        <v>#REF!</v>
      </c>
      <c r="H284" s="90" t="e">
        <v>#REF!</v>
      </c>
      <c r="I284" s="90" t="e">
        <v>#REF!</v>
      </c>
      <c r="J284" s="90" t="e">
        <v>#REF!</v>
      </c>
      <c r="K284" s="90" t="e">
        <v>#REF!</v>
      </c>
      <c r="L284" s="90" t="e">
        <v>#REF!</v>
      </c>
      <c r="M284" s="93" t="e">
        <f t="shared" si="25"/>
        <v>#REF!</v>
      </c>
    </row>
    <row r="285" spans="2:13">
      <c r="B285" s="92" t="e">
        <v>#N/A</v>
      </c>
      <c r="C285" s="90" t="e">
        <v>#REF!</v>
      </c>
      <c r="D285" s="90" t="e">
        <v>#REF!</v>
      </c>
      <c r="E285" s="90" t="e">
        <v>#REF!</v>
      </c>
      <c r="F285" s="90" t="e">
        <v>#REF!</v>
      </c>
      <c r="G285" s="90" t="e">
        <v>#REF!</v>
      </c>
      <c r="H285" s="90" t="e">
        <v>#REF!</v>
      </c>
      <c r="I285" s="90" t="e">
        <v>#REF!</v>
      </c>
      <c r="J285" s="90" t="e">
        <v>#REF!</v>
      </c>
      <c r="K285" s="90" t="e">
        <v>#REF!</v>
      </c>
      <c r="L285" s="90" t="e">
        <v>#REF!</v>
      </c>
      <c r="M285" s="93" t="e">
        <f t="shared" si="25"/>
        <v>#REF!</v>
      </c>
    </row>
    <row r="286" spans="2:13">
      <c r="B286" s="92" t="e">
        <v>#N/A</v>
      </c>
      <c r="C286" s="90" t="e">
        <v>#REF!</v>
      </c>
      <c r="D286" s="90" t="e">
        <v>#REF!</v>
      </c>
      <c r="E286" s="90" t="e">
        <v>#REF!</v>
      </c>
      <c r="F286" s="90" t="e">
        <v>#REF!</v>
      </c>
      <c r="G286" s="90" t="e">
        <v>#REF!</v>
      </c>
      <c r="H286" s="90" t="e">
        <v>#REF!</v>
      </c>
      <c r="I286" s="90" t="e">
        <v>#REF!</v>
      </c>
      <c r="J286" s="90" t="e">
        <v>#REF!</v>
      </c>
      <c r="K286" s="90" t="e">
        <v>#REF!</v>
      </c>
      <c r="L286" s="90" t="e">
        <v>#REF!</v>
      </c>
      <c r="M286" s="93" t="e">
        <f t="shared" si="25"/>
        <v>#REF!</v>
      </c>
    </row>
    <row r="287" spans="2:13">
      <c r="B287" s="92" t="e">
        <v>#N/A</v>
      </c>
      <c r="C287" s="90" t="e">
        <v>#REF!</v>
      </c>
      <c r="D287" s="90" t="e">
        <v>#REF!</v>
      </c>
      <c r="E287" s="90" t="e">
        <v>#REF!</v>
      </c>
      <c r="F287" s="90" t="e">
        <v>#REF!</v>
      </c>
      <c r="G287" s="90" t="e">
        <v>#REF!</v>
      </c>
      <c r="H287" s="90" t="e">
        <v>#REF!</v>
      </c>
      <c r="I287" s="90" t="e">
        <v>#REF!</v>
      </c>
      <c r="J287" s="90" t="e">
        <v>#REF!</v>
      </c>
      <c r="K287" s="90" t="e">
        <v>#REF!</v>
      </c>
      <c r="L287" s="90" t="e">
        <v>#REF!</v>
      </c>
      <c r="M287" s="93" t="e">
        <f t="shared" si="25"/>
        <v>#REF!</v>
      </c>
    </row>
    <row r="288" spans="2:13">
      <c r="B288" s="92" t="e">
        <v>#N/A</v>
      </c>
      <c r="C288" s="90" t="e">
        <v>#REF!</v>
      </c>
      <c r="D288" s="90" t="e">
        <v>#REF!</v>
      </c>
      <c r="E288" s="90" t="e">
        <v>#REF!</v>
      </c>
      <c r="F288" s="90" t="e">
        <v>#REF!</v>
      </c>
      <c r="G288" s="90" t="e">
        <v>#REF!</v>
      </c>
      <c r="H288" s="90" t="e">
        <v>#REF!</v>
      </c>
      <c r="I288" s="90" t="e">
        <v>#REF!</v>
      </c>
      <c r="J288" s="90" t="e">
        <v>#REF!</v>
      </c>
      <c r="K288" s="90" t="e">
        <v>#REF!</v>
      </c>
      <c r="L288" s="90" t="e">
        <v>#REF!</v>
      </c>
      <c r="M288" s="93" t="e">
        <f t="shared" si="25"/>
        <v>#REF!</v>
      </c>
    </row>
    <row r="289" spans="2:13">
      <c r="B289" s="92" t="e">
        <v>#N/A</v>
      </c>
      <c r="C289" s="90" t="e">
        <v>#REF!</v>
      </c>
      <c r="D289" s="90" t="e">
        <v>#REF!</v>
      </c>
      <c r="E289" s="90" t="e">
        <v>#REF!</v>
      </c>
      <c r="F289" s="90" t="e">
        <v>#REF!</v>
      </c>
      <c r="G289" s="90" t="e">
        <v>#REF!</v>
      </c>
      <c r="H289" s="90" t="e">
        <v>#REF!</v>
      </c>
      <c r="I289" s="90" t="e">
        <v>#REF!</v>
      </c>
      <c r="J289" s="90" t="e">
        <v>#REF!</v>
      </c>
      <c r="K289" s="90" t="e">
        <v>#REF!</v>
      </c>
      <c r="L289" s="90" t="e">
        <v>#REF!</v>
      </c>
      <c r="M289" s="93" t="e">
        <f t="shared" si="25"/>
        <v>#REF!</v>
      </c>
    </row>
    <row r="290" spans="2:13">
      <c r="B290" s="92" t="e">
        <v>#N/A</v>
      </c>
      <c r="C290" s="90" t="e">
        <v>#REF!</v>
      </c>
      <c r="D290" s="90" t="e">
        <v>#REF!</v>
      </c>
      <c r="E290" s="90" t="e">
        <v>#REF!</v>
      </c>
      <c r="F290" s="90" t="e">
        <v>#REF!</v>
      </c>
      <c r="G290" s="90" t="e">
        <v>#REF!</v>
      </c>
      <c r="H290" s="90" t="e">
        <v>#REF!</v>
      </c>
      <c r="I290" s="90" t="e">
        <v>#REF!</v>
      </c>
      <c r="J290" s="90" t="e">
        <v>#REF!</v>
      </c>
      <c r="K290" s="90" t="e">
        <v>#REF!</v>
      </c>
      <c r="L290" s="90" t="e">
        <v>#REF!</v>
      </c>
      <c r="M290" s="93" t="e">
        <f t="shared" si="25"/>
        <v>#REF!</v>
      </c>
    </row>
    <row r="291" spans="2:13">
      <c r="B291" s="92" t="e">
        <v>#N/A</v>
      </c>
      <c r="C291" s="90" t="e">
        <v>#REF!</v>
      </c>
      <c r="D291" s="90" t="e">
        <v>#REF!</v>
      </c>
      <c r="E291" s="90" t="e">
        <v>#REF!</v>
      </c>
      <c r="F291" s="90" t="e">
        <v>#REF!</v>
      </c>
      <c r="G291" s="90" t="e">
        <v>#REF!</v>
      </c>
      <c r="H291" s="90" t="e">
        <v>#REF!</v>
      </c>
      <c r="I291" s="90" t="e">
        <v>#REF!</v>
      </c>
      <c r="J291" s="90" t="e">
        <v>#REF!</v>
      </c>
      <c r="K291" s="90" t="e">
        <v>#REF!</v>
      </c>
      <c r="L291" s="90" t="e">
        <v>#REF!</v>
      </c>
      <c r="M291" s="93" t="e">
        <f t="shared" si="25"/>
        <v>#REF!</v>
      </c>
    </row>
    <row r="292" spans="2:13">
      <c r="B292" s="92" t="e">
        <v>#N/A</v>
      </c>
      <c r="C292" s="90" t="e">
        <v>#REF!</v>
      </c>
      <c r="D292" s="90" t="e">
        <v>#REF!</v>
      </c>
      <c r="E292" s="90" t="e">
        <v>#REF!</v>
      </c>
      <c r="F292" s="90" t="e">
        <v>#REF!</v>
      </c>
      <c r="G292" s="90" t="e">
        <v>#REF!</v>
      </c>
      <c r="H292" s="90" t="e">
        <v>#REF!</v>
      </c>
      <c r="I292" s="90" t="e">
        <v>#REF!</v>
      </c>
      <c r="J292" s="90" t="e">
        <v>#REF!</v>
      </c>
      <c r="K292" s="90" t="e">
        <v>#REF!</v>
      </c>
      <c r="L292" s="90" t="e">
        <v>#REF!</v>
      </c>
      <c r="M292" s="93" t="e">
        <f t="shared" si="25"/>
        <v>#REF!</v>
      </c>
    </row>
    <row r="293" spans="2:13">
      <c r="B293" s="92" t="e">
        <v>#N/A</v>
      </c>
      <c r="C293" s="90" t="e">
        <v>#REF!</v>
      </c>
      <c r="D293" s="90" t="e">
        <v>#REF!</v>
      </c>
      <c r="E293" s="90" t="e">
        <v>#REF!</v>
      </c>
      <c r="F293" s="90" t="e">
        <v>#REF!</v>
      </c>
      <c r="G293" s="90" t="e">
        <v>#REF!</v>
      </c>
      <c r="H293" s="90" t="e">
        <v>#REF!</v>
      </c>
      <c r="I293" s="90" t="e">
        <v>#REF!</v>
      </c>
      <c r="J293" s="90" t="e">
        <v>#REF!</v>
      </c>
      <c r="K293" s="90" t="e">
        <v>#REF!</v>
      </c>
      <c r="L293" s="90" t="e">
        <v>#REF!</v>
      </c>
      <c r="M293" s="93" t="e">
        <f t="shared" si="25"/>
        <v>#REF!</v>
      </c>
    </row>
    <row r="294" spans="2:13">
      <c r="B294" s="92" t="e">
        <v>#N/A</v>
      </c>
      <c r="C294" s="90" t="e">
        <v>#REF!</v>
      </c>
      <c r="D294" s="90" t="e">
        <v>#REF!</v>
      </c>
      <c r="E294" s="90" t="e">
        <v>#REF!</v>
      </c>
      <c r="F294" s="90" t="e">
        <v>#REF!</v>
      </c>
      <c r="G294" s="90" t="e">
        <v>#REF!</v>
      </c>
      <c r="H294" s="90" t="e">
        <v>#REF!</v>
      </c>
      <c r="I294" s="90" t="e">
        <v>#REF!</v>
      </c>
      <c r="J294" s="90" t="e">
        <v>#REF!</v>
      </c>
      <c r="K294" s="90" t="e">
        <v>#REF!</v>
      </c>
      <c r="L294" s="90" t="e">
        <v>#REF!</v>
      </c>
      <c r="M294" s="93" t="e">
        <f t="shared" si="25"/>
        <v>#REF!</v>
      </c>
    </row>
    <row r="295" spans="2:13">
      <c r="B295" s="92" t="e">
        <v>#N/A</v>
      </c>
      <c r="C295" s="90" t="e">
        <v>#REF!</v>
      </c>
      <c r="D295" s="90" t="e">
        <v>#REF!</v>
      </c>
      <c r="E295" s="90" t="e">
        <v>#REF!</v>
      </c>
      <c r="F295" s="90" t="e">
        <v>#REF!</v>
      </c>
      <c r="G295" s="90" t="e">
        <v>#REF!</v>
      </c>
      <c r="H295" s="90" t="e">
        <v>#REF!</v>
      </c>
      <c r="I295" s="90" t="e">
        <v>#REF!</v>
      </c>
      <c r="J295" s="90" t="e">
        <v>#REF!</v>
      </c>
      <c r="K295" s="90" t="e">
        <v>#REF!</v>
      </c>
      <c r="L295" s="90" t="e">
        <v>#REF!</v>
      </c>
      <c r="M295" s="93" t="e">
        <f t="shared" si="25"/>
        <v>#REF!</v>
      </c>
    </row>
    <row r="296" spans="2:13">
      <c r="B296" s="92" t="e">
        <v>#N/A</v>
      </c>
      <c r="C296" s="90" t="e">
        <v>#REF!</v>
      </c>
      <c r="D296" s="90" t="e">
        <v>#REF!</v>
      </c>
      <c r="E296" s="90" t="e">
        <v>#REF!</v>
      </c>
      <c r="F296" s="90" t="e">
        <v>#REF!</v>
      </c>
      <c r="G296" s="90" t="e">
        <v>#REF!</v>
      </c>
      <c r="H296" s="90" t="e">
        <v>#REF!</v>
      </c>
      <c r="I296" s="90" t="e">
        <v>#REF!</v>
      </c>
      <c r="J296" s="90" t="e">
        <v>#REF!</v>
      </c>
      <c r="K296" s="90" t="e">
        <v>#REF!</v>
      </c>
      <c r="L296" s="90" t="e">
        <v>#REF!</v>
      </c>
      <c r="M296" s="93" t="e">
        <f t="shared" si="25"/>
        <v>#REF!</v>
      </c>
    </row>
    <row r="297" spans="2:13">
      <c r="B297" s="92" t="e">
        <v>#N/A</v>
      </c>
      <c r="C297" s="90" t="e">
        <v>#REF!</v>
      </c>
      <c r="D297" s="90" t="e">
        <v>#REF!</v>
      </c>
      <c r="E297" s="90" t="e">
        <v>#REF!</v>
      </c>
      <c r="F297" s="90" t="e">
        <v>#REF!</v>
      </c>
      <c r="G297" s="90" t="e">
        <v>#REF!</v>
      </c>
      <c r="H297" s="90" t="e">
        <v>#REF!</v>
      </c>
      <c r="I297" s="90" t="e">
        <v>#REF!</v>
      </c>
      <c r="J297" s="90" t="e">
        <v>#REF!</v>
      </c>
      <c r="K297" s="90" t="e">
        <v>#REF!</v>
      </c>
      <c r="L297" s="90" t="e">
        <v>#REF!</v>
      </c>
      <c r="M297" s="93" t="e">
        <f t="shared" si="25"/>
        <v>#REF!</v>
      </c>
    </row>
    <row r="298" spans="2:13">
      <c r="B298" s="92" t="e">
        <v>#N/A</v>
      </c>
      <c r="C298" s="90" t="e">
        <v>#REF!</v>
      </c>
      <c r="D298" s="90" t="e">
        <v>#REF!</v>
      </c>
      <c r="E298" s="90" t="e">
        <v>#REF!</v>
      </c>
      <c r="F298" s="90" t="e">
        <v>#REF!</v>
      </c>
      <c r="G298" s="90" t="e">
        <v>#REF!</v>
      </c>
      <c r="H298" s="90" t="e">
        <v>#REF!</v>
      </c>
      <c r="I298" s="90" t="e">
        <v>#REF!</v>
      </c>
      <c r="J298" s="90" t="e">
        <v>#REF!</v>
      </c>
      <c r="K298" s="90" t="e">
        <v>#REF!</v>
      </c>
      <c r="L298" s="90" t="e">
        <v>#REF!</v>
      </c>
      <c r="M298" s="93" t="e">
        <f t="shared" si="25"/>
        <v>#REF!</v>
      </c>
    </row>
    <row r="299" spans="2:13">
      <c r="B299" s="92" t="e">
        <v>#N/A</v>
      </c>
      <c r="C299" s="90" t="e">
        <v>#REF!</v>
      </c>
      <c r="D299" s="90" t="e">
        <v>#REF!</v>
      </c>
      <c r="E299" s="90" t="e">
        <v>#REF!</v>
      </c>
      <c r="F299" s="90" t="e">
        <v>#REF!</v>
      </c>
      <c r="G299" s="90" t="e">
        <v>#REF!</v>
      </c>
      <c r="H299" s="90" t="e">
        <v>#REF!</v>
      </c>
      <c r="I299" s="90" t="e">
        <v>#REF!</v>
      </c>
      <c r="J299" s="90" t="e">
        <v>#REF!</v>
      </c>
      <c r="K299" s="90" t="e">
        <v>#REF!</v>
      </c>
      <c r="L299" s="90" t="e">
        <v>#REF!</v>
      </c>
      <c r="M299" s="93" t="e">
        <f t="shared" si="25"/>
        <v>#REF!</v>
      </c>
    </row>
    <row r="300" spans="2:13">
      <c r="C300" s="90"/>
      <c r="D300" s="90"/>
      <c r="E300" s="90"/>
      <c r="F300" s="90"/>
      <c r="G300" s="90"/>
      <c r="H300" s="90"/>
      <c r="I300" s="90"/>
      <c r="J300" s="90"/>
      <c r="K300" s="90"/>
      <c r="L300" s="90"/>
    </row>
    <row r="301" spans="2:13">
      <c r="C301" s="90"/>
      <c r="D301" s="90"/>
      <c r="E301" s="90"/>
      <c r="F301" s="90"/>
      <c r="G301" s="90"/>
      <c r="H301" s="90"/>
      <c r="I301" s="90"/>
      <c r="J301" s="90"/>
      <c r="K301" s="90"/>
      <c r="L301" s="90"/>
    </row>
    <row r="302" spans="2:13">
      <c r="C302" s="90"/>
      <c r="D302" s="90"/>
      <c r="E302" s="90"/>
      <c r="F302" s="90"/>
      <c r="G302" s="90"/>
      <c r="H302" s="90"/>
      <c r="I302" s="90"/>
      <c r="J302" s="90"/>
      <c r="K302" s="90"/>
      <c r="L302" s="90"/>
    </row>
    <row r="303" spans="2:13">
      <c r="C303" s="90"/>
      <c r="D303" s="90"/>
      <c r="E303" s="90"/>
      <c r="F303" s="90"/>
      <c r="G303" s="90"/>
      <c r="H303" s="90"/>
      <c r="I303" s="90"/>
      <c r="J303" s="90"/>
      <c r="K303" s="90"/>
      <c r="L303" s="90"/>
    </row>
    <row r="304" spans="2:13">
      <c r="C304" s="90"/>
      <c r="D304" s="90"/>
      <c r="E304" s="90"/>
      <c r="F304" s="90"/>
      <c r="G304" s="90"/>
      <c r="H304" s="90"/>
      <c r="I304" s="90"/>
      <c r="J304" s="90"/>
      <c r="K304" s="90"/>
      <c r="L304" s="90"/>
    </row>
  </sheetData>
  <phoneticPr fontId="75" type="noConversion"/>
  <printOptions horizontalCentered="1"/>
  <pageMargins left="0.75" right="0.75" top="1" bottom="1" header="0.5" footer="0.5"/>
  <pageSetup scale="53" fitToHeight="2" orientation="portrait" r:id="rId1"/>
  <headerFooter alignWithMargins="0"/>
  <rowBreaks count="1" manualBreakCount="1">
    <brk id="3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workbookViewId="0">
      <selection activeCell="H22" sqref="H22"/>
    </sheetView>
  </sheetViews>
  <sheetFormatPr defaultRowHeight="12.75"/>
  <cols>
    <col min="1" max="1" width="3.5703125" customWidth="1"/>
    <col min="2" max="2" width="19" customWidth="1"/>
    <col min="3" max="3" width="13.42578125" customWidth="1"/>
    <col min="7" max="7" width="9.5703125" customWidth="1"/>
  </cols>
  <sheetData>
    <row r="2" spans="2:3">
      <c r="B2" s="166" t="s">
        <v>274</v>
      </c>
    </row>
    <row r="3" spans="2:3">
      <c r="B3" t="s">
        <v>248</v>
      </c>
    </row>
    <row r="4" spans="2:3">
      <c r="B4" t="s">
        <v>249</v>
      </c>
    </row>
    <row r="5" spans="2:3">
      <c r="B5" s="56" t="s">
        <v>250</v>
      </c>
    </row>
    <row r="6" spans="2:3">
      <c r="B6" s="56" t="s">
        <v>282</v>
      </c>
    </row>
    <row r="8" spans="2:3">
      <c r="B8" s="166" t="s">
        <v>260</v>
      </c>
    </row>
    <row r="9" spans="2:3">
      <c r="B9" t="s">
        <v>261</v>
      </c>
    </row>
    <row r="10" spans="2:3">
      <c r="C10" s="163" t="s">
        <v>262</v>
      </c>
    </row>
    <row r="11" spans="2:3">
      <c r="C11" s="163" t="s">
        <v>263</v>
      </c>
    </row>
    <row r="12" spans="2:3">
      <c r="C12" s="163" t="s">
        <v>264</v>
      </c>
    </row>
    <row r="13" spans="2:3">
      <c r="B13" s="162" t="s">
        <v>265</v>
      </c>
    </row>
    <row r="14" spans="2:3">
      <c r="B14" s="163" t="s">
        <v>266</v>
      </c>
    </row>
    <row r="15" spans="2:3">
      <c r="B15" s="56" t="s">
        <v>270</v>
      </c>
    </row>
    <row r="16" spans="2:3">
      <c r="B16" s="44"/>
      <c r="C16" s="163" t="s">
        <v>267</v>
      </c>
    </row>
    <row r="17" spans="2:3">
      <c r="B17" s="165" t="s">
        <v>271</v>
      </c>
    </row>
    <row r="18" spans="2:3">
      <c r="C18" s="163" t="s">
        <v>268</v>
      </c>
    </row>
    <row r="19" spans="2:3">
      <c r="C19" s="163" t="s">
        <v>269</v>
      </c>
    </row>
    <row r="20" spans="2:3">
      <c r="B20" s="164" t="s">
        <v>272</v>
      </c>
    </row>
    <row r="21" spans="2:3">
      <c r="B21" s="164" t="s">
        <v>273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tabSelected="1" zoomScaleNormal="100" workbookViewId="0"/>
  </sheetViews>
  <sheetFormatPr defaultColWidth="9.140625" defaultRowHeight="12.75"/>
  <cols>
    <col min="1" max="16384" width="9.140625" style="678"/>
  </cols>
  <sheetData>
    <row r="2" spans="1:1" ht="15.75">
      <c r="A2" s="677" t="s">
        <v>334</v>
      </c>
    </row>
  </sheetData>
  <pageMargins left="0.75" right="0.75" top="1" bottom="1" header="0.5" footer="0.5"/>
  <pageSetup orientation="landscape" horizontalDpi="300" verticalDpi="300" r:id="rId1"/>
  <headerFooter alignWithMargins="0">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M48"/>
  <sheetViews>
    <sheetView zoomScaleNormal="100" workbookViewId="0">
      <pane xSplit="1" ySplit="6" topLeftCell="B30" activePane="bottomRight" state="frozen"/>
      <selection pane="topRight" activeCell="B1" sqref="B1"/>
      <selection pane="bottomLeft" activeCell="A7" sqref="A7"/>
      <selection pane="bottomRight" activeCell="F42" sqref="F42"/>
    </sheetView>
  </sheetViews>
  <sheetFormatPr defaultRowHeight="12.75"/>
  <cols>
    <col min="1" max="1" width="41.140625" customWidth="1"/>
    <col min="2" max="10" width="11.5703125" style="214" customWidth="1"/>
    <col min="11" max="11" width="11.85546875" style="214" customWidth="1"/>
    <col min="12" max="25" width="11.5703125" style="214" customWidth="1"/>
    <col min="26" max="37" width="11.5703125" style="114" customWidth="1"/>
    <col min="38" max="49" width="11.5703125" bestFit="1" customWidth="1"/>
    <col min="50" max="61" width="11.5703125" style="114" bestFit="1" customWidth="1"/>
    <col min="62" max="131" width="11.5703125" style="214" bestFit="1" customWidth="1"/>
    <col min="132" max="169" width="8.85546875" style="235" customWidth="1"/>
  </cols>
  <sheetData>
    <row r="1" spans="1:169" ht="20.25" customHeight="1">
      <c r="A1" s="656" t="s">
        <v>300</v>
      </c>
      <c r="L1" s="215"/>
      <c r="M1" s="216"/>
    </row>
    <row r="2" spans="1:169" ht="15.75">
      <c r="A2" s="657" t="s">
        <v>333</v>
      </c>
      <c r="L2" s="215"/>
      <c r="M2" s="216"/>
    </row>
    <row r="3" spans="1:169" ht="20.25" customHeight="1">
      <c r="A3" s="180" t="s">
        <v>301</v>
      </c>
      <c r="L3" s="215"/>
      <c r="M3" s="216"/>
    </row>
    <row r="4" spans="1:169" ht="15.75">
      <c r="A4" s="181" t="s">
        <v>302</v>
      </c>
      <c r="L4" s="215"/>
      <c r="M4" s="216"/>
    </row>
    <row r="5" spans="1:169" ht="15.75">
      <c r="A5" s="181"/>
      <c r="L5" s="215"/>
      <c r="M5" s="216"/>
    </row>
    <row r="6" spans="1:169" s="185" customFormat="1" ht="14.45" customHeight="1">
      <c r="A6" s="182"/>
      <c r="B6" s="217">
        <v>44197</v>
      </c>
      <c r="C6" s="217">
        <v>44228</v>
      </c>
      <c r="D6" s="217">
        <v>44256</v>
      </c>
      <c r="E6" s="217">
        <v>44287</v>
      </c>
      <c r="F6" s="217">
        <v>44317</v>
      </c>
      <c r="G6" s="217">
        <v>44348</v>
      </c>
      <c r="H6" s="217">
        <v>44378</v>
      </c>
      <c r="I6" s="217">
        <v>44409</v>
      </c>
      <c r="J6" s="217">
        <v>44440</v>
      </c>
      <c r="K6" s="217">
        <v>44470</v>
      </c>
      <c r="L6" s="217">
        <v>44501</v>
      </c>
      <c r="M6" s="217">
        <v>44531</v>
      </c>
      <c r="N6" s="217">
        <v>44562</v>
      </c>
      <c r="O6" s="217">
        <v>44593</v>
      </c>
      <c r="P6" s="217">
        <v>44621</v>
      </c>
      <c r="Q6" s="217">
        <v>44652</v>
      </c>
      <c r="R6" s="217">
        <v>44682</v>
      </c>
      <c r="S6" s="217">
        <v>44713</v>
      </c>
      <c r="T6" s="217">
        <v>44743</v>
      </c>
      <c r="U6" s="217">
        <v>44774</v>
      </c>
      <c r="V6" s="217">
        <v>44805</v>
      </c>
      <c r="W6" s="217">
        <v>44835</v>
      </c>
      <c r="X6" s="217">
        <v>44866</v>
      </c>
      <c r="Y6" s="217">
        <v>44896</v>
      </c>
      <c r="Z6" s="624">
        <v>44927</v>
      </c>
      <c r="AA6" s="624">
        <v>44958</v>
      </c>
      <c r="AB6" s="624">
        <v>44986</v>
      </c>
      <c r="AC6" s="624">
        <v>45017</v>
      </c>
      <c r="AD6" s="624">
        <v>45047</v>
      </c>
      <c r="AE6" s="624">
        <v>45078</v>
      </c>
      <c r="AF6" s="624">
        <v>45108</v>
      </c>
      <c r="AG6" s="624">
        <v>45139</v>
      </c>
      <c r="AH6" s="624">
        <v>45170</v>
      </c>
      <c r="AI6" s="624">
        <v>45200</v>
      </c>
      <c r="AJ6" s="624">
        <v>45231</v>
      </c>
      <c r="AK6" s="624">
        <v>45261</v>
      </c>
      <c r="AL6" s="183">
        <v>45292</v>
      </c>
      <c r="AM6" s="183">
        <v>45323</v>
      </c>
      <c r="AN6" s="183">
        <v>45352</v>
      </c>
      <c r="AO6" s="183">
        <v>45383</v>
      </c>
      <c r="AP6" s="184">
        <v>45413</v>
      </c>
      <c r="AQ6" s="184">
        <v>45444</v>
      </c>
      <c r="AR6" s="184">
        <v>45474</v>
      </c>
      <c r="AS6" s="184">
        <v>45505</v>
      </c>
      <c r="AT6" s="184">
        <v>45536</v>
      </c>
      <c r="AU6" s="184">
        <v>45566</v>
      </c>
      <c r="AV6" s="184">
        <v>45597</v>
      </c>
      <c r="AW6" s="184">
        <v>45627</v>
      </c>
      <c r="AX6" s="624">
        <v>45658</v>
      </c>
      <c r="AY6" s="624">
        <v>45689</v>
      </c>
      <c r="AZ6" s="624">
        <v>45717</v>
      </c>
      <c r="BA6" s="624">
        <v>45748</v>
      </c>
      <c r="BB6" s="624">
        <v>45778</v>
      </c>
      <c r="BC6" s="624">
        <v>45809</v>
      </c>
      <c r="BD6" s="624">
        <v>45839</v>
      </c>
      <c r="BE6" s="624">
        <v>45870</v>
      </c>
      <c r="BF6" s="624">
        <v>45901</v>
      </c>
      <c r="BG6" s="624">
        <v>45931</v>
      </c>
      <c r="BH6" s="624">
        <v>45962</v>
      </c>
      <c r="BI6" s="624">
        <v>45992</v>
      </c>
      <c r="BJ6" s="217">
        <v>46023</v>
      </c>
      <c r="BK6" s="217">
        <v>46054</v>
      </c>
      <c r="BL6" s="217">
        <v>46082</v>
      </c>
      <c r="BM6" s="217">
        <v>46113</v>
      </c>
      <c r="BN6" s="217">
        <v>46143</v>
      </c>
      <c r="BO6" s="217">
        <v>46174</v>
      </c>
      <c r="BP6" s="217">
        <v>46204</v>
      </c>
      <c r="BQ6" s="217">
        <v>46235</v>
      </c>
      <c r="BR6" s="217">
        <v>46266</v>
      </c>
      <c r="BS6" s="217">
        <v>46296</v>
      </c>
      <c r="BT6" s="217">
        <v>46327</v>
      </c>
      <c r="BU6" s="217">
        <v>46357</v>
      </c>
      <c r="BV6" s="217">
        <v>46388</v>
      </c>
      <c r="BW6" s="217">
        <v>46419</v>
      </c>
      <c r="BX6" s="217">
        <v>46447</v>
      </c>
      <c r="BY6" s="217">
        <v>46478</v>
      </c>
      <c r="BZ6" s="217">
        <v>46508</v>
      </c>
      <c r="CA6" s="217">
        <v>46539</v>
      </c>
      <c r="CB6" s="217">
        <v>46569</v>
      </c>
      <c r="CC6" s="217">
        <v>46600</v>
      </c>
      <c r="CD6" s="217">
        <v>46631</v>
      </c>
      <c r="CE6" s="217">
        <v>46661</v>
      </c>
      <c r="CF6" s="217">
        <v>46692</v>
      </c>
      <c r="CG6" s="217">
        <v>46722</v>
      </c>
      <c r="CH6" s="217">
        <v>46753</v>
      </c>
      <c r="CI6" s="217">
        <v>46784</v>
      </c>
      <c r="CJ6" s="217">
        <v>46813</v>
      </c>
      <c r="CK6" s="217">
        <v>46844</v>
      </c>
      <c r="CL6" s="217">
        <v>46874</v>
      </c>
      <c r="CM6" s="217">
        <v>46905</v>
      </c>
      <c r="CN6" s="217">
        <v>46935</v>
      </c>
      <c r="CO6" s="217">
        <v>46966</v>
      </c>
      <c r="CP6" s="217">
        <v>46997</v>
      </c>
      <c r="CQ6" s="217">
        <v>47027</v>
      </c>
      <c r="CR6" s="217">
        <v>47058</v>
      </c>
      <c r="CS6" s="217">
        <v>47088</v>
      </c>
      <c r="CT6" s="217">
        <v>47119</v>
      </c>
      <c r="CU6" s="217">
        <v>47150</v>
      </c>
      <c r="CV6" s="217">
        <v>47178</v>
      </c>
      <c r="CW6" s="217">
        <v>47209</v>
      </c>
      <c r="CX6" s="217">
        <v>47239</v>
      </c>
      <c r="CY6" s="217">
        <v>47270</v>
      </c>
      <c r="CZ6" s="217">
        <v>47300</v>
      </c>
      <c r="DA6" s="217">
        <v>47331</v>
      </c>
      <c r="DB6" s="217">
        <v>47362</v>
      </c>
      <c r="DC6" s="217">
        <v>47392</v>
      </c>
      <c r="DD6" s="217">
        <v>47423</v>
      </c>
      <c r="DE6" s="217">
        <v>47453</v>
      </c>
      <c r="DF6" s="217">
        <v>47484</v>
      </c>
      <c r="DG6" s="217">
        <v>47515</v>
      </c>
      <c r="DH6" s="217">
        <v>47543</v>
      </c>
      <c r="DI6" s="217">
        <v>47574</v>
      </c>
      <c r="DJ6" s="217">
        <v>47604</v>
      </c>
      <c r="DK6" s="217">
        <v>47635</v>
      </c>
      <c r="DL6" s="217">
        <v>47665</v>
      </c>
      <c r="DM6" s="217">
        <v>47696</v>
      </c>
      <c r="DN6" s="217">
        <v>47727</v>
      </c>
      <c r="DO6" s="217">
        <v>47757</v>
      </c>
      <c r="DP6" s="217">
        <v>47788</v>
      </c>
      <c r="DQ6" s="217">
        <v>47818</v>
      </c>
      <c r="DR6" s="217">
        <v>47849</v>
      </c>
      <c r="DS6" s="217">
        <v>47880</v>
      </c>
      <c r="DT6" s="217">
        <v>47908</v>
      </c>
      <c r="DU6" s="217">
        <v>47939</v>
      </c>
      <c r="DV6" s="217">
        <v>47969</v>
      </c>
      <c r="DW6" s="217">
        <v>48000</v>
      </c>
      <c r="DX6" s="217">
        <v>48030</v>
      </c>
      <c r="DY6" s="217">
        <v>48061</v>
      </c>
      <c r="DZ6" s="217">
        <v>48092</v>
      </c>
      <c r="EA6" s="217">
        <v>48122</v>
      </c>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232"/>
      <c r="FA6" s="232"/>
      <c r="FB6" s="232"/>
      <c r="FC6" s="232"/>
      <c r="FD6" s="232"/>
      <c r="FE6" s="232"/>
      <c r="FF6" s="232"/>
      <c r="FG6" s="232"/>
      <c r="FH6" s="232"/>
      <c r="FI6" s="232"/>
      <c r="FJ6" s="232"/>
      <c r="FK6" s="232"/>
      <c r="FL6" s="232"/>
      <c r="FM6" s="232"/>
    </row>
    <row r="7" spans="1:169" s="189" customFormat="1">
      <c r="A7" s="186" t="s">
        <v>141</v>
      </c>
      <c r="B7" s="218">
        <v>0.25</v>
      </c>
      <c r="C7" s="218">
        <v>0.25</v>
      </c>
      <c r="D7" s="218">
        <v>0.25</v>
      </c>
      <c r="E7" s="218">
        <v>0.25</v>
      </c>
      <c r="F7" s="218">
        <v>0.25</v>
      </c>
      <c r="G7" s="218">
        <v>0.25</v>
      </c>
      <c r="H7" s="218">
        <v>0.25</v>
      </c>
      <c r="I7" s="218">
        <v>0.25</v>
      </c>
      <c r="J7" s="218">
        <v>0.25</v>
      </c>
      <c r="K7" s="218">
        <v>0.25</v>
      </c>
      <c r="L7" s="218">
        <v>0.25</v>
      </c>
      <c r="M7" s="218">
        <v>0.25</v>
      </c>
      <c r="N7" s="218">
        <v>0.25</v>
      </c>
      <c r="O7" s="218">
        <v>0.25</v>
      </c>
      <c r="P7" s="218">
        <v>0.25</v>
      </c>
      <c r="Q7" s="218">
        <v>0.25</v>
      </c>
      <c r="R7" s="218">
        <v>0.25</v>
      </c>
      <c r="S7" s="218">
        <v>0.25</v>
      </c>
      <c r="T7" s="218">
        <v>0.25</v>
      </c>
      <c r="U7" s="218">
        <v>0.25</v>
      </c>
      <c r="V7" s="218">
        <v>0.25</v>
      </c>
      <c r="W7" s="218">
        <v>0.25</v>
      </c>
      <c r="X7" s="218">
        <v>0.25</v>
      </c>
      <c r="Y7" s="218">
        <v>0.25</v>
      </c>
      <c r="Z7" s="625">
        <v>0.25</v>
      </c>
      <c r="AA7" s="625">
        <v>0.25</v>
      </c>
      <c r="AB7" s="625">
        <v>0.25</v>
      </c>
      <c r="AC7" s="625">
        <v>0.25</v>
      </c>
      <c r="AD7" s="625">
        <v>0.25</v>
      </c>
      <c r="AE7" s="625">
        <v>0.25</v>
      </c>
      <c r="AF7" s="625">
        <v>0.25</v>
      </c>
      <c r="AG7" s="625">
        <v>0.25</v>
      </c>
      <c r="AH7" s="625">
        <v>0.25</v>
      </c>
      <c r="AI7" s="625">
        <v>0.25</v>
      </c>
      <c r="AJ7" s="625">
        <v>0.25</v>
      </c>
      <c r="AK7" s="625">
        <v>0.25</v>
      </c>
      <c r="AL7" s="187">
        <v>0.25</v>
      </c>
      <c r="AM7" s="187">
        <v>0.25</v>
      </c>
      <c r="AN7" s="187">
        <v>0.25</v>
      </c>
      <c r="AO7" s="187">
        <v>0.25</v>
      </c>
      <c r="AP7" s="188">
        <v>0.25</v>
      </c>
      <c r="AQ7" s="188">
        <v>0.25</v>
      </c>
      <c r="AR7" s="188">
        <v>0.25</v>
      </c>
      <c r="AS7" s="188">
        <v>0.25</v>
      </c>
      <c r="AT7" s="188">
        <v>0.25</v>
      </c>
      <c r="AU7" s="188">
        <v>0.25</v>
      </c>
      <c r="AV7" s="188">
        <v>0.25</v>
      </c>
      <c r="AW7" s="188">
        <v>0.25</v>
      </c>
      <c r="AX7" s="625">
        <v>0.25</v>
      </c>
      <c r="AY7" s="625">
        <v>0.25</v>
      </c>
      <c r="AZ7" s="625">
        <v>0.25</v>
      </c>
      <c r="BA7" s="625">
        <v>0.25</v>
      </c>
      <c r="BB7" s="625">
        <v>0.25</v>
      </c>
      <c r="BC7" s="625">
        <v>0.25</v>
      </c>
      <c r="BD7" s="625">
        <v>0.25</v>
      </c>
      <c r="BE7" s="625">
        <v>0.25</v>
      </c>
      <c r="BF7" s="625">
        <v>0.25</v>
      </c>
      <c r="BG7" s="625">
        <v>0.25</v>
      </c>
      <c r="BH7" s="625">
        <v>0.25</v>
      </c>
      <c r="BI7" s="625">
        <v>0.25</v>
      </c>
      <c r="BJ7" s="228">
        <v>0.25</v>
      </c>
      <c r="BK7" s="228">
        <v>0.25</v>
      </c>
      <c r="BL7" s="228">
        <v>0.25</v>
      </c>
      <c r="BM7" s="228">
        <v>0.25</v>
      </c>
      <c r="BN7" s="228">
        <v>0.25</v>
      </c>
      <c r="BO7" s="228">
        <v>0.25</v>
      </c>
      <c r="BP7" s="228">
        <v>0.25</v>
      </c>
      <c r="BQ7" s="228">
        <v>0.25</v>
      </c>
      <c r="BR7" s="228">
        <v>0.25</v>
      </c>
      <c r="BS7" s="228">
        <v>0.25</v>
      </c>
      <c r="BT7" s="228">
        <v>0.25</v>
      </c>
      <c r="BU7" s="228">
        <v>0.25</v>
      </c>
      <c r="BV7" s="228">
        <v>0.25</v>
      </c>
      <c r="BW7" s="228">
        <v>0.25</v>
      </c>
      <c r="BX7" s="228">
        <v>0.25</v>
      </c>
      <c r="BY7" s="228">
        <v>0.25</v>
      </c>
      <c r="BZ7" s="228">
        <v>0.25</v>
      </c>
      <c r="CA7" s="228">
        <v>0.25</v>
      </c>
      <c r="CB7" s="228">
        <v>0.25</v>
      </c>
      <c r="CC7" s="228">
        <v>0.25</v>
      </c>
      <c r="CD7" s="228">
        <v>0.25</v>
      </c>
      <c r="CE7" s="228">
        <v>0.25</v>
      </c>
      <c r="CF7" s="228">
        <v>0.25</v>
      </c>
      <c r="CG7" s="228">
        <v>0.25</v>
      </c>
      <c r="CH7" s="228">
        <v>0.25</v>
      </c>
      <c r="CI7" s="228">
        <v>0.25</v>
      </c>
      <c r="CJ7" s="228">
        <v>0.25</v>
      </c>
      <c r="CK7" s="228">
        <v>0.25</v>
      </c>
      <c r="CL7" s="228">
        <v>0.25</v>
      </c>
      <c r="CM7" s="228">
        <v>0.25</v>
      </c>
      <c r="CN7" s="228">
        <v>0.25</v>
      </c>
      <c r="CO7" s="228">
        <v>0.25</v>
      </c>
      <c r="CP7" s="228">
        <v>0.25</v>
      </c>
      <c r="CQ7" s="228">
        <v>0.25</v>
      </c>
      <c r="CR7" s="228">
        <v>0.25</v>
      </c>
      <c r="CS7" s="228">
        <v>0.25</v>
      </c>
      <c r="CT7" s="228">
        <v>0.25</v>
      </c>
      <c r="CU7" s="228">
        <v>0.25</v>
      </c>
      <c r="CV7" s="228">
        <v>0.25</v>
      </c>
      <c r="CW7" s="228">
        <v>0.25</v>
      </c>
      <c r="CX7" s="228">
        <v>0.25</v>
      </c>
      <c r="CY7" s="228">
        <v>0.25</v>
      </c>
      <c r="CZ7" s="228">
        <v>0.25</v>
      </c>
      <c r="DA7" s="228">
        <v>0.25</v>
      </c>
      <c r="DB7" s="228">
        <v>0.25</v>
      </c>
      <c r="DC7" s="228">
        <v>0.25</v>
      </c>
      <c r="DD7" s="228">
        <v>0.25</v>
      </c>
      <c r="DE7" s="228">
        <v>0.25</v>
      </c>
      <c r="DF7" s="228">
        <v>0.25</v>
      </c>
      <c r="DG7" s="228">
        <v>0.25</v>
      </c>
      <c r="DH7" s="228">
        <v>0.25</v>
      </c>
      <c r="DI7" s="228">
        <v>0.25</v>
      </c>
      <c r="DJ7" s="228">
        <v>0.25</v>
      </c>
      <c r="DK7" s="228">
        <v>0.25</v>
      </c>
      <c r="DL7" s="228">
        <v>0.25</v>
      </c>
      <c r="DM7" s="228">
        <v>0.25</v>
      </c>
      <c r="DN7" s="228">
        <v>0.25</v>
      </c>
      <c r="DO7" s="228">
        <v>0.25</v>
      </c>
      <c r="DP7" s="228">
        <v>0.25</v>
      </c>
      <c r="DQ7" s="228">
        <v>0.25</v>
      </c>
      <c r="DR7" s="228">
        <v>0.25</v>
      </c>
      <c r="DS7" s="228">
        <v>0.25</v>
      </c>
      <c r="DT7" s="228">
        <v>0.25</v>
      </c>
      <c r="DU7" s="228">
        <v>0.25</v>
      </c>
      <c r="DV7" s="228">
        <v>0.25</v>
      </c>
      <c r="DW7" s="228">
        <v>0.25</v>
      </c>
      <c r="DX7" s="228">
        <v>0.25</v>
      </c>
      <c r="DY7" s="228">
        <v>0.25</v>
      </c>
      <c r="DZ7" s="228">
        <v>0.25</v>
      </c>
      <c r="EA7" s="228">
        <v>0.25</v>
      </c>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3"/>
      <c r="FA7" s="233"/>
      <c r="FB7" s="233"/>
      <c r="FC7" s="233"/>
      <c r="FD7" s="233"/>
      <c r="FE7" s="233"/>
      <c r="FF7" s="233"/>
      <c r="FG7" s="233"/>
      <c r="FH7" s="233"/>
      <c r="FI7" s="233"/>
      <c r="FJ7" s="233"/>
      <c r="FK7" s="233"/>
      <c r="FL7" s="233"/>
      <c r="FM7" s="233"/>
    </row>
    <row r="8" spans="1:169" s="189" customFormat="1" ht="13.5" thickBot="1">
      <c r="A8" s="186"/>
      <c r="B8" s="219"/>
      <c r="C8" s="219"/>
      <c r="D8" s="219"/>
      <c r="E8" s="219"/>
      <c r="F8" s="219"/>
      <c r="G8" s="219"/>
      <c r="H8" s="219"/>
      <c r="I8" s="219"/>
      <c r="J8" s="219"/>
      <c r="K8" s="219"/>
      <c r="L8" s="219"/>
      <c r="M8" s="219"/>
      <c r="N8" s="219"/>
      <c r="O8" s="219"/>
      <c r="P8" s="219"/>
      <c r="Q8" s="219"/>
      <c r="R8" s="219"/>
      <c r="S8" s="219"/>
      <c r="T8" s="219"/>
      <c r="U8" s="219"/>
      <c r="V8" s="219"/>
      <c r="W8" s="219"/>
      <c r="X8" s="219"/>
      <c r="Y8" s="219"/>
      <c r="Z8" s="626"/>
      <c r="AA8" s="626"/>
      <c r="AB8" s="626"/>
      <c r="AC8" s="626"/>
      <c r="AD8" s="626"/>
      <c r="AE8" s="626"/>
      <c r="AF8" s="626"/>
      <c r="AG8" s="626"/>
      <c r="AH8" s="626"/>
      <c r="AI8" s="626"/>
      <c r="AJ8" s="626"/>
      <c r="AK8" s="626"/>
      <c r="AP8" s="191"/>
      <c r="AQ8" s="191"/>
      <c r="AR8" s="191"/>
      <c r="AS8" s="191"/>
      <c r="AT8" s="191"/>
      <c r="AU8" s="191"/>
      <c r="AV8" s="191"/>
      <c r="AW8" s="191"/>
      <c r="AX8" s="626"/>
      <c r="AY8" s="626"/>
      <c r="AZ8" s="626"/>
      <c r="BA8" s="626"/>
      <c r="BB8" s="626"/>
      <c r="BC8" s="626"/>
      <c r="BD8" s="626"/>
      <c r="BE8" s="626"/>
      <c r="BF8" s="626"/>
      <c r="BG8" s="626"/>
      <c r="BH8" s="626"/>
      <c r="BI8" s="626"/>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row>
    <row r="9" spans="1:169" s="193" customFormat="1" ht="13.5" thickTop="1">
      <c r="A9" s="192" t="s">
        <v>8</v>
      </c>
      <c r="B9" s="679"/>
      <c r="C9" s="680"/>
      <c r="D9" s="680"/>
      <c r="E9" s="680"/>
      <c r="F9" s="680"/>
      <c r="G9" s="680"/>
      <c r="H9" s="680"/>
      <c r="I9" s="680"/>
      <c r="J9" s="680"/>
      <c r="K9" s="680"/>
      <c r="L9" s="680"/>
      <c r="M9" s="680"/>
      <c r="N9" s="680"/>
      <c r="O9" s="680"/>
      <c r="P9" s="680"/>
      <c r="Q9" s="680"/>
      <c r="R9" s="680"/>
      <c r="S9" s="680"/>
      <c r="T9" s="680"/>
      <c r="U9" s="680"/>
      <c r="V9" s="680"/>
      <c r="W9" s="680"/>
      <c r="X9" s="680"/>
      <c r="Y9" s="680"/>
      <c r="Z9" s="681"/>
      <c r="AA9" s="681"/>
      <c r="AB9" s="681"/>
      <c r="AC9" s="681"/>
      <c r="AD9" s="681"/>
      <c r="AE9" s="681"/>
      <c r="AF9" s="681"/>
      <c r="AG9" s="681"/>
      <c r="AH9" s="681"/>
      <c r="AI9" s="681"/>
      <c r="AJ9" s="681"/>
      <c r="AK9" s="681"/>
      <c r="AL9" s="682"/>
      <c r="AM9" s="682"/>
      <c r="AN9" s="682"/>
      <c r="AO9" s="682"/>
      <c r="AP9" s="682"/>
      <c r="AQ9" s="683"/>
      <c r="AR9" s="683"/>
      <c r="AS9" s="683"/>
      <c r="AT9" s="683"/>
      <c r="AU9" s="683"/>
      <c r="AV9" s="683"/>
      <c r="AW9" s="683"/>
      <c r="AX9" s="681"/>
      <c r="AY9" s="681"/>
      <c r="AZ9" s="681"/>
      <c r="BA9" s="681"/>
      <c r="BB9" s="681"/>
      <c r="BC9" s="681"/>
      <c r="BD9" s="681"/>
      <c r="BE9" s="681"/>
      <c r="BF9" s="681"/>
      <c r="BG9" s="681"/>
      <c r="BH9" s="681"/>
      <c r="BI9" s="681"/>
      <c r="BJ9" s="684"/>
      <c r="BK9" s="684"/>
      <c r="BL9" s="684"/>
      <c r="BM9" s="684"/>
      <c r="BN9" s="684"/>
      <c r="BO9" s="684"/>
      <c r="BP9" s="684"/>
      <c r="BQ9" s="684"/>
      <c r="BR9" s="684"/>
      <c r="BS9" s="684"/>
      <c r="BT9" s="684"/>
      <c r="BU9" s="684"/>
      <c r="BV9" s="684"/>
      <c r="BW9" s="684"/>
      <c r="BX9" s="684"/>
      <c r="BY9" s="684"/>
      <c r="BZ9" s="684"/>
      <c r="CA9" s="684"/>
      <c r="CB9" s="684"/>
      <c r="CC9" s="684"/>
      <c r="CD9" s="684"/>
      <c r="CE9" s="684"/>
      <c r="CF9" s="684"/>
      <c r="CG9" s="684"/>
      <c r="CH9" s="684"/>
      <c r="CI9" s="684"/>
      <c r="CJ9" s="684"/>
      <c r="CK9" s="684"/>
      <c r="CL9" s="684"/>
      <c r="CM9" s="684"/>
      <c r="CN9" s="684"/>
      <c r="CO9" s="684"/>
      <c r="CP9" s="684"/>
      <c r="CQ9" s="684"/>
      <c r="CR9" s="684"/>
      <c r="CS9" s="684"/>
      <c r="CT9" s="684"/>
      <c r="CU9" s="684"/>
      <c r="CV9" s="684"/>
      <c r="CW9" s="684"/>
      <c r="CX9" s="684"/>
      <c r="CY9" s="684"/>
      <c r="CZ9" s="684"/>
      <c r="DA9" s="684"/>
      <c r="DB9" s="684"/>
      <c r="DC9" s="684"/>
      <c r="DD9" s="684"/>
      <c r="DE9" s="684"/>
      <c r="DF9" s="684"/>
      <c r="DG9" s="684"/>
      <c r="DH9" s="684"/>
      <c r="DI9" s="684"/>
      <c r="DJ9" s="684"/>
      <c r="DK9" s="684"/>
      <c r="DL9" s="684"/>
      <c r="DM9" s="684"/>
      <c r="DN9" s="684"/>
      <c r="DO9" s="684"/>
      <c r="DP9" s="684"/>
      <c r="DQ9" s="684"/>
      <c r="DR9" s="684"/>
      <c r="DS9" s="684"/>
      <c r="DT9" s="684"/>
      <c r="DU9" s="684"/>
      <c r="DV9" s="684"/>
      <c r="DW9" s="684"/>
      <c r="DX9" s="684"/>
      <c r="DY9" s="684"/>
      <c r="DZ9" s="684"/>
      <c r="EA9" s="685"/>
      <c r="EB9" s="234"/>
      <c r="EC9" s="234"/>
      <c r="ED9" s="234"/>
      <c r="EE9" s="234"/>
      <c r="EF9" s="234"/>
      <c r="EG9" s="234"/>
      <c r="EH9" s="234"/>
      <c r="EI9" s="234"/>
      <c r="EJ9" s="234"/>
      <c r="EK9" s="234"/>
      <c r="EL9" s="234"/>
      <c r="EM9" s="234"/>
      <c r="EN9" s="234"/>
      <c r="EO9" s="234"/>
      <c r="EP9" s="234"/>
      <c r="EQ9" s="234"/>
      <c r="ER9" s="234"/>
      <c r="ES9" s="234"/>
      <c r="ET9" s="234"/>
      <c r="EU9" s="234"/>
      <c r="EV9" s="234"/>
      <c r="EW9" s="234"/>
      <c r="EX9" s="234"/>
      <c r="EY9" s="234"/>
      <c r="EZ9" s="233"/>
      <c r="FA9" s="233"/>
      <c r="FB9" s="233"/>
      <c r="FC9" s="233"/>
      <c r="FD9" s="233"/>
      <c r="FE9" s="233"/>
      <c r="FF9" s="233"/>
      <c r="FG9" s="233"/>
      <c r="FH9" s="233"/>
      <c r="FI9" s="233"/>
      <c r="FJ9" s="233"/>
      <c r="FK9" s="233"/>
      <c r="FL9" s="233"/>
      <c r="FM9" s="233"/>
    </row>
    <row r="10" spans="1:169" s="193" customFormat="1">
      <c r="A10" s="192" t="s">
        <v>7</v>
      </c>
      <c r="B10" s="693"/>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627"/>
      <c r="AA10" s="627"/>
      <c r="AB10" s="627"/>
      <c r="AC10" s="627"/>
      <c r="AD10" s="627"/>
      <c r="AE10" s="627"/>
      <c r="AF10" s="627"/>
      <c r="AG10" s="627"/>
      <c r="AH10" s="627"/>
      <c r="AI10" s="627"/>
      <c r="AJ10" s="627"/>
      <c r="AK10" s="627"/>
      <c r="AL10" s="195"/>
      <c r="AM10" s="195"/>
      <c r="AN10" s="195"/>
      <c r="AO10" s="195"/>
      <c r="AP10" s="195"/>
      <c r="AQ10" s="194"/>
      <c r="AR10" s="194"/>
      <c r="AS10" s="194"/>
      <c r="AT10" s="194"/>
      <c r="AU10" s="194"/>
      <c r="AV10" s="194"/>
      <c r="AW10" s="194"/>
      <c r="AX10" s="627"/>
      <c r="AY10" s="627"/>
      <c r="AZ10" s="627"/>
      <c r="BA10" s="627"/>
      <c r="BB10" s="627"/>
      <c r="BC10" s="627"/>
      <c r="BD10" s="627"/>
      <c r="BE10" s="627"/>
      <c r="BF10" s="627"/>
      <c r="BG10" s="627"/>
      <c r="BH10" s="627"/>
      <c r="BI10" s="627"/>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694"/>
      <c r="EB10" s="234"/>
      <c r="EC10" s="234"/>
      <c r="ED10" s="234"/>
      <c r="EE10" s="234"/>
      <c r="EF10" s="234"/>
      <c r="EG10" s="234"/>
      <c r="EH10" s="234"/>
      <c r="EI10" s="234"/>
      <c r="EJ10" s="234"/>
      <c r="EK10" s="234"/>
      <c r="EL10" s="234"/>
      <c r="EM10" s="234"/>
      <c r="EN10" s="234"/>
      <c r="EO10" s="234"/>
      <c r="EP10" s="234"/>
      <c r="EQ10" s="234"/>
      <c r="ER10" s="234"/>
      <c r="ES10" s="234"/>
      <c r="ET10" s="234"/>
      <c r="EU10" s="234"/>
      <c r="EV10" s="234"/>
      <c r="EW10" s="234"/>
      <c r="EX10" s="234"/>
      <c r="EY10" s="234"/>
      <c r="EZ10" s="233"/>
      <c r="FA10" s="233"/>
      <c r="FB10" s="233"/>
      <c r="FC10" s="233"/>
      <c r="FD10" s="233"/>
      <c r="FE10" s="233"/>
      <c r="FF10" s="233"/>
      <c r="FG10" s="233"/>
      <c r="FH10" s="233"/>
      <c r="FI10" s="233"/>
      <c r="FJ10" s="233"/>
      <c r="FK10" s="233"/>
      <c r="FL10" s="233"/>
      <c r="FM10" s="233"/>
    </row>
    <row r="11" spans="1:169" s="193" customFormat="1">
      <c r="A11" s="192" t="s">
        <v>13</v>
      </c>
      <c r="B11" s="693"/>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627"/>
      <c r="AA11" s="627"/>
      <c r="AB11" s="627"/>
      <c r="AC11" s="627"/>
      <c r="AD11" s="627"/>
      <c r="AE11" s="627"/>
      <c r="AF11" s="627"/>
      <c r="AG11" s="627"/>
      <c r="AH11" s="627"/>
      <c r="AI11" s="627"/>
      <c r="AJ11" s="627"/>
      <c r="AK11" s="627"/>
      <c r="AL11" s="195"/>
      <c r="AM11" s="195"/>
      <c r="AN11" s="195"/>
      <c r="AO11" s="195"/>
      <c r="AP11" s="195"/>
      <c r="AQ11" s="194"/>
      <c r="AR11" s="194"/>
      <c r="AS11" s="194"/>
      <c r="AT11" s="194"/>
      <c r="AU11" s="194"/>
      <c r="AV11" s="194"/>
      <c r="AW11" s="194"/>
      <c r="AX11" s="627"/>
      <c r="AY11" s="627"/>
      <c r="AZ11" s="627"/>
      <c r="BA11" s="627"/>
      <c r="BB11" s="627"/>
      <c r="BC11" s="627"/>
      <c r="BD11" s="627"/>
      <c r="BE11" s="627"/>
      <c r="BF11" s="627"/>
      <c r="BG11" s="627"/>
      <c r="BH11" s="627"/>
      <c r="BI11" s="627"/>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69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3"/>
      <c r="FA11" s="233"/>
      <c r="FB11" s="233"/>
      <c r="FC11" s="233"/>
      <c r="FD11" s="233"/>
      <c r="FE11" s="233"/>
      <c r="FF11" s="233"/>
      <c r="FG11" s="233"/>
      <c r="FH11" s="233"/>
      <c r="FI11" s="233"/>
      <c r="FJ11" s="233"/>
      <c r="FK11" s="233"/>
      <c r="FL11" s="233"/>
      <c r="FM11" s="233"/>
    </row>
    <row r="12" spans="1:169" s="193" customFormat="1" ht="13.5" thickBot="1">
      <c r="A12" s="192" t="s">
        <v>14</v>
      </c>
      <c r="B12" s="686"/>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8"/>
      <c r="AA12" s="688"/>
      <c r="AB12" s="688"/>
      <c r="AC12" s="688"/>
      <c r="AD12" s="688"/>
      <c r="AE12" s="688"/>
      <c r="AF12" s="688"/>
      <c r="AG12" s="688"/>
      <c r="AH12" s="688"/>
      <c r="AI12" s="688"/>
      <c r="AJ12" s="688"/>
      <c r="AK12" s="688"/>
      <c r="AL12" s="689"/>
      <c r="AM12" s="689"/>
      <c r="AN12" s="689"/>
      <c r="AO12" s="689"/>
      <c r="AP12" s="689"/>
      <c r="AQ12" s="690"/>
      <c r="AR12" s="690"/>
      <c r="AS12" s="690"/>
      <c r="AT12" s="690"/>
      <c r="AU12" s="690"/>
      <c r="AV12" s="690"/>
      <c r="AW12" s="690"/>
      <c r="AX12" s="688"/>
      <c r="AY12" s="688"/>
      <c r="AZ12" s="688"/>
      <c r="BA12" s="688"/>
      <c r="BB12" s="688"/>
      <c r="BC12" s="688"/>
      <c r="BD12" s="688"/>
      <c r="BE12" s="688"/>
      <c r="BF12" s="688"/>
      <c r="BG12" s="688"/>
      <c r="BH12" s="688"/>
      <c r="BI12" s="688"/>
      <c r="BJ12" s="691"/>
      <c r="BK12" s="691"/>
      <c r="BL12" s="691"/>
      <c r="BM12" s="691"/>
      <c r="BN12" s="691"/>
      <c r="BO12" s="691"/>
      <c r="BP12" s="691"/>
      <c r="BQ12" s="691"/>
      <c r="BR12" s="691"/>
      <c r="BS12" s="691"/>
      <c r="BT12" s="691"/>
      <c r="BU12" s="691"/>
      <c r="BV12" s="691"/>
      <c r="BW12" s="691"/>
      <c r="BX12" s="691"/>
      <c r="BY12" s="691"/>
      <c r="BZ12" s="691"/>
      <c r="CA12" s="691"/>
      <c r="CB12" s="691"/>
      <c r="CC12" s="691"/>
      <c r="CD12" s="691"/>
      <c r="CE12" s="691"/>
      <c r="CF12" s="691"/>
      <c r="CG12" s="691"/>
      <c r="CH12" s="691"/>
      <c r="CI12" s="691"/>
      <c r="CJ12" s="691"/>
      <c r="CK12" s="691"/>
      <c r="CL12" s="691"/>
      <c r="CM12" s="691"/>
      <c r="CN12" s="691"/>
      <c r="CO12" s="691"/>
      <c r="CP12" s="691"/>
      <c r="CQ12" s="691"/>
      <c r="CR12" s="691"/>
      <c r="CS12" s="691"/>
      <c r="CT12" s="691"/>
      <c r="CU12" s="691"/>
      <c r="CV12" s="691"/>
      <c r="CW12" s="691"/>
      <c r="CX12" s="691"/>
      <c r="CY12" s="691"/>
      <c r="CZ12" s="691"/>
      <c r="DA12" s="691"/>
      <c r="DB12" s="691"/>
      <c r="DC12" s="691"/>
      <c r="DD12" s="691"/>
      <c r="DE12" s="691"/>
      <c r="DF12" s="691"/>
      <c r="DG12" s="691"/>
      <c r="DH12" s="691"/>
      <c r="DI12" s="691"/>
      <c r="DJ12" s="691"/>
      <c r="DK12" s="691"/>
      <c r="DL12" s="691"/>
      <c r="DM12" s="691"/>
      <c r="DN12" s="691"/>
      <c r="DO12" s="691"/>
      <c r="DP12" s="691"/>
      <c r="DQ12" s="691"/>
      <c r="DR12" s="691"/>
      <c r="DS12" s="691"/>
      <c r="DT12" s="691"/>
      <c r="DU12" s="691"/>
      <c r="DV12" s="691"/>
      <c r="DW12" s="691"/>
      <c r="DX12" s="691"/>
      <c r="DY12" s="691"/>
      <c r="DZ12" s="691"/>
      <c r="EA12" s="692"/>
      <c r="EB12" s="234"/>
      <c r="EC12" s="234"/>
      <c r="ED12" s="234"/>
      <c r="EE12" s="234"/>
      <c r="EF12" s="234"/>
      <c r="EG12" s="234"/>
      <c r="EH12" s="234"/>
      <c r="EI12" s="234"/>
      <c r="EJ12" s="234"/>
      <c r="EK12" s="234"/>
      <c r="EL12" s="234"/>
      <c r="EM12" s="234"/>
      <c r="EN12" s="234"/>
      <c r="EO12" s="234"/>
      <c r="EP12" s="234"/>
      <c r="EQ12" s="234"/>
      <c r="ER12" s="234"/>
      <c r="ES12" s="234"/>
      <c r="ET12" s="234"/>
      <c r="EU12" s="234"/>
      <c r="EV12" s="234"/>
      <c r="EW12" s="234"/>
      <c r="EX12" s="234"/>
      <c r="EY12" s="234"/>
      <c r="EZ12" s="233"/>
      <c r="FA12" s="233"/>
      <c r="FB12" s="233"/>
      <c r="FC12" s="233"/>
      <c r="FD12" s="233"/>
      <c r="FE12" s="233"/>
      <c r="FF12" s="233"/>
      <c r="FG12" s="233"/>
      <c r="FH12" s="233"/>
      <c r="FI12" s="233"/>
      <c r="FJ12" s="233"/>
      <c r="FK12" s="233"/>
      <c r="FL12" s="233"/>
      <c r="FM12" s="233"/>
    </row>
    <row r="13" spans="1:169" s="193" customFormat="1" ht="13.5" thickTop="1">
      <c r="A13" s="192" t="s">
        <v>43</v>
      </c>
      <c r="B13" s="221">
        <v>169276.38889435388</v>
      </c>
      <c r="C13" s="221">
        <v>169276.38889435388</v>
      </c>
      <c r="D13" s="221">
        <v>169276.38889435388</v>
      </c>
      <c r="E13" s="221">
        <v>169276.38889435388</v>
      </c>
      <c r="F13" s="221">
        <v>169276.38889435388</v>
      </c>
      <c r="G13" s="221">
        <v>169276.38889435388</v>
      </c>
      <c r="H13" s="221">
        <v>169276.38889435388</v>
      </c>
      <c r="I13" s="221">
        <v>169276.38889435388</v>
      </c>
      <c r="J13" s="221">
        <v>169276.38889435388</v>
      </c>
      <c r="K13" s="221">
        <v>169276.38889435388</v>
      </c>
      <c r="L13" s="221">
        <v>169276.38889435388</v>
      </c>
      <c r="M13" s="221">
        <v>169276.38889435388</v>
      </c>
      <c r="N13" s="221">
        <v>185863.06222768722</v>
      </c>
      <c r="O13" s="221">
        <v>185863.06222768722</v>
      </c>
      <c r="P13" s="221">
        <v>185863.06222768722</v>
      </c>
      <c r="Q13" s="221">
        <v>185863.06222768722</v>
      </c>
      <c r="R13" s="221">
        <v>185863.06222768722</v>
      </c>
      <c r="S13" s="221">
        <v>185863.06222768722</v>
      </c>
      <c r="T13" s="221">
        <v>185863.06222768722</v>
      </c>
      <c r="U13" s="221">
        <v>185863.06222768722</v>
      </c>
      <c r="V13" s="221">
        <v>185863.06222768722</v>
      </c>
      <c r="W13" s="221">
        <v>185863.06222768722</v>
      </c>
      <c r="X13" s="221">
        <v>185863.06222768722</v>
      </c>
      <c r="Y13" s="221">
        <v>185863.06222768722</v>
      </c>
      <c r="Z13" s="628">
        <v>277856.60785268719</v>
      </c>
      <c r="AA13" s="628">
        <v>277856.60785268719</v>
      </c>
      <c r="AB13" s="628">
        <v>277856.60785268719</v>
      </c>
      <c r="AC13" s="628">
        <v>277856.60785268719</v>
      </c>
      <c r="AD13" s="628">
        <v>277856.60785268719</v>
      </c>
      <c r="AE13" s="628">
        <v>277856.60785268719</v>
      </c>
      <c r="AF13" s="628">
        <v>277856.60785268719</v>
      </c>
      <c r="AG13" s="628">
        <v>277856.60785268719</v>
      </c>
      <c r="AH13" s="628">
        <v>277856.60785268719</v>
      </c>
      <c r="AI13" s="628">
        <v>277856.60785268719</v>
      </c>
      <c r="AJ13" s="628">
        <v>277856.60785268719</v>
      </c>
      <c r="AK13" s="628">
        <v>277856.60785268719</v>
      </c>
      <c r="AL13" s="196">
        <v>308068.51201935386</v>
      </c>
      <c r="AM13" s="196">
        <v>308068.51201935386</v>
      </c>
      <c r="AN13" s="196">
        <v>308068.51201935386</v>
      </c>
      <c r="AO13" s="196">
        <v>308068.51201935386</v>
      </c>
      <c r="AP13" s="234">
        <v>308068.51201935386</v>
      </c>
      <c r="AQ13" s="197">
        <v>308068.51201935386</v>
      </c>
      <c r="AR13" s="197">
        <v>308068.51201935386</v>
      </c>
      <c r="AS13" s="197">
        <v>308068.51201935386</v>
      </c>
      <c r="AT13" s="197">
        <v>308068.51201935386</v>
      </c>
      <c r="AU13" s="197">
        <v>308068.51201935386</v>
      </c>
      <c r="AV13" s="197">
        <v>308068.51201935386</v>
      </c>
      <c r="AW13" s="197">
        <v>308068.51201935386</v>
      </c>
      <c r="AX13" s="628">
        <v>308068.50951935392</v>
      </c>
      <c r="AY13" s="628">
        <v>308068.50951935392</v>
      </c>
      <c r="AZ13" s="628">
        <v>308068.50951935392</v>
      </c>
      <c r="BA13" s="628">
        <v>308068.50951935392</v>
      </c>
      <c r="BB13" s="628">
        <v>308068.50951935392</v>
      </c>
      <c r="BC13" s="628">
        <v>308068.50951935392</v>
      </c>
      <c r="BD13" s="628">
        <v>308068.50951935392</v>
      </c>
      <c r="BE13" s="628">
        <v>308068.50951935392</v>
      </c>
      <c r="BF13" s="628">
        <v>308068.50951935392</v>
      </c>
      <c r="BG13" s="628">
        <v>308068.50951935392</v>
      </c>
      <c r="BH13" s="628">
        <v>308068.50951935392</v>
      </c>
      <c r="BI13" s="628">
        <v>308068.50951935392</v>
      </c>
      <c r="BJ13" s="230">
        <v>308068.51056102052</v>
      </c>
      <c r="BK13" s="230">
        <v>308068.51056102052</v>
      </c>
      <c r="BL13" s="230">
        <v>308068.51056102052</v>
      </c>
      <c r="BM13" s="230">
        <v>308068.51056102052</v>
      </c>
      <c r="BN13" s="230">
        <v>308068.51056102052</v>
      </c>
      <c r="BO13" s="230">
        <v>308068.51056102052</v>
      </c>
      <c r="BP13" s="230">
        <v>308068.51056102052</v>
      </c>
      <c r="BQ13" s="230">
        <v>308068.51056102052</v>
      </c>
      <c r="BR13" s="230">
        <v>308068.51056102052</v>
      </c>
      <c r="BS13" s="230">
        <v>308068.51056102052</v>
      </c>
      <c r="BT13" s="230">
        <v>308068.51056102052</v>
      </c>
      <c r="BU13" s="230">
        <v>308068.51056102052</v>
      </c>
      <c r="BV13" s="230">
        <v>308068.51076935389</v>
      </c>
      <c r="BW13" s="230">
        <v>308068.51076935389</v>
      </c>
      <c r="BX13" s="230">
        <v>308068.51076935389</v>
      </c>
      <c r="BY13" s="230">
        <v>308068.51076935389</v>
      </c>
      <c r="BZ13" s="230">
        <v>308068.51076935389</v>
      </c>
      <c r="CA13" s="230">
        <v>308068.51076935389</v>
      </c>
      <c r="CB13" s="230">
        <v>308068.51076935389</v>
      </c>
      <c r="CC13" s="230">
        <v>308068.51076935389</v>
      </c>
      <c r="CD13" s="230">
        <v>308068.51076935389</v>
      </c>
      <c r="CE13" s="230">
        <v>308068.51076935389</v>
      </c>
      <c r="CF13" s="230">
        <v>308068.51076935389</v>
      </c>
      <c r="CG13" s="230">
        <v>308068.51076935389</v>
      </c>
      <c r="CH13" s="230">
        <v>308068.51076935389</v>
      </c>
      <c r="CI13" s="230">
        <v>308068.51076935389</v>
      </c>
      <c r="CJ13" s="230">
        <v>308068.51076935389</v>
      </c>
      <c r="CK13" s="230">
        <v>308068.51076935389</v>
      </c>
      <c r="CL13" s="230">
        <v>308068.51076935389</v>
      </c>
      <c r="CM13" s="230">
        <v>308068.51076935389</v>
      </c>
      <c r="CN13" s="230">
        <v>308068.51076935389</v>
      </c>
      <c r="CO13" s="230">
        <v>308068.51076935389</v>
      </c>
      <c r="CP13" s="230">
        <v>308068.51076935389</v>
      </c>
      <c r="CQ13" s="230">
        <v>308068.51076935389</v>
      </c>
      <c r="CR13" s="230">
        <v>308068.51076935389</v>
      </c>
      <c r="CS13" s="230">
        <v>308068.51076935389</v>
      </c>
      <c r="CT13" s="230">
        <v>308068.51201935386</v>
      </c>
      <c r="CU13" s="230">
        <v>308068.51201935386</v>
      </c>
      <c r="CV13" s="230">
        <v>308068.51201935386</v>
      </c>
      <c r="CW13" s="230">
        <v>308068.51201935386</v>
      </c>
      <c r="CX13" s="230">
        <v>308068.51201935386</v>
      </c>
      <c r="CY13" s="230">
        <v>308068.51201935386</v>
      </c>
      <c r="CZ13" s="230">
        <v>308068.51201935386</v>
      </c>
      <c r="DA13" s="230">
        <v>308068.51201935386</v>
      </c>
      <c r="DB13" s="230">
        <v>308068.51201935386</v>
      </c>
      <c r="DC13" s="230">
        <v>308068.51201935386</v>
      </c>
      <c r="DD13" s="230">
        <v>308068.51201935386</v>
      </c>
      <c r="DE13" s="230">
        <v>308068.51201935386</v>
      </c>
      <c r="DF13" s="230">
        <v>308068.51056102052</v>
      </c>
      <c r="DG13" s="230">
        <v>308068.51056102052</v>
      </c>
      <c r="DH13" s="230">
        <v>308068.51056102052</v>
      </c>
      <c r="DI13" s="230">
        <v>308068.51056102052</v>
      </c>
      <c r="DJ13" s="230">
        <v>308068.51056102052</v>
      </c>
      <c r="DK13" s="230">
        <v>308068.51056102052</v>
      </c>
      <c r="DL13" s="230">
        <v>308068.51056102052</v>
      </c>
      <c r="DM13" s="230">
        <v>308068.51056102052</v>
      </c>
      <c r="DN13" s="230">
        <v>308068.51056102052</v>
      </c>
      <c r="DO13" s="230">
        <v>308068.51056102052</v>
      </c>
      <c r="DP13" s="230">
        <v>308068.51056102052</v>
      </c>
      <c r="DQ13" s="230">
        <v>308068.51056102052</v>
      </c>
      <c r="DR13" s="230">
        <v>308068.50931102055</v>
      </c>
      <c r="DS13" s="230">
        <v>308068.50931102055</v>
      </c>
      <c r="DT13" s="230">
        <v>308068.50931102055</v>
      </c>
      <c r="DU13" s="230">
        <v>308068.50931102055</v>
      </c>
      <c r="DV13" s="230">
        <v>308068.50931102055</v>
      </c>
      <c r="DW13" s="230">
        <v>308068.50931102055</v>
      </c>
      <c r="DX13" s="230">
        <v>308068.50931102055</v>
      </c>
      <c r="DY13" s="230">
        <v>308068.50931102055</v>
      </c>
      <c r="DZ13" s="230">
        <v>308068.50931102055</v>
      </c>
      <c r="EA13" s="230">
        <v>308068.50931102055</v>
      </c>
      <c r="EB13" s="234"/>
      <c r="EC13" s="234"/>
      <c r="ED13" s="234"/>
      <c r="EE13" s="234"/>
      <c r="EF13" s="234"/>
      <c r="EG13" s="234"/>
      <c r="EH13" s="234"/>
      <c r="EI13" s="234"/>
      <c r="EJ13" s="234"/>
      <c r="EK13" s="234"/>
      <c r="EL13" s="234"/>
      <c r="EM13" s="234"/>
      <c r="EN13" s="234"/>
      <c r="EO13" s="234"/>
      <c r="EP13" s="234"/>
      <c r="EQ13" s="234"/>
      <c r="ER13" s="234"/>
      <c r="ES13" s="234"/>
      <c r="ET13" s="234"/>
      <c r="EU13" s="234"/>
      <c r="EV13" s="234"/>
      <c r="EW13" s="234"/>
      <c r="EX13" s="234"/>
      <c r="EY13" s="234"/>
      <c r="EZ13" s="233"/>
      <c r="FA13" s="233"/>
      <c r="FB13" s="233"/>
      <c r="FC13" s="233"/>
      <c r="FD13" s="233"/>
      <c r="FE13" s="233"/>
      <c r="FF13" s="233"/>
      <c r="FG13" s="233"/>
      <c r="FH13" s="233"/>
      <c r="FI13" s="233"/>
      <c r="FJ13" s="233"/>
      <c r="FK13" s="233"/>
      <c r="FL13" s="233"/>
      <c r="FM13" s="233"/>
    </row>
    <row r="14" spans="1:169" s="193" customFormat="1" ht="13.5" thickBot="1">
      <c r="A14" s="192" t="s">
        <v>44</v>
      </c>
      <c r="B14" s="221">
        <v>33670.326875000006</v>
      </c>
      <c r="C14" s="221">
        <v>33670.326875000006</v>
      </c>
      <c r="D14" s="221">
        <v>33670.326875000006</v>
      </c>
      <c r="E14" s="221">
        <v>33670.326875000006</v>
      </c>
      <c r="F14" s="221">
        <v>33670.326875000006</v>
      </c>
      <c r="G14" s="221">
        <v>33670.326875000006</v>
      </c>
      <c r="H14" s="221">
        <v>44893.769166666672</v>
      </c>
      <c r="I14" s="221">
        <v>44893.769166666672</v>
      </c>
      <c r="J14" s="221">
        <v>44893.769166666672</v>
      </c>
      <c r="K14" s="221">
        <v>44893.769166666672</v>
      </c>
      <c r="L14" s="221">
        <v>44893.769166666672</v>
      </c>
      <c r="M14" s="221">
        <v>44893.769166666672</v>
      </c>
      <c r="N14" s="221">
        <v>44728.107083333343</v>
      </c>
      <c r="O14" s="221">
        <v>44728.107083333343</v>
      </c>
      <c r="P14" s="221">
        <v>44728.107083333343</v>
      </c>
      <c r="Q14" s="221">
        <v>44728.107083333343</v>
      </c>
      <c r="R14" s="221">
        <v>44728.107083333343</v>
      </c>
      <c r="S14" s="221">
        <v>44728.107083333343</v>
      </c>
      <c r="T14" s="221">
        <v>44728.107083333343</v>
      </c>
      <c r="U14" s="221">
        <v>44728.107083333343</v>
      </c>
      <c r="V14" s="221">
        <v>44728.107083333343</v>
      </c>
      <c r="W14" s="221">
        <v>44728.107083333343</v>
      </c>
      <c r="X14" s="221">
        <v>44728.107083333343</v>
      </c>
      <c r="Y14" s="221">
        <v>44728.107083333343</v>
      </c>
      <c r="Z14" s="628">
        <v>69259.721458333326</v>
      </c>
      <c r="AA14" s="628">
        <v>69259.721458333326</v>
      </c>
      <c r="AB14" s="628">
        <v>69259.721458333326</v>
      </c>
      <c r="AC14" s="628">
        <v>69259.721458333326</v>
      </c>
      <c r="AD14" s="628">
        <v>69259.721458333326</v>
      </c>
      <c r="AE14" s="628">
        <v>69259.721458333326</v>
      </c>
      <c r="AF14" s="628">
        <v>69259.721458333326</v>
      </c>
      <c r="AG14" s="628">
        <v>69259.721458333326</v>
      </c>
      <c r="AH14" s="628">
        <v>69259.721458333326</v>
      </c>
      <c r="AI14" s="628">
        <v>69259.721458333326</v>
      </c>
      <c r="AJ14" s="628">
        <v>69259.721458333326</v>
      </c>
      <c r="AK14" s="628">
        <v>69259.721458333326</v>
      </c>
      <c r="AL14" s="196">
        <v>77316.22791666667</v>
      </c>
      <c r="AM14" s="196">
        <v>77316.22791666667</v>
      </c>
      <c r="AN14" s="196">
        <v>77316.22791666667</v>
      </c>
      <c r="AO14" s="196">
        <v>77316.22791666667</v>
      </c>
      <c r="AP14" s="234">
        <v>77316.22791666667</v>
      </c>
      <c r="AQ14" s="197">
        <v>77316.22791666667</v>
      </c>
      <c r="AR14" s="197">
        <v>77316.22791666667</v>
      </c>
      <c r="AS14" s="197">
        <v>77316.22791666667</v>
      </c>
      <c r="AT14" s="197">
        <v>77316.22791666667</v>
      </c>
      <c r="AU14" s="197">
        <v>77316.22791666667</v>
      </c>
      <c r="AV14" s="197">
        <v>77316.22791666667</v>
      </c>
      <c r="AW14" s="197">
        <v>77316.22791666667</v>
      </c>
      <c r="AX14" s="628">
        <v>77316.22791666667</v>
      </c>
      <c r="AY14" s="628">
        <v>77316.22791666667</v>
      </c>
      <c r="AZ14" s="628">
        <v>77316.22791666667</v>
      </c>
      <c r="BA14" s="628">
        <v>77316.22791666667</v>
      </c>
      <c r="BB14" s="628">
        <v>77316.22791666667</v>
      </c>
      <c r="BC14" s="628">
        <v>77316.22791666667</v>
      </c>
      <c r="BD14" s="628">
        <v>77316.22791666667</v>
      </c>
      <c r="BE14" s="628">
        <v>77316.22791666667</v>
      </c>
      <c r="BF14" s="628">
        <v>77316.22791666667</v>
      </c>
      <c r="BG14" s="628">
        <v>77316.22791666667</v>
      </c>
      <c r="BH14" s="628">
        <v>77316.22791666667</v>
      </c>
      <c r="BI14" s="628">
        <v>77316.22791666667</v>
      </c>
      <c r="BJ14" s="230">
        <v>77316.22791666667</v>
      </c>
      <c r="BK14" s="230">
        <v>77316.22791666667</v>
      </c>
      <c r="BL14" s="230">
        <v>77316.22791666667</v>
      </c>
      <c r="BM14" s="230">
        <v>77316.22791666667</v>
      </c>
      <c r="BN14" s="230">
        <v>77316.22791666667</v>
      </c>
      <c r="BO14" s="230">
        <v>77316.22791666667</v>
      </c>
      <c r="BP14" s="230">
        <v>77316.22791666667</v>
      </c>
      <c r="BQ14" s="230">
        <v>77316.22791666667</v>
      </c>
      <c r="BR14" s="230">
        <v>77316.22791666667</v>
      </c>
      <c r="BS14" s="230">
        <v>77316.22791666667</v>
      </c>
      <c r="BT14" s="230">
        <v>77316.22791666667</v>
      </c>
      <c r="BU14" s="230">
        <v>77316.22791666667</v>
      </c>
      <c r="BV14" s="230">
        <v>77316.22791666667</v>
      </c>
      <c r="BW14" s="230">
        <v>77316.22791666667</v>
      </c>
      <c r="BX14" s="230">
        <v>77316.22791666667</v>
      </c>
      <c r="BY14" s="230">
        <v>77316.22791666667</v>
      </c>
      <c r="BZ14" s="230">
        <v>77316.22791666667</v>
      </c>
      <c r="CA14" s="230">
        <v>77316.22791666667</v>
      </c>
      <c r="CB14" s="230">
        <v>77316.22791666667</v>
      </c>
      <c r="CC14" s="230">
        <v>77316.22791666667</v>
      </c>
      <c r="CD14" s="230">
        <v>77316.22791666667</v>
      </c>
      <c r="CE14" s="230">
        <v>77316.22791666667</v>
      </c>
      <c r="CF14" s="230">
        <v>77316.22791666667</v>
      </c>
      <c r="CG14" s="230">
        <v>77316.22791666667</v>
      </c>
      <c r="CH14" s="230">
        <v>77316.229166666672</v>
      </c>
      <c r="CI14" s="230">
        <v>77316.229166666672</v>
      </c>
      <c r="CJ14" s="230">
        <v>77316.229166666672</v>
      </c>
      <c r="CK14" s="230">
        <v>77316.229166666672</v>
      </c>
      <c r="CL14" s="230">
        <v>77316.229166666672</v>
      </c>
      <c r="CM14" s="230">
        <v>77316.229166666672</v>
      </c>
      <c r="CN14" s="230">
        <v>77316.229166666672</v>
      </c>
      <c r="CO14" s="230">
        <v>77316.229166666672</v>
      </c>
      <c r="CP14" s="230">
        <v>77316.229166666672</v>
      </c>
      <c r="CQ14" s="230">
        <v>77316.229166666672</v>
      </c>
      <c r="CR14" s="230">
        <v>77316.229166666672</v>
      </c>
      <c r="CS14" s="230">
        <v>77316.229166666672</v>
      </c>
      <c r="CT14" s="230">
        <v>77316.226666666669</v>
      </c>
      <c r="CU14" s="230">
        <v>77316.226666666669</v>
      </c>
      <c r="CV14" s="230">
        <v>77316.226666666669</v>
      </c>
      <c r="CW14" s="230">
        <v>77316.226666666669</v>
      </c>
      <c r="CX14" s="230">
        <v>77316.226666666669</v>
      </c>
      <c r="CY14" s="230">
        <v>77316.226666666669</v>
      </c>
      <c r="CZ14" s="230">
        <v>77316.226666666669</v>
      </c>
      <c r="DA14" s="230">
        <v>77316.226666666669</v>
      </c>
      <c r="DB14" s="230">
        <v>77316.226666666669</v>
      </c>
      <c r="DC14" s="230">
        <v>77316.226666666669</v>
      </c>
      <c r="DD14" s="230">
        <v>77316.226666666669</v>
      </c>
      <c r="DE14" s="230">
        <v>77316.226666666669</v>
      </c>
      <c r="DF14" s="230">
        <v>77316.227916666656</v>
      </c>
      <c r="DG14" s="230">
        <v>77316.227916666656</v>
      </c>
      <c r="DH14" s="230">
        <v>77316.227916666656</v>
      </c>
      <c r="DI14" s="230">
        <v>77316.227916666656</v>
      </c>
      <c r="DJ14" s="230">
        <v>77316.227916666656</v>
      </c>
      <c r="DK14" s="230">
        <v>77316.227916666656</v>
      </c>
      <c r="DL14" s="230">
        <v>77316.227916666656</v>
      </c>
      <c r="DM14" s="230">
        <v>77316.227916666656</v>
      </c>
      <c r="DN14" s="230">
        <v>77316.227916666656</v>
      </c>
      <c r="DO14" s="230">
        <v>77316.227916666656</v>
      </c>
      <c r="DP14" s="230">
        <v>77316.227916666656</v>
      </c>
      <c r="DQ14" s="230">
        <v>77316.227916666656</v>
      </c>
      <c r="DR14" s="230">
        <v>77316.229166666672</v>
      </c>
      <c r="DS14" s="230">
        <v>77316.229166666672</v>
      </c>
      <c r="DT14" s="230">
        <v>77316.229166666672</v>
      </c>
      <c r="DU14" s="230">
        <v>77316.229166666672</v>
      </c>
      <c r="DV14" s="230">
        <v>77316.229166666672</v>
      </c>
      <c r="DW14" s="230">
        <v>77316.229166666672</v>
      </c>
      <c r="DX14" s="230">
        <v>77316.229166666672</v>
      </c>
      <c r="DY14" s="230">
        <v>77316.229166666672</v>
      </c>
      <c r="DZ14" s="230">
        <v>77316.229166666672</v>
      </c>
      <c r="EA14" s="230">
        <v>77316.229166666672</v>
      </c>
      <c r="EB14" s="234"/>
      <c r="EC14" s="234"/>
      <c r="ED14" s="234"/>
      <c r="EE14" s="234"/>
      <c r="EF14" s="234"/>
      <c r="EG14" s="234"/>
      <c r="EH14" s="234"/>
      <c r="EI14" s="234"/>
      <c r="EJ14" s="234"/>
      <c r="EK14" s="234"/>
      <c r="EL14" s="234"/>
      <c r="EM14" s="234"/>
      <c r="EN14" s="234"/>
      <c r="EO14" s="234"/>
      <c r="EP14" s="234"/>
      <c r="EQ14" s="234"/>
      <c r="ER14" s="234"/>
      <c r="ES14" s="234"/>
      <c r="ET14" s="234"/>
      <c r="EU14" s="234"/>
      <c r="EV14" s="234"/>
      <c r="EW14" s="234"/>
      <c r="EX14" s="234"/>
      <c r="EY14" s="234"/>
      <c r="EZ14" s="233"/>
      <c r="FA14" s="233"/>
      <c r="FB14" s="233"/>
      <c r="FC14" s="233"/>
      <c r="FD14" s="233"/>
      <c r="FE14" s="233"/>
      <c r="FF14" s="233"/>
      <c r="FG14" s="233"/>
      <c r="FH14" s="233"/>
      <c r="FI14" s="233"/>
      <c r="FJ14" s="233"/>
      <c r="FK14" s="233"/>
      <c r="FL14" s="233"/>
      <c r="FM14" s="233"/>
    </row>
    <row r="15" spans="1:169" s="193" customFormat="1" ht="13.5" thickTop="1">
      <c r="A15" s="192" t="s">
        <v>45</v>
      </c>
      <c r="B15" s="679"/>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681"/>
      <c r="AA15" s="681"/>
      <c r="AB15" s="681"/>
      <c r="AC15" s="681"/>
      <c r="AD15" s="681"/>
      <c r="AE15" s="681"/>
      <c r="AF15" s="681"/>
      <c r="AG15" s="681"/>
      <c r="AH15" s="681"/>
      <c r="AI15" s="681"/>
      <c r="AJ15" s="681"/>
      <c r="AK15" s="681"/>
      <c r="AL15" s="682"/>
      <c r="AM15" s="682"/>
      <c r="AN15" s="682"/>
      <c r="AO15" s="682"/>
      <c r="AP15" s="682"/>
      <c r="AQ15" s="683"/>
      <c r="AR15" s="683"/>
      <c r="AS15" s="683"/>
      <c r="AT15" s="683"/>
      <c r="AU15" s="683"/>
      <c r="AV15" s="683"/>
      <c r="AW15" s="683"/>
      <c r="AX15" s="681"/>
      <c r="AY15" s="681"/>
      <c r="AZ15" s="681"/>
      <c r="BA15" s="681"/>
      <c r="BB15" s="681"/>
      <c r="BC15" s="681"/>
      <c r="BD15" s="681"/>
      <c r="BE15" s="681"/>
      <c r="BF15" s="681"/>
      <c r="BG15" s="681"/>
      <c r="BH15" s="681"/>
      <c r="BI15" s="681"/>
      <c r="BJ15" s="684"/>
      <c r="BK15" s="684"/>
      <c r="BL15" s="684"/>
      <c r="BM15" s="684"/>
      <c r="BN15" s="684"/>
      <c r="BO15" s="684"/>
      <c r="BP15" s="684"/>
      <c r="BQ15" s="684"/>
      <c r="BR15" s="684"/>
      <c r="BS15" s="684"/>
      <c r="BT15" s="684"/>
      <c r="BU15" s="684"/>
      <c r="BV15" s="684"/>
      <c r="BW15" s="684"/>
      <c r="BX15" s="684"/>
      <c r="BY15" s="684"/>
      <c r="BZ15" s="684"/>
      <c r="CA15" s="684"/>
      <c r="CB15" s="684"/>
      <c r="CC15" s="684"/>
      <c r="CD15" s="684"/>
      <c r="CE15" s="684"/>
      <c r="CF15" s="684"/>
      <c r="CG15" s="684"/>
      <c r="CH15" s="684"/>
      <c r="CI15" s="684"/>
      <c r="CJ15" s="684"/>
      <c r="CK15" s="684"/>
      <c r="CL15" s="684"/>
      <c r="CM15" s="684"/>
      <c r="CN15" s="684"/>
      <c r="CO15" s="684"/>
      <c r="CP15" s="684"/>
      <c r="CQ15" s="684"/>
      <c r="CR15" s="684"/>
      <c r="CS15" s="684"/>
      <c r="CT15" s="684"/>
      <c r="CU15" s="684"/>
      <c r="CV15" s="684"/>
      <c r="CW15" s="684"/>
      <c r="CX15" s="684"/>
      <c r="CY15" s="684"/>
      <c r="CZ15" s="684"/>
      <c r="DA15" s="684"/>
      <c r="DB15" s="684"/>
      <c r="DC15" s="684"/>
      <c r="DD15" s="684"/>
      <c r="DE15" s="684"/>
      <c r="DF15" s="684"/>
      <c r="DG15" s="684"/>
      <c r="DH15" s="684"/>
      <c r="DI15" s="684"/>
      <c r="DJ15" s="684"/>
      <c r="DK15" s="684"/>
      <c r="DL15" s="684"/>
      <c r="DM15" s="684"/>
      <c r="DN15" s="684"/>
      <c r="DO15" s="684"/>
      <c r="DP15" s="684"/>
      <c r="DQ15" s="684"/>
      <c r="DR15" s="684"/>
      <c r="DS15" s="684"/>
      <c r="DT15" s="684"/>
      <c r="DU15" s="684"/>
      <c r="DV15" s="684"/>
      <c r="DW15" s="684"/>
      <c r="DX15" s="684"/>
      <c r="DY15" s="684"/>
      <c r="DZ15" s="684"/>
      <c r="EA15" s="685"/>
      <c r="EB15" s="234"/>
      <c r="EC15" s="234"/>
      <c r="ED15" s="234"/>
      <c r="EE15" s="234"/>
      <c r="EF15" s="234"/>
      <c r="EG15" s="234"/>
      <c r="EH15" s="234"/>
      <c r="EI15" s="234"/>
      <c r="EJ15" s="234"/>
      <c r="EK15" s="234"/>
      <c r="EL15" s="234"/>
      <c r="EM15" s="234"/>
      <c r="EN15" s="234"/>
      <c r="EO15" s="234"/>
      <c r="EP15" s="234"/>
      <c r="EQ15" s="234"/>
      <c r="ER15" s="234"/>
      <c r="ES15" s="234"/>
      <c r="ET15" s="234"/>
      <c r="EU15" s="234"/>
      <c r="EV15" s="234"/>
      <c r="EW15" s="234"/>
      <c r="EX15" s="234"/>
      <c r="EY15" s="234"/>
      <c r="EZ15" s="233"/>
      <c r="FA15" s="233"/>
      <c r="FB15" s="233"/>
      <c r="FC15" s="233"/>
      <c r="FD15" s="233"/>
      <c r="FE15" s="233"/>
      <c r="FF15" s="233"/>
      <c r="FG15" s="233"/>
      <c r="FH15" s="233"/>
      <c r="FI15" s="233"/>
      <c r="FJ15" s="233"/>
      <c r="FK15" s="233"/>
      <c r="FL15" s="233"/>
      <c r="FM15" s="233"/>
    </row>
    <row r="16" spans="1:169" s="193" customFormat="1" ht="13.5" thickBot="1">
      <c r="A16" s="192" t="s">
        <v>46</v>
      </c>
      <c r="B16" s="686"/>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8"/>
      <c r="AA16" s="688"/>
      <c r="AB16" s="688"/>
      <c r="AC16" s="688"/>
      <c r="AD16" s="688"/>
      <c r="AE16" s="688"/>
      <c r="AF16" s="688"/>
      <c r="AG16" s="688"/>
      <c r="AH16" s="688"/>
      <c r="AI16" s="688"/>
      <c r="AJ16" s="688"/>
      <c r="AK16" s="688"/>
      <c r="AL16" s="689"/>
      <c r="AM16" s="689"/>
      <c r="AN16" s="689"/>
      <c r="AO16" s="689"/>
      <c r="AP16" s="689"/>
      <c r="AQ16" s="690"/>
      <c r="AR16" s="690"/>
      <c r="AS16" s="690"/>
      <c r="AT16" s="690"/>
      <c r="AU16" s="690"/>
      <c r="AV16" s="690"/>
      <c r="AW16" s="690"/>
      <c r="AX16" s="688"/>
      <c r="AY16" s="688"/>
      <c r="AZ16" s="688"/>
      <c r="BA16" s="688"/>
      <c r="BB16" s="688"/>
      <c r="BC16" s="688"/>
      <c r="BD16" s="688"/>
      <c r="BE16" s="688"/>
      <c r="BF16" s="688"/>
      <c r="BG16" s="688"/>
      <c r="BH16" s="688"/>
      <c r="BI16" s="688"/>
      <c r="BJ16" s="691"/>
      <c r="BK16" s="691"/>
      <c r="BL16" s="691"/>
      <c r="BM16" s="691"/>
      <c r="BN16" s="691"/>
      <c r="BO16" s="691"/>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2"/>
      <c r="EB16" s="234"/>
      <c r="EC16" s="234"/>
      <c r="ED16" s="234"/>
      <c r="EE16" s="234"/>
      <c r="EF16" s="234"/>
      <c r="EG16" s="234"/>
      <c r="EH16" s="234"/>
      <c r="EI16" s="234"/>
      <c r="EJ16" s="234"/>
      <c r="EK16" s="234"/>
      <c r="EL16" s="234"/>
      <c r="EM16" s="234"/>
      <c r="EN16" s="234"/>
      <c r="EO16" s="234"/>
      <c r="EP16" s="234"/>
      <c r="EQ16" s="234"/>
      <c r="ER16" s="234"/>
      <c r="ES16" s="234"/>
      <c r="ET16" s="234"/>
      <c r="EU16" s="234"/>
      <c r="EV16" s="234"/>
      <c r="EW16" s="234"/>
      <c r="EX16" s="234"/>
      <c r="EY16" s="234"/>
      <c r="EZ16" s="233"/>
      <c r="FA16" s="233"/>
      <c r="FB16" s="233"/>
      <c r="FC16" s="233"/>
      <c r="FD16" s="233"/>
      <c r="FE16" s="233"/>
      <c r="FF16" s="233"/>
      <c r="FG16" s="233"/>
      <c r="FH16" s="233"/>
      <c r="FI16" s="233"/>
      <c r="FJ16" s="233"/>
      <c r="FK16" s="233"/>
      <c r="FL16" s="233"/>
      <c r="FM16" s="233"/>
    </row>
    <row r="17" spans="1:169" s="193" customFormat="1" ht="13.5" thickTop="1">
      <c r="A17" s="19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629"/>
      <c r="AA17" s="629"/>
      <c r="AB17" s="629"/>
      <c r="AC17" s="629"/>
      <c r="AD17" s="629"/>
      <c r="AE17" s="629"/>
      <c r="AF17" s="629"/>
      <c r="AG17" s="629"/>
      <c r="AH17" s="629"/>
      <c r="AI17" s="629"/>
      <c r="AJ17" s="629"/>
      <c r="AK17" s="629"/>
      <c r="AP17" s="233"/>
      <c r="AQ17" s="199"/>
      <c r="AR17" s="199"/>
      <c r="AS17" s="199"/>
      <c r="AT17" s="199"/>
      <c r="AU17" s="199"/>
      <c r="AV17" s="199"/>
      <c r="AW17" s="199"/>
      <c r="AX17" s="629"/>
      <c r="AY17" s="629"/>
      <c r="AZ17" s="629"/>
      <c r="BA17" s="629"/>
      <c r="BB17" s="629"/>
      <c r="BC17" s="629"/>
      <c r="BD17" s="629"/>
      <c r="BE17" s="629"/>
      <c r="BF17" s="629"/>
      <c r="BG17" s="629"/>
      <c r="BH17" s="629"/>
      <c r="BI17" s="629"/>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c r="CJ17" s="231"/>
      <c r="CK17" s="231"/>
      <c r="CL17" s="231"/>
      <c r="CM17" s="231"/>
      <c r="CN17" s="231"/>
      <c r="CO17" s="231"/>
      <c r="CP17" s="231"/>
      <c r="CQ17" s="231"/>
      <c r="CR17" s="231"/>
      <c r="CS17" s="231"/>
      <c r="CT17" s="231"/>
      <c r="CU17" s="231"/>
      <c r="CV17" s="231"/>
      <c r="CW17" s="231"/>
      <c r="CX17" s="231"/>
      <c r="CY17" s="231"/>
      <c r="CZ17" s="231"/>
      <c r="DA17" s="231"/>
      <c r="DB17" s="231"/>
      <c r="DC17" s="231"/>
      <c r="DD17" s="231"/>
      <c r="DE17" s="231"/>
      <c r="DF17" s="231"/>
      <c r="DG17" s="231"/>
      <c r="DH17" s="231"/>
      <c r="DI17" s="231"/>
      <c r="DJ17" s="231"/>
      <c r="DK17" s="231"/>
      <c r="DL17" s="231"/>
      <c r="DM17" s="231"/>
      <c r="DN17" s="231"/>
      <c r="DO17" s="231"/>
      <c r="DP17" s="231"/>
      <c r="DQ17" s="231"/>
      <c r="DR17" s="231"/>
      <c r="DS17" s="231"/>
      <c r="DT17" s="231"/>
      <c r="DU17" s="231"/>
      <c r="DV17" s="231"/>
      <c r="DW17" s="231"/>
      <c r="DX17" s="231"/>
      <c r="DY17" s="231"/>
      <c r="DZ17" s="231"/>
      <c r="EA17" s="231"/>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row>
    <row r="18" spans="1:169" s="193" customFormat="1">
      <c r="A18" s="192" t="s">
        <v>110</v>
      </c>
      <c r="B18" s="221">
        <v>7197.1738949143109</v>
      </c>
      <c r="C18" s="221">
        <v>7197.1738949143109</v>
      </c>
      <c r="D18" s="221">
        <v>7197.1738949143109</v>
      </c>
      <c r="E18" s="221">
        <v>7197.1738949143109</v>
      </c>
      <c r="F18" s="221">
        <v>7197.1738949143109</v>
      </c>
      <c r="G18" s="221">
        <v>7197.17389491431</v>
      </c>
      <c r="H18" s="221">
        <v>7197.17389491431</v>
      </c>
      <c r="I18" s="221">
        <v>7197.17389491431</v>
      </c>
      <c r="J18" s="221">
        <v>7197.17389491431</v>
      </c>
      <c r="K18" s="221">
        <v>7197.17389491431</v>
      </c>
      <c r="L18" s="221">
        <v>7197.1738949143091</v>
      </c>
      <c r="M18" s="221">
        <v>7197.1738949143091</v>
      </c>
      <c r="N18" s="221">
        <v>7197.1738949143091</v>
      </c>
      <c r="O18" s="221">
        <v>7197.1738949143091</v>
      </c>
      <c r="P18" s="221">
        <v>7197.1738949143091</v>
      </c>
      <c r="Q18" s="221">
        <v>7197.1738949143082</v>
      </c>
      <c r="R18" s="221">
        <v>7197.1738949143082</v>
      </c>
      <c r="S18" s="221">
        <v>7197.1738949143082</v>
      </c>
      <c r="T18" s="221">
        <v>7197.1738949143082</v>
      </c>
      <c r="U18" s="221">
        <v>7197.1738949143073</v>
      </c>
      <c r="V18" s="221">
        <v>7197.1738949143073</v>
      </c>
      <c r="W18" s="221">
        <v>7197.1738949143073</v>
      </c>
      <c r="X18" s="221">
        <v>7197.1738949143073</v>
      </c>
      <c r="Y18" s="221">
        <v>7197.1738949143064</v>
      </c>
      <c r="Z18" s="628">
        <v>7197.1738949143064</v>
      </c>
      <c r="AA18" s="628">
        <v>7197.1738949143064</v>
      </c>
      <c r="AB18" s="628">
        <v>7197.1738949143055</v>
      </c>
      <c r="AC18" s="628">
        <v>7197.1738949143055</v>
      </c>
      <c r="AD18" s="628">
        <v>7197.1738949143055</v>
      </c>
      <c r="AE18" s="628">
        <v>7197.1738949143055</v>
      </c>
      <c r="AF18" s="628">
        <v>7197.1738949143046</v>
      </c>
      <c r="AG18" s="628">
        <v>7197.1738949143046</v>
      </c>
      <c r="AH18" s="628">
        <v>7197.1738949143046</v>
      </c>
      <c r="AI18" s="628">
        <v>7197.1738949143037</v>
      </c>
      <c r="AJ18" s="628">
        <v>7197.1738949143037</v>
      </c>
      <c r="AK18" s="628">
        <v>7197.1738949143037</v>
      </c>
      <c r="AL18" s="196">
        <v>7197.1738949143028</v>
      </c>
      <c r="AM18" s="196">
        <v>7197.1738949143028</v>
      </c>
      <c r="AN18" s="196">
        <v>7197.1738949143028</v>
      </c>
      <c r="AO18" s="196">
        <v>7197.1738949143019</v>
      </c>
      <c r="AP18" s="234">
        <v>7197.1738949143019</v>
      </c>
      <c r="AQ18" s="197">
        <v>7197.1738949143009</v>
      </c>
      <c r="AR18" s="197">
        <v>7197.1738949143009</v>
      </c>
      <c r="AS18" s="197">
        <v>7197.1738949143009</v>
      </c>
      <c r="AT18" s="197">
        <v>7197.1738949143</v>
      </c>
      <c r="AU18" s="197">
        <v>7197.1738949143</v>
      </c>
      <c r="AV18" s="197">
        <v>7197.1738949142991</v>
      </c>
      <c r="AW18" s="197">
        <v>7197.1738949142991</v>
      </c>
      <c r="AX18" s="628">
        <v>7197.1738949142991</v>
      </c>
      <c r="AY18" s="628">
        <v>7197.1738949142982</v>
      </c>
      <c r="AZ18" s="628">
        <v>7197.1738949142982</v>
      </c>
      <c r="BA18" s="628">
        <v>7197.1738949142973</v>
      </c>
      <c r="BB18" s="628">
        <v>7197.1738949142973</v>
      </c>
      <c r="BC18" s="628">
        <v>7197.1738949142964</v>
      </c>
      <c r="BD18" s="628">
        <v>7197.1738949142964</v>
      </c>
      <c r="BE18" s="628">
        <v>7197.1738949142955</v>
      </c>
      <c r="BF18" s="628">
        <v>7197.1738949142946</v>
      </c>
      <c r="BG18" s="628">
        <v>7197.1738949142946</v>
      </c>
      <c r="BH18" s="628">
        <v>7197.1738949142946</v>
      </c>
      <c r="BI18" s="628">
        <v>7197.1738949142955</v>
      </c>
      <c r="BJ18" s="230">
        <v>7197.1738949142955</v>
      </c>
      <c r="BK18" s="230">
        <v>7197.1738949142955</v>
      </c>
      <c r="BL18" s="230">
        <v>7197.1738949142964</v>
      </c>
      <c r="BM18" s="230">
        <v>7197.1738949142964</v>
      </c>
      <c r="BN18" s="230">
        <v>7197.1738949142964</v>
      </c>
      <c r="BO18" s="230">
        <v>7197.1738949142973</v>
      </c>
      <c r="BP18" s="230">
        <v>7197.1738949142973</v>
      </c>
      <c r="BQ18" s="230">
        <v>7197.1738949142973</v>
      </c>
      <c r="BR18" s="230">
        <v>7197.1738949142982</v>
      </c>
      <c r="BS18" s="230">
        <v>7197.1738949142982</v>
      </c>
      <c r="BT18" s="230">
        <v>7197.1738949142991</v>
      </c>
      <c r="BU18" s="230">
        <v>7197.1738949142991</v>
      </c>
      <c r="BV18" s="230">
        <v>7197.1738949143</v>
      </c>
      <c r="BW18" s="230">
        <v>7197.1738949143</v>
      </c>
      <c r="BX18" s="230">
        <v>7197.1738949143009</v>
      </c>
      <c r="BY18" s="230">
        <v>7197.1738949143009</v>
      </c>
      <c r="BZ18" s="230">
        <v>7197.1738949143019</v>
      </c>
      <c r="CA18" s="230">
        <v>7197.1738949143019</v>
      </c>
      <c r="CB18" s="230">
        <v>7197.1738949143028</v>
      </c>
      <c r="CC18" s="230">
        <v>7197.1738949143028</v>
      </c>
      <c r="CD18" s="230">
        <v>7197.1738949143037</v>
      </c>
      <c r="CE18" s="230">
        <v>7197.1738949143046</v>
      </c>
      <c r="CF18" s="230">
        <v>7197.1738949143037</v>
      </c>
      <c r="CG18" s="230">
        <v>7197.1738949143028</v>
      </c>
      <c r="CH18" s="230">
        <v>7197.1738949143037</v>
      </c>
      <c r="CI18" s="230">
        <v>7197.1738949143046</v>
      </c>
      <c r="CJ18" s="230">
        <v>7197.1738949143037</v>
      </c>
      <c r="CK18" s="230">
        <v>7197.1738949143028</v>
      </c>
      <c r="CL18" s="230">
        <v>7197.1738949143037</v>
      </c>
      <c r="CM18" s="230">
        <v>7197.1738949143046</v>
      </c>
      <c r="CN18" s="230">
        <v>7197.1738949143037</v>
      </c>
      <c r="CO18" s="230">
        <v>7197.1738949143028</v>
      </c>
      <c r="CP18" s="230">
        <v>7197.1738949143037</v>
      </c>
      <c r="CQ18" s="230">
        <v>7197.1738949143046</v>
      </c>
      <c r="CR18" s="230">
        <v>7197.1738949143046</v>
      </c>
      <c r="CS18" s="230">
        <v>7197.1738949143046</v>
      </c>
      <c r="CT18" s="230">
        <v>7197.1738949143046</v>
      </c>
      <c r="CU18" s="230">
        <v>7197.1738949143046</v>
      </c>
      <c r="CV18" s="230">
        <v>7197.1738949143046</v>
      </c>
      <c r="CW18" s="230">
        <v>7197.1738949143046</v>
      </c>
      <c r="CX18" s="230">
        <v>7197.1738949143046</v>
      </c>
      <c r="CY18" s="230">
        <v>7197.1738949143046</v>
      </c>
      <c r="CZ18" s="230">
        <v>7197.1738949143046</v>
      </c>
      <c r="DA18" s="230">
        <v>7197.1738949143046</v>
      </c>
      <c r="DB18" s="230">
        <v>7197.1738949143046</v>
      </c>
      <c r="DC18" s="230">
        <v>7197.1738949143046</v>
      </c>
      <c r="DD18" s="230">
        <v>7197.1738949143046</v>
      </c>
      <c r="DE18" s="230">
        <v>7197.1738949143046</v>
      </c>
      <c r="DF18" s="230">
        <v>7197.1738949143046</v>
      </c>
      <c r="DG18" s="230">
        <v>7197.1738949143055</v>
      </c>
      <c r="DH18" s="230">
        <v>7197.1738949143055</v>
      </c>
      <c r="DI18" s="230">
        <v>7197.1738949143055</v>
      </c>
      <c r="DJ18" s="230">
        <v>7197.1738949143055</v>
      </c>
      <c r="DK18" s="230">
        <v>7197.1738949143055</v>
      </c>
      <c r="DL18" s="230">
        <v>7197.1738949143055</v>
      </c>
      <c r="DM18" s="230">
        <v>7197.1738949143055</v>
      </c>
      <c r="DN18" s="230">
        <v>7197.1738949143055</v>
      </c>
      <c r="DO18" s="230">
        <v>7197.1738949143055</v>
      </c>
      <c r="DP18" s="230">
        <v>7197.1738949143064</v>
      </c>
      <c r="DQ18" s="230">
        <v>7197.1738949143064</v>
      </c>
      <c r="DR18" s="230">
        <v>7197.1738949143064</v>
      </c>
      <c r="DS18" s="230">
        <v>7197.1738949143073</v>
      </c>
      <c r="DT18" s="230">
        <v>7197.1738949143073</v>
      </c>
      <c r="DU18" s="230">
        <v>7197.1738949143082</v>
      </c>
      <c r="DV18" s="230">
        <v>7197.1738949143073</v>
      </c>
      <c r="DW18" s="230">
        <v>7197.1738949143064</v>
      </c>
      <c r="DX18" s="230">
        <v>7197.1738949143064</v>
      </c>
      <c r="DY18" s="230">
        <v>7197.1738949143064</v>
      </c>
      <c r="DZ18" s="230">
        <v>7197.1738949143055</v>
      </c>
      <c r="EA18" s="230">
        <v>7197.1738949143055</v>
      </c>
      <c r="EB18" s="234"/>
      <c r="EC18" s="234"/>
      <c r="ED18" s="234"/>
      <c r="EE18" s="234"/>
      <c r="EF18" s="234"/>
      <c r="EG18" s="234"/>
      <c r="EH18" s="234"/>
      <c r="EI18" s="234"/>
      <c r="EJ18" s="234"/>
      <c r="EK18" s="234"/>
      <c r="EL18" s="234"/>
      <c r="EM18" s="234"/>
      <c r="EN18" s="234"/>
      <c r="EO18" s="234"/>
      <c r="EP18" s="234"/>
      <c r="EQ18" s="234"/>
      <c r="ER18" s="234"/>
      <c r="ES18" s="234"/>
      <c r="ET18" s="234"/>
      <c r="EU18" s="234"/>
      <c r="EV18" s="234"/>
      <c r="EW18" s="234"/>
      <c r="EX18" s="234"/>
      <c r="EY18" s="234"/>
      <c r="EZ18" s="233"/>
      <c r="FA18" s="233"/>
      <c r="FB18" s="233"/>
      <c r="FC18" s="233"/>
      <c r="FD18" s="233"/>
      <c r="FE18" s="233"/>
      <c r="FF18" s="233"/>
      <c r="FG18" s="233"/>
      <c r="FH18" s="233"/>
      <c r="FI18" s="233"/>
      <c r="FJ18" s="233"/>
      <c r="FK18" s="233"/>
      <c r="FL18" s="233"/>
      <c r="FM18" s="233"/>
    </row>
    <row r="19" spans="1:169" s="193" customFormat="1">
      <c r="A19" s="192" t="s">
        <v>111</v>
      </c>
      <c r="B19" s="221">
        <v>5567.2851666666693</v>
      </c>
      <c r="C19" s="221">
        <v>5567.2851666666684</v>
      </c>
      <c r="D19" s="221">
        <v>5567.2851666666684</v>
      </c>
      <c r="E19" s="221">
        <v>5567.2851666666693</v>
      </c>
      <c r="F19" s="221">
        <v>5567.2851666666684</v>
      </c>
      <c r="G19" s="221">
        <v>5567.2851666666675</v>
      </c>
      <c r="H19" s="221">
        <v>5567.2851666666684</v>
      </c>
      <c r="I19" s="221">
        <v>5567.2851666666693</v>
      </c>
      <c r="J19" s="221">
        <v>5567.2851666666684</v>
      </c>
      <c r="K19" s="221">
        <v>5567.2851666666675</v>
      </c>
      <c r="L19" s="221">
        <v>5567.2851666666684</v>
      </c>
      <c r="M19" s="221">
        <v>5567.2851666666693</v>
      </c>
      <c r="N19" s="221">
        <v>5567.2851666666684</v>
      </c>
      <c r="O19" s="221">
        <v>5567.2851666666675</v>
      </c>
      <c r="P19" s="221">
        <v>5567.2851666666684</v>
      </c>
      <c r="Q19" s="221">
        <v>5567.2851666666693</v>
      </c>
      <c r="R19" s="221">
        <v>5567.2851666666684</v>
      </c>
      <c r="S19" s="221">
        <v>5567.2851666666675</v>
      </c>
      <c r="T19" s="221">
        <v>5567.2851666666684</v>
      </c>
      <c r="U19" s="221">
        <v>5567.2851666666693</v>
      </c>
      <c r="V19" s="221">
        <v>5567.2851666666684</v>
      </c>
      <c r="W19" s="221">
        <v>5567.2851666666675</v>
      </c>
      <c r="X19" s="221">
        <v>5567.2851666666684</v>
      </c>
      <c r="Y19" s="221">
        <v>5567.2851666666693</v>
      </c>
      <c r="Z19" s="628">
        <v>5567.2851666666684</v>
      </c>
      <c r="AA19" s="628">
        <v>5567.2851666666675</v>
      </c>
      <c r="AB19" s="628">
        <v>5567.2851666666684</v>
      </c>
      <c r="AC19" s="628">
        <v>5567.2851666666693</v>
      </c>
      <c r="AD19" s="628">
        <v>5567.2851666666684</v>
      </c>
      <c r="AE19" s="628">
        <v>5567.2851666666675</v>
      </c>
      <c r="AF19" s="628">
        <v>5567.2851666666684</v>
      </c>
      <c r="AG19" s="628">
        <v>5567.2851666666693</v>
      </c>
      <c r="AH19" s="628">
        <v>5567.2851666666684</v>
      </c>
      <c r="AI19" s="628">
        <v>5567.2851666666675</v>
      </c>
      <c r="AJ19" s="628">
        <v>5567.2851666666684</v>
      </c>
      <c r="AK19" s="628">
        <v>5567.2851666666693</v>
      </c>
      <c r="AL19" s="196">
        <v>5567.2851666666693</v>
      </c>
      <c r="AM19" s="196">
        <v>5567.2851666666693</v>
      </c>
      <c r="AN19" s="196">
        <v>5567.2851666666693</v>
      </c>
      <c r="AO19" s="196">
        <v>5567.2851666666693</v>
      </c>
      <c r="AP19" s="234">
        <v>5567.2851666666693</v>
      </c>
      <c r="AQ19" s="197">
        <v>5567.2851666666693</v>
      </c>
      <c r="AR19" s="197">
        <v>5567.2851666666693</v>
      </c>
      <c r="AS19" s="197">
        <v>5567.2851666666693</v>
      </c>
      <c r="AT19" s="197">
        <v>5567.2851666666693</v>
      </c>
      <c r="AU19" s="197">
        <v>5567.2851666666693</v>
      </c>
      <c r="AV19" s="197">
        <v>5567.2851666666693</v>
      </c>
      <c r="AW19" s="197">
        <v>5567.2851666666693</v>
      </c>
      <c r="AX19" s="628">
        <v>5567.2851666666693</v>
      </c>
      <c r="AY19" s="628">
        <v>5567.2851666666693</v>
      </c>
      <c r="AZ19" s="628">
        <v>5567.2851666666693</v>
      </c>
      <c r="BA19" s="628">
        <v>5567.2851666666693</v>
      </c>
      <c r="BB19" s="628">
        <v>5567.2851666666693</v>
      </c>
      <c r="BC19" s="628">
        <v>5567.2851666666693</v>
      </c>
      <c r="BD19" s="628">
        <v>5567.2851666666693</v>
      </c>
      <c r="BE19" s="628">
        <v>5567.2851666666693</v>
      </c>
      <c r="BF19" s="628">
        <v>5567.2851666666693</v>
      </c>
      <c r="BG19" s="628">
        <v>5567.2851666666693</v>
      </c>
      <c r="BH19" s="628">
        <v>5567.2851666666693</v>
      </c>
      <c r="BI19" s="628">
        <v>5567.2851666666693</v>
      </c>
      <c r="BJ19" s="230">
        <v>5567.2851666666693</v>
      </c>
      <c r="BK19" s="230">
        <v>5567.2851666666693</v>
      </c>
      <c r="BL19" s="230">
        <v>5567.2851666666693</v>
      </c>
      <c r="BM19" s="230">
        <v>5567.2851666666693</v>
      </c>
      <c r="BN19" s="230">
        <v>5567.2851666666693</v>
      </c>
      <c r="BO19" s="230">
        <v>5567.2851666666693</v>
      </c>
      <c r="BP19" s="230">
        <v>5567.2851666666693</v>
      </c>
      <c r="BQ19" s="230">
        <v>5567.2851666666693</v>
      </c>
      <c r="BR19" s="230">
        <v>5567.2851666666693</v>
      </c>
      <c r="BS19" s="230">
        <v>5567.2851666666693</v>
      </c>
      <c r="BT19" s="230">
        <v>5567.2851666666693</v>
      </c>
      <c r="BU19" s="230">
        <v>5567.2851666666693</v>
      </c>
      <c r="BV19" s="230">
        <v>5567.2851666666693</v>
      </c>
      <c r="BW19" s="230">
        <v>5567.2851666666693</v>
      </c>
      <c r="BX19" s="230">
        <v>5567.2851666666693</v>
      </c>
      <c r="BY19" s="230">
        <v>5567.2851666666693</v>
      </c>
      <c r="BZ19" s="230">
        <v>5567.2851666666693</v>
      </c>
      <c r="CA19" s="230">
        <v>5567.2851666666693</v>
      </c>
      <c r="CB19" s="230">
        <v>5567.2851666666693</v>
      </c>
      <c r="CC19" s="230">
        <v>5567.2851666666693</v>
      </c>
      <c r="CD19" s="230">
        <v>5567.2851666666693</v>
      </c>
      <c r="CE19" s="230">
        <v>5567.2851666666693</v>
      </c>
      <c r="CF19" s="230">
        <v>5567.2851666666693</v>
      </c>
      <c r="CG19" s="230">
        <v>5567.2851666666693</v>
      </c>
      <c r="CH19" s="230">
        <v>5567.2851666666693</v>
      </c>
      <c r="CI19" s="230">
        <v>5567.2851666666693</v>
      </c>
      <c r="CJ19" s="230">
        <v>5567.2851666666693</v>
      </c>
      <c r="CK19" s="230">
        <v>5567.2851666666693</v>
      </c>
      <c r="CL19" s="230">
        <v>5567.2851666666702</v>
      </c>
      <c r="CM19" s="230">
        <v>5567.2851666666702</v>
      </c>
      <c r="CN19" s="230">
        <v>5567.2851666666702</v>
      </c>
      <c r="CO19" s="230">
        <v>5567.2851666666702</v>
      </c>
      <c r="CP19" s="230">
        <v>5567.2851666666702</v>
      </c>
      <c r="CQ19" s="230">
        <v>5567.2851666666702</v>
      </c>
      <c r="CR19" s="230">
        <v>5567.2851666666702</v>
      </c>
      <c r="CS19" s="230">
        <v>5567.2851666666702</v>
      </c>
      <c r="CT19" s="230">
        <v>5567.2851666666702</v>
      </c>
      <c r="CU19" s="230">
        <v>5567.2851666666702</v>
      </c>
      <c r="CV19" s="230">
        <v>5567.2851666666702</v>
      </c>
      <c r="CW19" s="230">
        <v>5567.2851666666702</v>
      </c>
      <c r="CX19" s="230">
        <v>5567.2851666666702</v>
      </c>
      <c r="CY19" s="230">
        <v>5567.2851666666702</v>
      </c>
      <c r="CZ19" s="230">
        <v>5567.2851666666702</v>
      </c>
      <c r="DA19" s="230">
        <v>5567.2851666666702</v>
      </c>
      <c r="DB19" s="230">
        <v>5567.2851666666702</v>
      </c>
      <c r="DC19" s="230">
        <v>5567.2851666666711</v>
      </c>
      <c r="DD19" s="230">
        <v>5567.2851666666711</v>
      </c>
      <c r="DE19" s="230">
        <v>5567.2851666666711</v>
      </c>
      <c r="DF19" s="230">
        <v>5567.2851666666711</v>
      </c>
      <c r="DG19" s="230">
        <v>5567.2851666666711</v>
      </c>
      <c r="DH19" s="230">
        <v>5567.2851666666711</v>
      </c>
      <c r="DI19" s="230">
        <v>5567.2851666666711</v>
      </c>
      <c r="DJ19" s="230">
        <v>5567.285166666672</v>
      </c>
      <c r="DK19" s="230">
        <v>5567.285166666672</v>
      </c>
      <c r="DL19" s="230">
        <v>5567.285166666672</v>
      </c>
      <c r="DM19" s="230">
        <v>5567.285166666672</v>
      </c>
      <c r="DN19" s="230">
        <v>5567.2851666666729</v>
      </c>
      <c r="DO19" s="230">
        <v>5567.2851666666729</v>
      </c>
      <c r="DP19" s="230">
        <v>5567.2851666666729</v>
      </c>
      <c r="DQ19" s="230">
        <v>5567.2851666666729</v>
      </c>
      <c r="DR19" s="230">
        <v>5567.2851666666729</v>
      </c>
      <c r="DS19" s="230">
        <v>5567.285166666672</v>
      </c>
      <c r="DT19" s="230">
        <v>5567.285166666672</v>
      </c>
      <c r="DU19" s="230">
        <v>5567.2851666666729</v>
      </c>
      <c r="DV19" s="230">
        <v>5567.285166666672</v>
      </c>
      <c r="DW19" s="230">
        <v>5567.285166666672</v>
      </c>
      <c r="DX19" s="230">
        <v>5567.285166666672</v>
      </c>
      <c r="DY19" s="230">
        <v>5567.285166666672</v>
      </c>
      <c r="DZ19" s="230">
        <v>5567.285166666672</v>
      </c>
      <c r="EA19" s="230">
        <v>5567.285166666672</v>
      </c>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3"/>
      <c r="FA19" s="233"/>
      <c r="FB19" s="233"/>
      <c r="FC19" s="233"/>
      <c r="FD19" s="233"/>
      <c r="FE19" s="233"/>
      <c r="FF19" s="233"/>
      <c r="FG19" s="233"/>
      <c r="FH19" s="233"/>
      <c r="FI19" s="233"/>
      <c r="FJ19" s="233"/>
      <c r="FK19" s="233"/>
      <c r="FL19" s="233"/>
      <c r="FM19" s="233"/>
    </row>
    <row r="20" spans="1:169" s="193" customFormat="1">
      <c r="A20" s="192" t="s">
        <v>108</v>
      </c>
      <c r="B20" s="221">
        <v>15452.603774635547</v>
      </c>
      <c r="C20" s="221">
        <v>15452.603774635547</v>
      </c>
      <c r="D20" s="221">
        <v>15452.603774635547</v>
      </c>
      <c r="E20" s="221">
        <v>15452.603774635547</v>
      </c>
      <c r="F20" s="221">
        <v>15452.603774635547</v>
      </c>
      <c r="G20" s="221">
        <v>15452.603774635545</v>
      </c>
      <c r="H20" s="221">
        <v>15452.603774635545</v>
      </c>
      <c r="I20" s="221">
        <v>15452.603774635545</v>
      </c>
      <c r="J20" s="221">
        <v>15452.603774635545</v>
      </c>
      <c r="K20" s="221">
        <v>15452.603774635545</v>
      </c>
      <c r="L20" s="221">
        <v>15452.603774635545</v>
      </c>
      <c r="M20" s="221">
        <v>15452.603774635543</v>
      </c>
      <c r="N20" s="221">
        <v>17425.29185857081</v>
      </c>
      <c r="O20" s="221">
        <v>17425.29185857081</v>
      </c>
      <c r="P20" s="221">
        <v>17425.29185857081</v>
      </c>
      <c r="Q20" s="221">
        <v>17425.29185857081</v>
      </c>
      <c r="R20" s="221">
        <v>17425.29185857081</v>
      </c>
      <c r="S20" s="221">
        <v>17425.29185857081</v>
      </c>
      <c r="T20" s="221">
        <v>17425.291858570807</v>
      </c>
      <c r="U20" s="221">
        <v>17425.291858570807</v>
      </c>
      <c r="V20" s="221">
        <v>17425.291858570807</v>
      </c>
      <c r="W20" s="221">
        <v>17425.291858570807</v>
      </c>
      <c r="X20" s="221">
        <v>17425.291858570807</v>
      </c>
      <c r="Y20" s="221">
        <v>17425.291858570803</v>
      </c>
      <c r="Z20" s="628">
        <v>19874.627069112255</v>
      </c>
      <c r="AA20" s="628">
        <v>19874.627069112255</v>
      </c>
      <c r="AB20" s="628">
        <v>19874.627069112259</v>
      </c>
      <c r="AC20" s="628">
        <v>19874.627069112259</v>
      </c>
      <c r="AD20" s="628">
        <v>19874.627069112259</v>
      </c>
      <c r="AE20" s="628">
        <v>19874.627069112263</v>
      </c>
      <c r="AF20" s="628">
        <v>19874.627069112263</v>
      </c>
      <c r="AG20" s="628">
        <v>19874.627069112263</v>
      </c>
      <c r="AH20" s="628">
        <v>19874.627069112259</v>
      </c>
      <c r="AI20" s="628">
        <v>19874.627069112263</v>
      </c>
      <c r="AJ20" s="628">
        <v>19874.627069112263</v>
      </c>
      <c r="AK20" s="628">
        <v>19874.627069112263</v>
      </c>
      <c r="AL20" s="196">
        <v>20706.770605074518</v>
      </c>
      <c r="AM20" s="196">
        <v>20706.770605074518</v>
      </c>
      <c r="AN20" s="196">
        <v>20706.770605074522</v>
      </c>
      <c r="AO20" s="196">
        <v>20706.770605074522</v>
      </c>
      <c r="AP20" s="234">
        <v>20706.770605074522</v>
      </c>
      <c r="AQ20" s="197">
        <v>20706.770605074522</v>
      </c>
      <c r="AR20" s="197">
        <v>20706.770605074522</v>
      </c>
      <c r="AS20" s="197">
        <v>20706.770605074522</v>
      </c>
      <c r="AT20" s="197">
        <v>20706.770605074522</v>
      </c>
      <c r="AU20" s="197">
        <v>20706.770605074526</v>
      </c>
      <c r="AV20" s="197">
        <v>20706.770605074526</v>
      </c>
      <c r="AW20" s="197">
        <v>20706.770605074526</v>
      </c>
      <c r="AX20" s="628">
        <v>21679.769656636247</v>
      </c>
      <c r="AY20" s="628">
        <v>21679.769656636247</v>
      </c>
      <c r="AZ20" s="628">
        <v>21679.769656636247</v>
      </c>
      <c r="BA20" s="628">
        <v>21679.769656636247</v>
      </c>
      <c r="BB20" s="628">
        <v>21679.769656636247</v>
      </c>
      <c r="BC20" s="628">
        <v>21679.769656636243</v>
      </c>
      <c r="BD20" s="628">
        <v>21679.769656636243</v>
      </c>
      <c r="BE20" s="628">
        <v>21679.769656636243</v>
      </c>
      <c r="BF20" s="628">
        <v>21679.769656636243</v>
      </c>
      <c r="BG20" s="628">
        <v>21679.769656636243</v>
      </c>
      <c r="BH20" s="628">
        <v>21679.769656636243</v>
      </c>
      <c r="BI20" s="628">
        <v>21679.769656636239</v>
      </c>
      <c r="BJ20" s="230">
        <v>22842.36452338798</v>
      </c>
      <c r="BK20" s="230">
        <v>22842.36452338798</v>
      </c>
      <c r="BL20" s="230">
        <v>22842.36452338798</v>
      </c>
      <c r="BM20" s="230">
        <v>22842.36452338798</v>
      </c>
      <c r="BN20" s="230">
        <v>22842.36452338798</v>
      </c>
      <c r="BO20" s="230">
        <v>22842.36452338798</v>
      </c>
      <c r="BP20" s="230">
        <v>22842.36452338798</v>
      </c>
      <c r="BQ20" s="230">
        <v>22842.36452338798</v>
      </c>
      <c r="BR20" s="230">
        <v>22842.36452338798</v>
      </c>
      <c r="BS20" s="230">
        <v>22842.36452338798</v>
      </c>
      <c r="BT20" s="230">
        <v>22842.36452338798</v>
      </c>
      <c r="BU20" s="230">
        <v>22842.36452338798</v>
      </c>
      <c r="BV20" s="230">
        <v>24273.558893837548</v>
      </c>
      <c r="BW20" s="230">
        <v>24273.558893837548</v>
      </c>
      <c r="BX20" s="230">
        <v>24273.558893837551</v>
      </c>
      <c r="BY20" s="230">
        <v>24273.558893837551</v>
      </c>
      <c r="BZ20" s="230">
        <v>24273.558893837551</v>
      </c>
      <c r="CA20" s="230">
        <v>24273.558893837551</v>
      </c>
      <c r="CB20" s="230">
        <v>24273.558893837555</v>
      </c>
      <c r="CC20" s="230">
        <v>24273.558893837555</v>
      </c>
      <c r="CD20" s="230">
        <v>24273.558893837555</v>
      </c>
      <c r="CE20" s="230">
        <v>24273.558893837559</v>
      </c>
      <c r="CF20" s="230">
        <v>24273.558893837559</v>
      </c>
      <c r="CG20" s="230">
        <v>24273.558893837559</v>
      </c>
      <c r="CH20" s="230">
        <v>26114.199305920094</v>
      </c>
      <c r="CI20" s="230">
        <v>26114.19930592009</v>
      </c>
      <c r="CJ20" s="230">
        <v>26114.19930592009</v>
      </c>
      <c r="CK20" s="230">
        <v>26114.199305920087</v>
      </c>
      <c r="CL20" s="230">
        <v>26114.199305920087</v>
      </c>
      <c r="CM20" s="230">
        <v>26114.199305920083</v>
      </c>
      <c r="CN20" s="230">
        <v>26114.199305920083</v>
      </c>
      <c r="CO20" s="230">
        <v>26114.199305920087</v>
      </c>
      <c r="CP20" s="230">
        <v>26114.199305920087</v>
      </c>
      <c r="CQ20" s="230">
        <v>26114.199305920087</v>
      </c>
      <c r="CR20" s="230">
        <v>26114.19930592009</v>
      </c>
      <c r="CS20" s="230">
        <v>26114.19930592009</v>
      </c>
      <c r="CT20" s="230">
        <v>28654.283074593961</v>
      </c>
      <c r="CU20" s="230">
        <v>28654.283074593961</v>
      </c>
      <c r="CV20" s="230">
        <v>28654.283074593961</v>
      </c>
      <c r="CW20" s="230">
        <v>28654.283074593961</v>
      </c>
      <c r="CX20" s="230">
        <v>28654.283074593961</v>
      </c>
      <c r="CY20" s="230">
        <v>28654.283074593957</v>
      </c>
      <c r="CZ20" s="230">
        <v>28654.283074593957</v>
      </c>
      <c r="DA20" s="230">
        <v>28654.283074593957</v>
      </c>
      <c r="DB20" s="230">
        <v>28654.283074593954</v>
      </c>
      <c r="DC20" s="230">
        <v>28654.283074593954</v>
      </c>
      <c r="DD20" s="230">
        <v>28654.283074593954</v>
      </c>
      <c r="DE20" s="230">
        <v>28654.28307459395</v>
      </c>
      <c r="DF20" s="230">
        <v>32658.378760848973</v>
      </c>
      <c r="DG20" s="230">
        <v>32658.378760848969</v>
      </c>
      <c r="DH20" s="230">
        <v>32658.378760848969</v>
      </c>
      <c r="DI20" s="230">
        <v>32658.378760848966</v>
      </c>
      <c r="DJ20" s="230">
        <v>32658.378760848966</v>
      </c>
      <c r="DK20" s="230">
        <v>32658.378760848962</v>
      </c>
      <c r="DL20" s="230">
        <v>32658.378760848962</v>
      </c>
      <c r="DM20" s="230">
        <v>32658.378760848962</v>
      </c>
      <c r="DN20" s="230">
        <v>32658.378760848962</v>
      </c>
      <c r="DO20" s="230">
        <v>32658.378760848966</v>
      </c>
      <c r="DP20" s="230">
        <v>32658.378760848966</v>
      </c>
      <c r="DQ20" s="230">
        <v>32658.378760848966</v>
      </c>
      <c r="DR20" s="230">
        <v>41643.569480805221</v>
      </c>
      <c r="DS20" s="230">
        <v>41643.569480805221</v>
      </c>
      <c r="DT20" s="230">
        <v>41643.569480805221</v>
      </c>
      <c r="DU20" s="230">
        <v>41643.569480805229</v>
      </c>
      <c r="DV20" s="230">
        <v>41643.569480805229</v>
      </c>
      <c r="DW20" s="230">
        <v>41643.569480805229</v>
      </c>
      <c r="DX20" s="230">
        <v>41643.569480805229</v>
      </c>
      <c r="DY20" s="230">
        <v>41643.569480805229</v>
      </c>
      <c r="DZ20" s="230">
        <v>41643.569480805236</v>
      </c>
      <c r="EA20" s="230">
        <v>41643.569480805236</v>
      </c>
      <c r="EB20" s="234"/>
      <c r="EC20" s="234"/>
      <c r="ED20" s="234"/>
      <c r="EE20" s="234"/>
      <c r="EF20" s="234"/>
      <c r="EG20" s="234"/>
      <c r="EH20" s="234"/>
      <c r="EI20" s="234"/>
      <c r="EJ20" s="234"/>
      <c r="EK20" s="234"/>
      <c r="EL20" s="234"/>
      <c r="EM20" s="234"/>
      <c r="EN20" s="234"/>
      <c r="EO20" s="234"/>
      <c r="EP20" s="234"/>
      <c r="EQ20" s="234"/>
      <c r="ER20" s="234"/>
      <c r="ES20" s="234"/>
      <c r="ET20" s="234"/>
      <c r="EU20" s="234"/>
      <c r="EV20" s="234"/>
      <c r="EW20" s="234"/>
      <c r="EX20" s="234"/>
      <c r="EY20" s="234"/>
      <c r="EZ20" s="233"/>
      <c r="FA20" s="233"/>
      <c r="FB20" s="233"/>
      <c r="FC20" s="233"/>
      <c r="FD20" s="233"/>
      <c r="FE20" s="233"/>
      <c r="FF20" s="233"/>
      <c r="FG20" s="233"/>
      <c r="FH20" s="233"/>
      <c r="FI20" s="233"/>
      <c r="FJ20" s="233"/>
      <c r="FK20" s="233"/>
      <c r="FL20" s="233"/>
      <c r="FM20" s="233"/>
    </row>
    <row r="21" spans="1:169" s="193" customFormat="1">
      <c r="A21" s="192" t="s">
        <v>109</v>
      </c>
      <c r="B21" s="221">
        <v>15030.31695347035</v>
      </c>
      <c r="C21" s="221">
        <v>15030.316953470348</v>
      </c>
      <c r="D21" s="221">
        <v>15030.316953470348</v>
      </c>
      <c r="E21" s="221">
        <v>15030.316953470347</v>
      </c>
      <c r="F21" s="221">
        <v>15030.316953470348</v>
      </c>
      <c r="G21" s="221">
        <v>15030.31695347035</v>
      </c>
      <c r="H21" s="221">
        <v>15030.316953470348</v>
      </c>
      <c r="I21" s="221">
        <v>15030.316953470347</v>
      </c>
      <c r="J21" s="221">
        <v>15030.316953470348</v>
      </c>
      <c r="K21" s="221">
        <v>15030.31695347035</v>
      </c>
      <c r="L21" s="221">
        <v>15030.316953470348</v>
      </c>
      <c r="M21" s="221">
        <v>15030.316953470347</v>
      </c>
      <c r="N21" s="221">
        <v>17003.005037405615</v>
      </c>
      <c r="O21" s="221">
        <v>17003.005037405619</v>
      </c>
      <c r="P21" s="221">
        <v>17003.005037405619</v>
      </c>
      <c r="Q21" s="221">
        <v>17003.005037405619</v>
      </c>
      <c r="R21" s="221">
        <v>17003.005037405619</v>
      </c>
      <c r="S21" s="221">
        <v>17003.005037405619</v>
      </c>
      <c r="T21" s="221">
        <v>17003.005037405623</v>
      </c>
      <c r="U21" s="221">
        <v>17003.005037405623</v>
      </c>
      <c r="V21" s="221">
        <v>17003.005037405623</v>
      </c>
      <c r="W21" s="221">
        <v>17003.005037405623</v>
      </c>
      <c r="X21" s="221">
        <v>17003.005037405626</v>
      </c>
      <c r="Y21" s="221">
        <v>17003.005037405626</v>
      </c>
      <c r="Z21" s="628">
        <v>19452.340247947079</v>
      </c>
      <c r="AA21" s="628">
        <v>19452.340247947079</v>
      </c>
      <c r="AB21" s="628">
        <v>19452.340247947079</v>
      </c>
      <c r="AC21" s="628">
        <v>19452.340247947082</v>
      </c>
      <c r="AD21" s="628">
        <v>19452.340247947082</v>
      </c>
      <c r="AE21" s="628">
        <v>19452.340247947082</v>
      </c>
      <c r="AF21" s="628">
        <v>19452.340247947082</v>
      </c>
      <c r="AG21" s="628">
        <v>19452.340247947082</v>
      </c>
      <c r="AH21" s="628">
        <v>19452.340247947082</v>
      </c>
      <c r="AI21" s="628">
        <v>19452.340247947082</v>
      </c>
      <c r="AJ21" s="628">
        <v>19452.340247947086</v>
      </c>
      <c r="AK21" s="628">
        <v>19452.340247947086</v>
      </c>
      <c r="AL21" s="196">
        <v>20284.483783909345</v>
      </c>
      <c r="AM21" s="196">
        <v>20284.483783909345</v>
      </c>
      <c r="AN21" s="196">
        <v>20284.483783909345</v>
      </c>
      <c r="AO21" s="196">
        <v>20284.483783909345</v>
      </c>
      <c r="AP21" s="234">
        <v>20284.483783909345</v>
      </c>
      <c r="AQ21" s="197">
        <v>20284.483783909345</v>
      </c>
      <c r="AR21" s="197">
        <v>20284.483783909345</v>
      </c>
      <c r="AS21" s="197">
        <v>20284.483783909345</v>
      </c>
      <c r="AT21" s="197">
        <v>20284.483783909345</v>
      </c>
      <c r="AU21" s="197">
        <v>20284.483783909345</v>
      </c>
      <c r="AV21" s="197">
        <v>20284.483783909345</v>
      </c>
      <c r="AW21" s="197">
        <v>20284.483783909345</v>
      </c>
      <c r="AX21" s="628">
        <v>21257.482835471066</v>
      </c>
      <c r="AY21" s="628">
        <v>21257.482835471063</v>
      </c>
      <c r="AZ21" s="628">
        <v>21257.482835471063</v>
      </c>
      <c r="BA21" s="628">
        <v>21257.482835471063</v>
      </c>
      <c r="BB21" s="628">
        <v>21257.482835471059</v>
      </c>
      <c r="BC21" s="628">
        <v>21257.482835471059</v>
      </c>
      <c r="BD21" s="628">
        <v>21257.482835471059</v>
      </c>
      <c r="BE21" s="628">
        <v>21257.482835471055</v>
      </c>
      <c r="BF21" s="628">
        <v>21257.482835471055</v>
      </c>
      <c r="BG21" s="628">
        <v>21257.482835471052</v>
      </c>
      <c r="BH21" s="628">
        <v>21257.482835471052</v>
      </c>
      <c r="BI21" s="628">
        <v>21257.482835471048</v>
      </c>
      <c r="BJ21" s="230">
        <v>22420.077702222792</v>
      </c>
      <c r="BK21" s="230">
        <v>22420.077702222789</v>
      </c>
      <c r="BL21" s="230">
        <v>22420.077702222789</v>
      </c>
      <c r="BM21" s="230">
        <v>22420.077702222789</v>
      </c>
      <c r="BN21" s="230">
        <v>22420.077702222789</v>
      </c>
      <c r="BO21" s="230">
        <v>22420.077702222785</v>
      </c>
      <c r="BP21" s="230">
        <v>22420.077702222785</v>
      </c>
      <c r="BQ21" s="230">
        <v>22420.077702222785</v>
      </c>
      <c r="BR21" s="230">
        <v>22420.077702222781</v>
      </c>
      <c r="BS21" s="230">
        <v>22420.077702222781</v>
      </c>
      <c r="BT21" s="230">
        <v>22420.077702222781</v>
      </c>
      <c r="BU21" s="230">
        <v>22420.077702222778</v>
      </c>
      <c r="BV21" s="230">
        <v>23851.272072672346</v>
      </c>
      <c r="BW21" s="230">
        <v>23851.272072672346</v>
      </c>
      <c r="BX21" s="230">
        <v>23851.272072672346</v>
      </c>
      <c r="BY21" s="230">
        <v>23851.272072672346</v>
      </c>
      <c r="BZ21" s="230">
        <v>23851.272072672346</v>
      </c>
      <c r="CA21" s="230">
        <v>23851.272072672342</v>
      </c>
      <c r="CB21" s="230">
        <v>23851.272072672342</v>
      </c>
      <c r="CC21" s="230">
        <v>23851.272072672342</v>
      </c>
      <c r="CD21" s="230">
        <v>23851.272072672342</v>
      </c>
      <c r="CE21" s="230">
        <v>23851.272072672342</v>
      </c>
      <c r="CF21" s="230">
        <v>23851.272072672338</v>
      </c>
      <c r="CG21" s="230">
        <v>23851.272072672338</v>
      </c>
      <c r="CH21" s="230">
        <v>25691.91248475487</v>
      </c>
      <c r="CI21" s="230">
        <v>25691.91248475487</v>
      </c>
      <c r="CJ21" s="230">
        <v>25691.91248475487</v>
      </c>
      <c r="CK21" s="230">
        <v>25691.912484754874</v>
      </c>
      <c r="CL21" s="230">
        <v>25691.912484754874</v>
      </c>
      <c r="CM21" s="230">
        <v>25691.912484754877</v>
      </c>
      <c r="CN21" s="230">
        <v>25691.912484754874</v>
      </c>
      <c r="CO21" s="230">
        <v>25691.912484754874</v>
      </c>
      <c r="CP21" s="230">
        <v>25691.912484754874</v>
      </c>
      <c r="CQ21" s="230">
        <v>25691.91248475487</v>
      </c>
      <c r="CR21" s="230">
        <v>25691.91248475487</v>
      </c>
      <c r="CS21" s="230">
        <v>25691.912484754866</v>
      </c>
      <c r="CT21" s="230">
        <v>28231.996253428741</v>
      </c>
      <c r="CU21" s="230">
        <v>28231.996253428741</v>
      </c>
      <c r="CV21" s="230">
        <v>28231.996253428741</v>
      </c>
      <c r="CW21" s="230">
        <v>28231.996253428741</v>
      </c>
      <c r="CX21" s="230">
        <v>28231.996253428741</v>
      </c>
      <c r="CY21" s="230">
        <v>28231.996253428741</v>
      </c>
      <c r="CZ21" s="230">
        <v>28231.996253428741</v>
      </c>
      <c r="DA21" s="230">
        <v>28231.996253428741</v>
      </c>
      <c r="DB21" s="230">
        <v>28231.996253428741</v>
      </c>
      <c r="DC21" s="230">
        <v>28231.996253428737</v>
      </c>
      <c r="DD21" s="230">
        <v>28231.996253428737</v>
      </c>
      <c r="DE21" s="230">
        <v>28231.996253428737</v>
      </c>
      <c r="DF21" s="230">
        <v>32236.09193968376</v>
      </c>
      <c r="DG21" s="230">
        <v>32236.09193968376</v>
      </c>
      <c r="DH21" s="230">
        <v>32236.09193968376</v>
      </c>
      <c r="DI21" s="230">
        <v>32236.09193968376</v>
      </c>
      <c r="DJ21" s="230">
        <v>32236.091939683756</v>
      </c>
      <c r="DK21" s="230">
        <v>32236.091939683756</v>
      </c>
      <c r="DL21" s="230">
        <v>32236.091939683756</v>
      </c>
      <c r="DM21" s="230">
        <v>32236.091939683756</v>
      </c>
      <c r="DN21" s="230">
        <v>32236.091939683753</v>
      </c>
      <c r="DO21" s="230">
        <v>32236.091939683753</v>
      </c>
      <c r="DP21" s="230">
        <v>32236.091939683753</v>
      </c>
      <c r="DQ21" s="230">
        <v>32236.091939683749</v>
      </c>
      <c r="DR21" s="230">
        <v>41221.282659639997</v>
      </c>
      <c r="DS21" s="230">
        <v>41221.282659639997</v>
      </c>
      <c r="DT21" s="230">
        <v>41221.282659639997</v>
      </c>
      <c r="DU21" s="230">
        <v>41221.282659639997</v>
      </c>
      <c r="DV21" s="230">
        <v>41221.28265963999</v>
      </c>
      <c r="DW21" s="230">
        <v>41221.282659639997</v>
      </c>
      <c r="DX21" s="230">
        <v>41221.282659639997</v>
      </c>
      <c r="DY21" s="230">
        <v>41221.282659639997</v>
      </c>
      <c r="DZ21" s="230">
        <v>41221.282659639997</v>
      </c>
      <c r="EA21" s="230">
        <v>41221.282659639997</v>
      </c>
      <c r="EB21" s="234"/>
      <c r="EC21" s="234"/>
      <c r="ED21" s="234"/>
      <c r="EE21" s="234"/>
      <c r="EF21" s="234"/>
      <c r="EG21" s="234"/>
      <c r="EH21" s="234"/>
      <c r="EI21" s="234"/>
      <c r="EJ21" s="234"/>
      <c r="EK21" s="234"/>
      <c r="EL21" s="234"/>
      <c r="EM21" s="234"/>
      <c r="EN21" s="234"/>
      <c r="EO21" s="234"/>
      <c r="EP21" s="234"/>
      <c r="EQ21" s="234"/>
      <c r="ER21" s="234"/>
      <c r="ES21" s="234"/>
      <c r="ET21" s="234"/>
      <c r="EU21" s="234"/>
      <c r="EV21" s="234"/>
      <c r="EW21" s="234"/>
      <c r="EX21" s="234"/>
      <c r="EY21" s="234"/>
      <c r="EZ21" s="233"/>
      <c r="FA21" s="233"/>
      <c r="FB21" s="233"/>
      <c r="FC21" s="233"/>
      <c r="FD21" s="233"/>
      <c r="FE21" s="233"/>
      <c r="FF21" s="233"/>
      <c r="FG21" s="233"/>
      <c r="FH21" s="233"/>
      <c r="FI21" s="233"/>
      <c r="FJ21" s="233"/>
      <c r="FK21" s="233"/>
      <c r="FL21" s="233"/>
      <c r="FM21" s="233"/>
    </row>
    <row r="22" spans="1:169" s="193" customFormat="1">
      <c r="A22" s="192" t="s">
        <v>82</v>
      </c>
      <c r="B22" s="221">
        <v>76395.06336672281</v>
      </c>
      <c r="C22" s="221">
        <v>76395.06336672281</v>
      </c>
      <c r="D22" s="221">
        <v>76395.06336672281</v>
      </c>
      <c r="E22" s="221">
        <v>76395.06336672281</v>
      </c>
      <c r="F22" s="221">
        <v>76395.06336672281</v>
      </c>
      <c r="G22" s="221">
        <v>76395.06336672281</v>
      </c>
      <c r="H22" s="221">
        <v>76395.06336672281</v>
      </c>
      <c r="I22" s="221">
        <v>76395.06336672281</v>
      </c>
      <c r="J22" s="221">
        <v>76395.06336672281</v>
      </c>
      <c r="K22" s="221">
        <v>76395.06336672281</v>
      </c>
      <c r="L22" s="221">
        <v>76395.06336672281</v>
      </c>
      <c r="M22" s="221">
        <v>76395.06336672281</v>
      </c>
      <c r="N22" s="221">
        <v>82925.105681398782</v>
      </c>
      <c r="O22" s="221">
        <v>82925.105681398782</v>
      </c>
      <c r="P22" s="221">
        <v>82925.105681398782</v>
      </c>
      <c r="Q22" s="221">
        <v>82925.105681398782</v>
      </c>
      <c r="R22" s="221">
        <v>82925.105681398782</v>
      </c>
      <c r="S22" s="221">
        <v>82925.105681398782</v>
      </c>
      <c r="T22" s="221">
        <v>82925.105681398782</v>
      </c>
      <c r="U22" s="221">
        <v>82925.105681398782</v>
      </c>
      <c r="V22" s="221">
        <v>82925.105681398782</v>
      </c>
      <c r="W22" s="221">
        <v>82925.105681398782</v>
      </c>
      <c r="X22" s="221">
        <v>82925.105681398782</v>
      </c>
      <c r="Y22" s="221">
        <v>82925.105681398782</v>
      </c>
      <c r="Z22" s="628">
        <v>77911.045014573712</v>
      </c>
      <c r="AA22" s="628">
        <v>77911.045014573712</v>
      </c>
      <c r="AB22" s="628">
        <v>77911.045014573712</v>
      </c>
      <c r="AC22" s="628">
        <v>77911.045014573712</v>
      </c>
      <c r="AD22" s="628">
        <v>77911.045014573712</v>
      </c>
      <c r="AE22" s="628">
        <v>77911.045014573712</v>
      </c>
      <c r="AF22" s="628">
        <v>77911.045014573712</v>
      </c>
      <c r="AG22" s="628">
        <v>77911.045014573712</v>
      </c>
      <c r="AH22" s="628">
        <v>77911.045014573712</v>
      </c>
      <c r="AI22" s="628">
        <v>77911.045014573712</v>
      </c>
      <c r="AJ22" s="628">
        <v>77911.045014573712</v>
      </c>
      <c r="AK22" s="628">
        <v>77911.045014573712</v>
      </c>
      <c r="AL22" s="196">
        <v>88014.002177078466</v>
      </c>
      <c r="AM22" s="196">
        <v>88014.002177078466</v>
      </c>
      <c r="AN22" s="196">
        <v>88014.002177078466</v>
      </c>
      <c r="AO22" s="196">
        <v>88014.002177078466</v>
      </c>
      <c r="AP22" s="234">
        <v>88014.002177078466</v>
      </c>
      <c r="AQ22" s="197">
        <v>88014.002177078466</v>
      </c>
      <c r="AR22" s="197">
        <v>88014.002177078466</v>
      </c>
      <c r="AS22" s="197">
        <v>88014.002177078466</v>
      </c>
      <c r="AT22" s="197">
        <v>88014.002177078466</v>
      </c>
      <c r="AU22" s="197">
        <v>88014.002177078466</v>
      </c>
      <c r="AV22" s="197">
        <v>88014.002177078466</v>
      </c>
      <c r="AW22" s="197">
        <v>88014.002177078466</v>
      </c>
      <c r="AX22" s="628">
        <v>82198.019462323558</v>
      </c>
      <c r="AY22" s="628">
        <v>82198.019462323558</v>
      </c>
      <c r="AZ22" s="628">
        <v>82198.019462323558</v>
      </c>
      <c r="BA22" s="628">
        <v>82198.019462323558</v>
      </c>
      <c r="BB22" s="628">
        <v>82198.019462323558</v>
      </c>
      <c r="BC22" s="628">
        <v>82198.019462323558</v>
      </c>
      <c r="BD22" s="628">
        <v>82198.019462323558</v>
      </c>
      <c r="BE22" s="628">
        <v>82198.019462323558</v>
      </c>
      <c r="BF22" s="628">
        <v>82198.019462323558</v>
      </c>
      <c r="BG22" s="628">
        <v>82198.019462323558</v>
      </c>
      <c r="BH22" s="628">
        <v>82198.019462323558</v>
      </c>
      <c r="BI22" s="628">
        <v>82198.019462323558</v>
      </c>
      <c r="BJ22" s="230">
        <v>76132.61284484608</v>
      </c>
      <c r="BK22" s="230">
        <v>76132.61284484608</v>
      </c>
      <c r="BL22" s="230">
        <v>76132.61284484608</v>
      </c>
      <c r="BM22" s="230">
        <v>76132.61284484608</v>
      </c>
      <c r="BN22" s="230">
        <v>76132.61284484608</v>
      </c>
      <c r="BO22" s="230">
        <v>76132.61284484608</v>
      </c>
      <c r="BP22" s="230">
        <v>76132.61284484608</v>
      </c>
      <c r="BQ22" s="230">
        <v>76132.61284484608</v>
      </c>
      <c r="BR22" s="230">
        <v>76132.61284484608</v>
      </c>
      <c r="BS22" s="230">
        <v>76132.61284484608</v>
      </c>
      <c r="BT22" s="230">
        <v>76132.61284484608</v>
      </c>
      <c r="BU22" s="230">
        <v>76132.61284484608</v>
      </c>
      <c r="BV22" s="230">
        <v>69700.638444719138</v>
      </c>
      <c r="BW22" s="230">
        <v>69700.638444719138</v>
      </c>
      <c r="BX22" s="230">
        <v>69700.638444719138</v>
      </c>
      <c r="BY22" s="230">
        <v>69700.638444719138</v>
      </c>
      <c r="BZ22" s="230">
        <v>69700.638444719138</v>
      </c>
      <c r="CA22" s="230">
        <v>69700.638444719138</v>
      </c>
      <c r="CB22" s="230">
        <v>69700.638444719138</v>
      </c>
      <c r="CC22" s="230">
        <v>69700.638444719138</v>
      </c>
      <c r="CD22" s="230">
        <v>69700.638444719138</v>
      </c>
      <c r="CE22" s="230">
        <v>69700.638444719138</v>
      </c>
      <c r="CF22" s="230">
        <v>69700.638444719138</v>
      </c>
      <c r="CG22" s="230">
        <v>69700.638444719138</v>
      </c>
      <c r="CH22" s="230">
        <v>62776.361561081889</v>
      </c>
      <c r="CI22" s="230">
        <v>62776.361561081889</v>
      </c>
      <c r="CJ22" s="230">
        <v>62776.361561081889</v>
      </c>
      <c r="CK22" s="230">
        <v>62776.361561081889</v>
      </c>
      <c r="CL22" s="230">
        <v>62776.361561081889</v>
      </c>
      <c r="CM22" s="230">
        <v>62776.361561081889</v>
      </c>
      <c r="CN22" s="230">
        <v>62776.361561081889</v>
      </c>
      <c r="CO22" s="230">
        <v>62776.361561081889</v>
      </c>
      <c r="CP22" s="230">
        <v>62776.361561081889</v>
      </c>
      <c r="CQ22" s="230">
        <v>62776.361561081889</v>
      </c>
      <c r="CR22" s="230">
        <v>62776.361561081889</v>
      </c>
      <c r="CS22" s="230">
        <v>62776.361561081889</v>
      </c>
      <c r="CT22" s="230">
        <v>55313.372570975225</v>
      </c>
      <c r="CU22" s="230">
        <v>55313.372570975225</v>
      </c>
      <c r="CV22" s="230">
        <v>55313.372570975225</v>
      </c>
      <c r="CW22" s="230">
        <v>55313.372570975225</v>
      </c>
      <c r="CX22" s="230">
        <v>55313.372570975225</v>
      </c>
      <c r="CY22" s="230">
        <v>55313.372570975225</v>
      </c>
      <c r="CZ22" s="230">
        <v>55313.372570975225</v>
      </c>
      <c r="DA22" s="230">
        <v>55313.372570975225</v>
      </c>
      <c r="DB22" s="230">
        <v>55313.372570975225</v>
      </c>
      <c r="DC22" s="230">
        <v>55313.372570975225</v>
      </c>
      <c r="DD22" s="230">
        <v>55313.372570975225</v>
      </c>
      <c r="DE22" s="230">
        <v>55313.372570975225</v>
      </c>
      <c r="DF22" s="230">
        <v>46465.278673913854</v>
      </c>
      <c r="DG22" s="230">
        <v>46465.278673913854</v>
      </c>
      <c r="DH22" s="230">
        <v>46465.278673913854</v>
      </c>
      <c r="DI22" s="230">
        <v>46465.278673913854</v>
      </c>
      <c r="DJ22" s="230">
        <v>46465.278673913854</v>
      </c>
      <c r="DK22" s="230">
        <v>46465.278673913854</v>
      </c>
      <c r="DL22" s="230">
        <v>46465.278673913854</v>
      </c>
      <c r="DM22" s="230">
        <v>46465.278673913854</v>
      </c>
      <c r="DN22" s="230">
        <v>46465.278673913854</v>
      </c>
      <c r="DO22" s="230">
        <v>46465.278673913854</v>
      </c>
      <c r="DP22" s="230">
        <v>46465.278673913854</v>
      </c>
      <c r="DQ22" s="230">
        <v>46465.278673913854</v>
      </c>
      <c r="DR22" s="230">
        <v>43487.362388062436</v>
      </c>
      <c r="DS22" s="230">
        <v>43487.362388062436</v>
      </c>
      <c r="DT22" s="230">
        <v>43487.362388062436</v>
      </c>
      <c r="DU22" s="230">
        <v>43487.362388062436</v>
      </c>
      <c r="DV22" s="230">
        <v>43487.362388062436</v>
      </c>
      <c r="DW22" s="230">
        <v>43487.362388062436</v>
      </c>
      <c r="DX22" s="230">
        <v>43487.362388062436</v>
      </c>
      <c r="DY22" s="230">
        <v>43487.362388062436</v>
      </c>
      <c r="DZ22" s="230">
        <v>43487.362388062436</v>
      </c>
      <c r="EA22" s="230">
        <v>43487.362388062436</v>
      </c>
      <c r="EB22" s="234"/>
      <c r="EC22" s="234"/>
      <c r="ED22" s="234"/>
      <c r="EE22" s="234"/>
      <c r="EF22" s="234"/>
      <c r="EG22" s="234"/>
      <c r="EH22" s="234"/>
      <c r="EI22" s="234"/>
      <c r="EJ22" s="234"/>
      <c r="EK22" s="234"/>
      <c r="EL22" s="234"/>
      <c r="EM22" s="234"/>
      <c r="EN22" s="234"/>
      <c r="EO22" s="234"/>
      <c r="EP22" s="234"/>
      <c r="EQ22" s="234"/>
      <c r="ER22" s="234"/>
      <c r="ES22" s="234"/>
      <c r="ET22" s="234"/>
      <c r="EU22" s="234"/>
      <c r="EV22" s="234"/>
      <c r="EW22" s="234"/>
      <c r="EX22" s="234"/>
      <c r="EY22" s="234"/>
      <c r="EZ22" s="233"/>
      <c r="FA22" s="233"/>
      <c r="FB22" s="233"/>
      <c r="FC22" s="233"/>
      <c r="FD22" s="233"/>
      <c r="FE22" s="233"/>
      <c r="FF22" s="233"/>
      <c r="FG22" s="233"/>
      <c r="FH22" s="233"/>
      <c r="FI22" s="233"/>
      <c r="FJ22" s="233"/>
      <c r="FK22" s="233"/>
      <c r="FL22" s="233"/>
      <c r="FM22" s="233"/>
    </row>
    <row r="23" spans="1:169" s="193" customFormat="1">
      <c r="A23" s="192" t="s">
        <v>83</v>
      </c>
      <c r="B23" s="221">
        <v>25396.561213327001</v>
      </c>
      <c r="C23" s="221">
        <v>25396.561213327001</v>
      </c>
      <c r="D23" s="221">
        <v>25396.561213327001</v>
      </c>
      <c r="E23" s="221">
        <v>25396.561213327001</v>
      </c>
      <c r="F23" s="221">
        <v>25396.561213327001</v>
      </c>
      <c r="G23" s="221">
        <v>25396.561213327001</v>
      </c>
      <c r="H23" s="221">
        <v>25396.561213327001</v>
      </c>
      <c r="I23" s="221">
        <v>25396.561213327001</v>
      </c>
      <c r="J23" s="221">
        <v>25396.561213327001</v>
      </c>
      <c r="K23" s="221">
        <v>25396.561213327001</v>
      </c>
      <c r="L23" s="221">
        <v>25396.561213327001</v>
      </c>
      <c r="M23" s="221">
        <v>25396.561213327001</v>
      </c>
      <c r="N23" s="221">
        <v>30602.219969842121</v>
      </c>
      <c r="O23" s="221">
        <v>30602.219969842121</v>
      </c>
      <c r="P23" s="221">
        <v>30602.219969842121</v>
      </c>
      <c r="Q23" s="221">
        <v>30602.219969842121</v>
      </c>
      <c r="R23" s="221">
        <v>30602.219969842121</v>
      </c>
      <c r="S23" s="221">
        <v>30602.219969842121</v>
      </c>
      <c r="T23" s="221">
        <v>30602.219969842121</v>
      </c>
      <c r="U23" s="221">
        <v>30602.219969842121</v>
      </c>
      <c r="V23" s="221">
        <v>30602.219969842121</v>
      </c>
      <c r="W23" s="221">
        <v>30602.219969842121</v>
      </c>
      <c r="X23" s="221">
        <v>30602.219969842121</v>
      </c>
      <c r="Y23" s="221">
        <v>30602.219969842121</v>
      </c>
      <c r="Z23" s="628">
        <v>28130.423104878068</v>
      </c>
      <c r="AA23" s="628">
        <v>28130.423104878068</v>
      </c>
      <c r="AB23" s="628">
        <v>28130.423104878068</v>
      </c>
      <c r="AC23" s="628">
        <v>28130.423104878068</v>
      </c>
      <c r="AD23" s="628">
        <v>28130.423104878068</v>
      </c>
      <c r="AE23" s="628">
        <v>28130.423104878068</v>
      </c>
      <c r="AF23" s="628">
        <v>28130.423104878068</v>
      </c>
      <c r="AG23" s="628">
        <v>28130.423104878068</v>
      </c>
      <c r="AH23" s="628">
        <v>28130.423104878068</v>
      </c>
      <c r="AI23" s="628">
        <v>28130.423104878068</v>
      </c>
      <c r="AJ23" s="628">
        <v>28130.423104878068</v>
      </c>
      <c r="AK23" s="628">
        <v>28130.423104878068</v>
      </c>
      <c r="AL23" s="196">
        <v>29629.286468138074</v>
      </c>
      <c r="AM23" s="196">
        <v>29629.286468138074</v>
      </c>
      <c r="AN23" s="196">
        <v>29629.286468138074</v>
      </c>
      <c r="AO23" s="196">
        <v>29629.286468138074</v>
      </c>
      <c r="AP23" s="234">
        <v>29629.286468138074</v>
      </c>
      <c r="AQ23" s="197">
        <v>29629.286468138074</v>
      </c>
      <c r="AR23" s="197">
        <v>29629.286468138074</v>
      </c>
      <c r="AS23" s="197">
        <v>29629.286468138074</v>
      </c>
      <c r="AT23" s="197">
        <v>29629.286468138074</v>
      </c>
      <c r="AU23" s="197">
        <v>29629.286468138074</v>
      </c>
      <c r="AV23" s="197">
        <v>29629.286468138074</v>
      </c>
      <c r="AW23" s="197">
        <v>29629.286468138074</v>
      </c>
      <c r="AX23" s="628">
        <v>26795.696271537392</v>
      </c>
      <c r="AY23" s="628">
        <v>26795.696271537392</v>
      </c>
      <c r="AZ23" s="628">
        <v>26795.696271537392</v>
      </c>
      <c r="BA23" s="628">
        <v>26795.696271537392</v>
      </c>
      <c r="BB23" s="628">
        <v>26795.696271537392</v>
      </c>
      <c r="BC23" s="628">
        <v>26795.696271537392</v>
      </c>
      <c r="BD23" s="628">
        <v>26795.696271537392</v>
      </c>
      <c r="BE23" s="628">
        <v>26795.696271537392</v>
      </c>
      <c r="BF23" s="628">
        <v>26795.696271537392</v>
      </c>
      <c r="BG23" s="628">
        <v>26795.696271537392</v>
      </c>
      <c r="BH23" s="628">
        <v>26795.696271537392</v>
      </c>
      <c r="BI23" s="628">
        <v>26795.696271537392</v>
      </c>
      <c r="BJ23" s="230">
        <v>24235.572061790968</v>
      </c>
      <c r="BK23" s="230">
        <v>24235.572061790968</v>
      </c>
      <c r="BL23" s="230">
        <v>24235.572061790968</v>
      </c>
      <c r="BM23" s="230">
        <v>24235.572061790968</v>
      </c>
      <c r="BN23" s="230">
        <v>24235.572061790968</v>
      </c>
      <c r="BO23" s="230">
        <v>24235.572061790968</v>
      </c>
      <c r="BP23" s="230">
        <v>24235.572061790968</v>
      </c>
      <c r="BQ23" s="230">
        <v>24235.572061790968</v>
      </c>
      <c r="BR23" s="230">
        <v>24235.572061790968</v>
      </c>
      <c r="BS23" s="230">
        <v>24235.572061790968</v>
      </c>
      <c r="BT23" s="230">
        <v>24235.572061790968</v>
      </c>
      <c r="BU23" s="230">
        <v>24235.572061790968</v>
      </c>
      <c r="BV23" s="230">
        <v>21868.909334829379</v>
      </c>
      <c r="BW23" s="230">
        <v>21868.909334829379</v>
      </c>
      <c r="BX23" s="230">
        <v>21868.909334829379</v>
      </c>
      <c r="BY23" s="230">
        <v>21868.909334829379</v>
      </c>
      <c r="BZ23" s="230">
        <v>21868.909334829379</v>
      </c>
      <c r="CA23" s="230">
        <v>21868.909334829379</v>
      </c>
      <c r="CB23" s="230">
        <v>21868.909334829379</v>
      </c>
      <c r="CC23" s="230">
        <v>21868.909334829379</v>
      </c>
      <c r="CD23" s="230">
        <v>21868.909334829379</v>
      </c>
      <c r="CE23" s="230">
        <v>21868.909334829379</v>
      </c>
      <c r="CF23" s="230">
        <v>21868.909334829379</v>
      </c>
      <c r="CG23" s="230">
        <v>21868.909334829379</v>
      </c>
      <c r="CH23" s="230">
        <v>19655.564790372558</v>
      </c>
      <c r="CI23" s="230">
        <v>19655.564790372558</v>
      </c>
      <c r="CJ23" s="230">
        <v>19655.564790372558</v>
      </c>
      <c r="CK23" s="230">
        <v>19655.564790372558</v>
      </c>
      <c r="CL23" s="230">
        <v>19655.564790372558</v>
      </c>
      <c r="CM23" s="230">
        <v>19655.564790372558</v>
      </c>
      <c r="CN23" s="230">
        <v>19655.564790372558</v>
      </c>
      <c r="CO23" s="230">
        <v>19655.564790372558</v>
      </c>
      <c r="CP23" s="230">
        <v>19655.564790372558</v>
      </c>
      <c r="CQ23" s="230">
        <v>19655.564790372558</v>
      </c>
      <c r="CR23" s="230">
        <v>19655.564790372558</v>
      </c>
      <c r="CS23" s="230">
        <v>19655.564790372558</v>
      </c>
      <c r="CT23" s="230">
        <v>17608.4035548711</v>
      </c>
      <c r="CU23" s="230">
        <v>17608.4035548711</v>
      </c>
      <c r="CV23" s="230">
        <v>17608.4035548711</v>
      </c>
      <c r="CW23" s="230">
        <v>17608.4035548711</v>
      </c>
      <c r="CX23" s="230">
        <v>17608.4035548711</v>
      </c>
      <c r="CY23" s="230">
        <v>17608.4035548711</v>
      </c>
      <c r="CZ23" s="230">
        <v>17608.4035548711</v>
      </c>
      <c r="DA23" s="230">
        <v>17608.4035548711</v>
      </c>
      <c r="DB23" s="230">
        <v>17608.4035548711</v>
      </c>
      <c r="DC23" s="230">
        <v>17608.4035548711</v>
      </c>
      <c r="DD23" s="230">
        <v>17608.4035548711</v>
      </c>
      <c r="DE23" s="230">
        <v>17608.4035548711</v>
      </c>
      <c r="DF23" s="230">
        <v>15718.092706250021</v>
      </c>
      <c r="DG23" s="230">
        <v>15718.092706250021</v>
      </c>
      <c r="DH23" s="230">
        <v>15718.092706250021</v>
      </c>
      <c r="DI23" s="230">
        <v>15718.092706250021</v>
      </c>
      <c r="DJ23" s="230">
        <v>15718.092706250021</v>
      </c>
      <c r="DK23" s="230">
        <v>15718.092706250021</v>
      </c>
      <c r="DL23" s="230">
        <v>15718.092706250021</v>
      </c>
      <c r="DM23" s="230">
        <v>15718.092706250021</v>
      </c>
      <c r="DN23" s="230">
        <v>15718.092706250021</v>
      </c>
      <c r="DO23" s="230">
        <v>15718.092706250021</v>
      </c>
      <c r="DP23" s="230">
        <v>15718.092706250021</v>
      </c>
      <c r="DQ23" s="230">
        <v>15718.092706250021</v>
      </c>
      <c r="DR23" s="230">
        <v>14010.461064583355</v>
      </c>
      <c r="DS23" s="230">
        <v>14010.461064583355</v>
      </c>
      <c r="DT23" s="230">
        <v>14010.461064583355</v>
      </c>
      <c r="DU23" s="230">
        <v>14010.461064583355</v>
      </c>
      <c r="DV23" s="230">
        <v>14010.461064583355</v>
      </c>
      <c r="DW23" s="230">
        <v>14010.461064583355</v>
      </c>
      <c r="DX23" s="230">
        <v>14010.461064583355</v>
      </c>
      <c r="DY23" s="230">
        <v>14010.461064583355</v>
      </c>
      <c r="DZ23" s="230">
        <v>14010.461064583355</v>
      </c>
      <c r="EA23" s="230">
        <v>14010.461064583355</v>
      </c>
      <c r="EB23" s="234"/>
      <c r="EC23" s="234"/>
      <c r="ED23" s="234"/>
      <c r="EE23" s="234"/>
      <c r="EF23" s="234"/>
      <c r="EG23" s="234"/>
      <c r="EH23" s="234"/>
      <c r="EI23" s="234"/>
      <c r="EJ23" s="234"/>
      <c r="EK23" s="234"/>
      <c r="EL23" s="234"/>
      <c r="EM23" s="234"/>
      <c r="EN23" s="234"/>
      <c r="EO23" s="234"/>
      <c r="EP23" s="234"/>
      <c r="EQ23" s="234"/>
      <c r="ER23" s="234"/>
      <c r="ES23" s="234"/>
      <c r="ET23" s="234"/>
      <c r="EU23" s="234"/>
      <c r="EV23" s="234"/>
      <c r="EW23" s="234"/>
      <c r="EX23" s="234"/>
      <c r="EY23" s="234"/>
      <c r="EZ23" s="233"/>
      <c r="FA23" s="233"/>
      <c r="FB23" s="233"/>
      <c r="FC23" s="233"/>
      <c r="FD23" s="233"/>
      <c r="FE23" s="233"/>
      <c r="FF23" s="233"/>
      <c r="FG23" s="233"/>
      <c r="FH23" s="233"/>
      <c r="FI23" s="233"/>
      <c r="FJ23" s="233"/>
      <c r="FK23" s="233"/>
      <c r="FL23" s="233"/>
      <c r="FM23" s="233"/>
    </row>
    <row r="24" spans="1:169" s="193" customFormat="1">
      <c r="A24" s="192" t="s">
        <v>80</v>
      </c>
      <c r="B24" s="221">
        <v>262935.1901001684</v>
      </c>
      <c r="C24" s="221">
        <v>262935.1901001684</v>
      </c>
      <c r="D24" s="221">
        <v>262935.1901001684</v>
      </c>
      <c r="E24" s="221">
        <v>262935.1901001684</v>
      </c>
      <c r="F24" s="221">
        <v>262935.1901001684</v>
      </c>
      <c r="G24" s="221">
        <v>262935.1901001684</v>
      </c>
      <c r="H24" s="221">
        <v>262935.1901001684</v>
      </c>
      <c r="I24" s="221">
        <v>262935.1901001684</v>
      </c>
      <c r="J24" s="221">
        <v>262935.1901001684</v>
      </c>
      <c r="K24" s="221">
        <v>262935.1901001684</v>
      </c>
      <c r="L24" s="221">
        <v>262935.1901001684</v>
      </c>
      <c r="M24" s="221">
        <v>262935.1901001684</v>
      </c>
      <c r="N24" s="221">
        <v>248775.3170441963</v>
      </c>
      <c r="O24" s="221">
        <v>248775.3170441963</v>
      </c>
      <c r="P24" s="221">
        <v>248775.3170441963</v>
      </c>
      <c r="Q24" s="221">
        <v>248775.3170441963</v>
      </c>
      <c r="R24" s="221">
        <v>248775.3170441963</v>
      </c>
      <c r="S24" s="221">
        <v>248775.3170441963</v>
      </c>
      <c r="T24" s="221">
        <v>248775.3170441963</v>
      </c>
      <c r="U24" s="221">
        <v>248775.3170441963</v>
      </c>
      <c r="V24" s="221">
        <v>248775.3170441963</v>
      </c>
      <c r="W24" s="221">
        <v>248775.3170441963</v>
      </c>
      <c r="X24" s="221">
        <v>248775.3170441963</v>
      </c>
      <c r="Y24" s="221">
        <v>248775.3170441963</v>
      </c>
      <c r="Z24" s="628">
        <v>280608.13504372112</v>
      </c>
      <c r="AA24" s="628">
        <v>280608.13504372112</v>
      </c>
      <c r="AB24" s="628">
        <v>280608.13504372112</v>
      </c>
      <c r="AC24" s="628">
        <v>280608.13504372112</v>
      </c>
      <c r="AD24" s="628">
        <v>280608.13504372112</v>
      </c>
      <c r="AE24" s="628">
        <v>280608.13504372112</v>
      </c>
      <c r="AF24" s="628">
        <v>280608.13504372112</v>
      </c>
      <c r="AG24" s="628">
        <v>280608.13504372112</v>
      </c>
      <c r="AH24" s="628">
        <v>280608.13504372112</v>
      </c>
      <c r="AI24" s="628">
        <v>280608.13504372112</v>
      </c>
      <c r="AJ24" s="628">
        <v>280608.13504372112</v>
      </c>
      <c r="AK24" s="628">
        <v>280608.13504372112</v>
      </c>
      <c r="AL24" s="196">
        <v>264042.00653123541</v>
      </c>
      <c r="AM24" s="196">
        <v>264042.00653123541</v>
      </c>
      <c r="AN24" s="196">
        <v>264042.00653123541</v>
      </c>
      <c r="AO24" s="196">
        <v>264042.00653123541</v>
      </c>
      <c r="AP24" s="234">
        <v>264042.00653123541</v>
      </c>
      <c r="AQ24" s="197">
        <v>264042.00653123541</v>
      </c>
      <c r="AR24" s="197">
        <v>264042.00653123541</v>
      </c>
      <c r="AS24" s="197">
        <v>264042.00653123541</v>
      </c>
      <c r="AT24" s="197">
        <v>264042.00653123541</v>
      </c>
      <c r="AU24" s="197">
        <v>264042.00653123541</v>
      </c>
      <c r="AV24" s="197">
        <v>264042.00653123541</v>
      </c>
      <c r="AW24" s="197">
        <v>264042.00653123541</v>
      </c>
      <c r="AX24" s="628">
        <v>246594.05838697066</v>
      </c>
      <c r="AY24" s="628">
        <v>246594.05838697066</v>
      </c>
      <c r="AZ24" s="628">
        <v>246594.05838697066</v>
      </c>
      <c r="BA24" s="628">
        <v>246594.05838697066</v>
      </c>
      <c r="BB24" s="628">
        <v>246594.05838697066</v>
      </c>
      <c r="BC24" s="628">
        <v>246594.05838697066</v>
      </c>
      <c r="BD24" s="628">
        <v>246594.05838697066</v>
      </c>
      <c r="BE24" s="628">
        <v>246594.05838697066</v>
      </c>
      <c r="BF24" s="628">
        <v>246594.05838697066</v>
      </c>
      <c r="BG24" s="628">
        <v>246594.05838697066</v>
      </c>
      <c r="BH24" s="628">
        <v>246594.05838697066</v>
      </c>
      <c r="BI24" s="628">
        <v>246594.05838697066</v>
      </c>
      <c r="BJ24" s="230">
        <v>228397.8385345382</v>
      </c>
      <c r="BK24" s="230">
        <v>228397.8385345382</v>
      </c>
      <c r="BL24" s="230">
        <v>228397.8385345382</v>
      </c>
      <c r="BM24" s="230">
        <v>228397.8385345382</v>
      </c>
      <c r="BN24" s="230">
        <v>228397.8385345382</v>
      </c>
      <c r="BO24" s="230">
        <v>228397.8385345382</v>
      </c>
      <c r="BP24" s="230">
        <v>228397.8385345382</v>
      </c>
      <c r="BQ24" s="230">
        <v>228397.8385345382</v>
      </c>
      <c r="BR24" s="230">
        <v>228397.8385345382</v>
      </c>
      <c r="BS24" s="230">
        <v>228397.8385345382</v>
      </c>
      <c r="BT24" s="230">
        <v>228397.8385345382</v>
      </c>
      <c r="BU24" s="230">
        <v>228397.8385345382</v>
      </c>
      <c r="BV24" s="230">
        <v>209101.91533415741</v>
      </c>
      <c r="BW24" s="230">
        <v>209101.91533415741</v>
      </c>
      <c r="BX24" s="230">
        <v>209101.91533415741</v>
      </c>
      <c r="BY24" s="230">
        <v>209101.91533415741</v>
      </c>
      <c r="BZ24" s="230">
        <v>209101.91533415741</v>
      </c>
      <c r="CA24" s="230">
        <v>209101.91533415741</v>
      </c>
      <c r="CB24" s="230">
        <v>209101.91533415741</v>
      </c>
      <c r="CC24" s="230">
        <v>209101.91533415741</v>
      </c>
      <c r="CD24" s="230">
        <v>209101.91533415741</v>
      </c>
      <c r="CE24" s="230">
        <v>209101.91533415741</v>
      </c>
      <c r="CF24" s="230">
        <v>209101.91533415741</v>
      </c>
      <c r="CG24" s="230">
        <v>209101.91533415741</v>
      </c>
      <c r="CH24" s="230">
        <v>188329.08468324563</v>
      </c>
      <c r="CI24" s="230">
        <v>188329.08468324563</v>
      </c>
      <c r="CJ24" s="230">
        <v>188329.08468324563</v>
      </c>
      <c r="CK24" s="230">
        <v>188329.08468324563</v>
      </c>
      <c r="CL24" s="230">
        <v>188329.08468324563</v>
      </c>
      <c r="CM24" s="230">
        <v>188329.08468324563</v>
      </c>
      <c r="CN24" s="230">
        <v>188329.08468324563</v>
      </c>
      <c r="CO24" s="230">
        <v>188329.08468324563</v>
      </c>
      <c r="CP24" s="230">
        <v>188329.08468324563</v>
      </c>
      <c r="CQ24" s="230">
        <v>188329.08468324563</v>
      </c>
      <c r="CR24" s="230">
        <v>188329.08468324563</v>
      </c>
      <c r="CS24" s="230">
        <v>188329.08468324563</v>
      </c>
      <c r="CT24" s="230">
        <v>165940.11771292568</v>
      </c>
      <c r="CU24" s="230">
        <v>165940.11771292568</v>
      </c>
      <c r="CV24" s="230">
        <v>165940.11771292568</v>
      </c>
      <c r="CW24" s="230">
        <v>165940.11771292568</v>
      </c>
      <c r="CX24" s="230">
        <v>165940.11771292568</v>
      </c>
      <c r="CY24" s="230">
        <v>165940.11771292568</v>
      </c>
      <c r="CZ24" s="230">
        <v>165940.11771292568</v>
      </c>
      <c r="DA24" s="230">
        <v>165940.11771292568</v>
      </c>
      <c r="DB24" s="230">
        <v>165940.11771292568</v>
      </c>
      <c r="DC24" s="230">
        <v>165940.11771292568</v>
      </c>
      <c r="DD24" s="230">
        <v>165940.11771292568</v>
      </c>
      <c r="DE24" s="230">
        <v>165940.11771292568</v>
      </c>
      <c r="DF24" s="230">
        <v>139395.83602174153</v>
      </c>
      <c r="DG24" s="230">
        <v>139395.83602174153</v>
      </c>
      <c r="DH24" s="230">
        <v>139395.83602174153</v>
      </c>
      <c r="DI24" s="230">
        <v>139395.83602174153</v>
      </c>
      <c r="DJ24" s="230">
        <v>139395.83602174153</v>
      </c>
      <c r="DK24" s="230">
        <v>139395.83602174153</v>
      </c>
      <c r="DL24" s="230">
        <v>139395.83602174153</v>
      </c>
      <c r="DM24" s="230">
        <v>139395.83602174153</v>
      </c>
      <c r="DN24" s="230">
        <v>139395.83602174153</v>
      </c>
      <c r="DO24" s="230">
        <v>139395.83602174153</v>
      </c>
      <c r="DP24" s="230">
        <v>139395.83602174153</v>
      </c>
      <c r="DQ24" s="230">
        <v>139395.83602174153</v>
      </c>
      <c r="DR24" s="230">
        <v>130462.08716418729</v>
      </c>
      <c r="DS24" s="230">
        <v>130462.08716418729</v>
      </c>
      <c r="DT24" s="230">
        <v>130462.08716418729</v>
      </c>
      <c r="DU24" s="230">
        <v>130462.08716418729</v>
      </c>
      <c r="DV24" s="230">
        <v>130462.08716418729</v>
      </c>
      <c r="DW24" s="230">
        <v>130462.08716418729</v>
      </c>
      <c r="DX24" s="230">
        <v>130462.08716418729</v>
      </c>
      <c r="DY24" s="230">
        <v>130462.08716418729</v>
      </c>
      <c r="DZ24" s="230">
        <v>130462.08716418729</v>
      </c>
      <c r="EA24" s="230">
        <v>130462.08716418729</v>
      </c>
      <c r="EB24" s="234"/>
      <c r="EC24" s="234"/>
      <c r="ED24" s="234"/>
      <c r="EE24" s="234"/>
      <c r="EF24" s="234"/>
      <c r="EG24" s="234"/>
      <c r="EH24" s="234"/>
      <c r="EI24" s="234"/>
      <c r="EJ24" s="234"/>
      <c r="EK24" s="234"/>
      <c r="EL24" s="234"/>
      <c r="EM24" s="234"/>
      <c r="EN24" s="234"/>
      <c r="EO24" s="234"/>
      <c r="EP24" s="234"/>
      <c r="EQ24" s="234"/>
      <c r="ER24" s="234"/>
      <c r="ES24" s="234"/>
      <c r="ET24" s="234"/>
      <c r="EU24" s="234"/>
      <c r="EV24" s="234"/>
      <c r="EW24" s="234"/>
      <c r="EX24" s="234"/>
      <c r="EY24" s="234"/>
      <c r="EZ24" s="233"/>
      <c r="FA24" s="233"/>
      <c r="FB24" s="233"/>
      <c r="FC24" s="233"/>
      <c r="FD24" s="233"/>
      <c r="FE24" s="233"/>
      <c r="FF24" s="233"/>
      <c r="FG24" s="233"/>
      <c r="FH24" s="233"/>
      <c r="FI24" s="233"/>
      <c r="FJ24" s="233"/>
      <c r="FK24" s="233"/>
      <c r="FL24" s="233"/>
      <c r="FM24" s="233"/>
    </row>
    <row r="25" spans="1:169" s="193" customFormat="1">
      <c r="A25" s="192" t="s">
        <v>81</v>
      </c>
      <c r="B25" s="221">
        <v>76189.683639980984</v>
      </c>
      <c r="C25" s="221">
        <v>76189.683639980984</v>
      </c>
      <c r="D25" s="221">
        <v>76189.683639980984</v>
      </c>
      <c r="E25" s="221">
        <v>76189.683639980984</v>
      </c>
      <c r="F25" s="221">
        <v>76189.683639980984</v>
      </c>
      <c r="G25" s="221">
        <v>76189.683639980984</v>
      </c>
      <c r="H25" s="221">
        <v>76189.683639980984</v>
      </c>
      <c r="I25" s="221">
        <v>76189.683639980984</v>
      </c>
      <c r="J25" s="221">
        <v>76189.683639980984</v>
      </c>
      <c r="K25" s="221">
        <v>76189.683639980984</v>
      </c>
      <c r="L25" s="221">
        <v>76189.683639980984</v>
      </c>
      <c r="M25" s="221">
        <v>76189.683639980984</v>
      </c>
      <c r="N25" s="221">
        <v>91806.659909526366</v>
      </c>
      <c r="O25" s="221">
        <v>91806.659909526366</v>
      </c>
      <c r="P25" s="221">
        <v>91806.659909526366</v>
      </c>
      <c r="Q25" s="221">
        <v>91806.659909526366</v>
      </c>
      <c r="R25" s="221">
        <v>91806.659909526366</v>
      </c>
      <c r="S25" s="221">
        <v>91806.659909526366</v>
      </c>
      <c r="T25" s="221">
        <v>91806.659909526366</v>
      </c>
      <c r="U25" s="221">
        <v>91806.659909526366</v>
      </c>
      <c r="V25" s="221">
        <v>91806.659909526366</v>
      </c>
      <c r="W25" s="221">
        <v>91806.659909526366</v>
      </c>
      <c r="X25" s="221">
        <v>91806.659909526366</v>
      </c>
      <c r="Y25" s="221">
        <v>91806.659909526366</v>
      </c>
      <c r="Z25" s="628">
        <v>96891.269314634206</v>
      </c>
      <c r="AA25" s="628">
        <v>96891.269314634206</v>
      </c>
      <c r="AB25" s="628">
        <v>96891.269314634206</v>
      </c>
      <c r="AC25" s="628">
        <v>96891.269314634206</v>
      </c>
      <c r="AD25" s="628">
        <v>96891.269314634206</v>
      </c>
      <c r="AE25" s="628">
        <v>96891.269314634206</v>
      </c>
      <c r="AF25" s="628">
        <v>96891.269314634206</v>
      </c>
      <c r="AG25" s="628">
        <v>96891.269314634206</v>
      </c>
      <c r="AH25" s="628">
        <v>96891.269314634206</v>
      </c>
      <c r="AI25" s="628">
        <v>96891.269314634206</v>
      </c>
      <c r="AJ25" s="628">
        <v>96891.269314634206</v>
      </c>
      <c r="AK25" s="628">
        <v>96891.269314634206</v>
      </c>
      <c r="AL25" s="196">
        <v>88887.859404414208</v>
      </c>
      <c r="AM25" s="196">
        <v>88887.859404414208</v>
      </c>
      <c r="AN25" s="196">
        <v>88887.859404414208</v>
      </c>
      <c r="AO25" s="196">
        <v>88887.859404414208</v>
      </c>
      <c r="AP25" s="234">
        <v>88887.859404414208</v>
      </c>
      <c r="AQ25" s="197">
        <v>88887.859404414208</v>
      </c>
      <c r="AR25" s="197">
        <v>88887.859404414208</v>
      </c>
      <c r="AS25" s="197">
        <v>88887.859404414208</v>
      </c>
      <c r="AT25" s="197">
        <v>88887.859404414208</v>
      </c>
      <c r="AU25" s="197">
        <v>88887.859404414208</v>
      </c>
      <c r="AV25" s="197">
        <v>88887.859404414208</v>
      </c>
      <c r="AW25" s="197">
        <v>88887.859404414208</v>
      </c>
      <c r="AX25" s="628">
        <v>80387.088814612172</v>
      </c>
      <c r="AY25" s="628">
        <v>80387.088814612172</v>
      </c>
      <c r="AZ25" s="628">
        <v>80387.088814612172</v>
      </c>
      <c r="BA25" s="628">
        <v>80387.088814612172</v>
      </c>
      <c r="BB25" s="628">
        <v>80387.088814612172</v>
      </c>
      <c r="BC25" s="628">
        <v>80387.088814612172</v>
      </c>
      <c r="BD25" s="628">
        <v>80387.088814612172</v>
      </c>
      <c r="BE25" s="628">
        <v>80387.088814612172</v>
      </c>
      <c r="BF25" s="628">
        <v>80387.088814612172</v>
      </c>
      <c r="BG25" s="628">
        <v>80387.088814612172</v>
      </c>
      <c r="BH25" s="628">
        <v>80387.088814612172</v>
      </c>
      <c r="BI25" s="628">
        <v>80387.088814612172</v>
      </c>
      <c r="BJ25" s="230">
        <v>72706.71618537289</v>
      </c>
      <c r="BK25" s="230">
        <v>72706.71618537289</v>
      </c>
      <c r="BL25" s="230">
        <v>72706.71618537289</v>
      </c>
      <c r="BM25" s="230">
        <v>72706.71618537289</v>
      </c>
      <c r="BN25" s="230">
        <v>72706.71618537289</v>
      </c>
      <c r="BO25" s="230">
        <v>72706.71618537289</v>
      </c>
      <c r="BP25" s="230">
        <v>72706.71618537289</v>
      </c>
      <c r="BQ25" s="230">
        <v>72706.71618537289</v>
      </c>
      <c r="BR25" s="230">
        <v>72706.71618537289</v>
      </c>
      <c r="BS25" s="230">
        <v>72706.71618537289</v>
      </c>
      <c r="BT25" s="230">
        <v>72706.71618537289</v>
      </c>
      <c r="BU25" s="230">
        <v>72706.71618537289</v>
      </c>
      <c r="BV25" s="230">
        <v>65606.728004488134</v>
      </c>
      <c r="BW25" s="230">
        <v>65606.728004488134</v>
      </c>
      <c r="BX25" s="230">
        <v>65606.728004488134</v>
      </c>
      <c r="BY25" s="230">
        <v>65606.728004488134</v>
      </c>
      <c r="BZ25" s="230">
        <v>65606.728004488134</v>
      </c>
      <c r="CA25" s="230">
        <v>65606.728004488134</v>
      </c>
      <c r="CB25" s="230">
        <v>65606.728004488134</v>
      </c>
      <c r="CC25" s="230">
        <v>65606.728004488134</v>
      </c>
      <c r="CD25" s="230">
        <v>65606.728004488134</v>
      </c>
      <c r="CE25" s="230">
        <v>65606.728004488134</v>
      </c>
      <c r="CF25" s="230">
        <v>65606.728004488134</v>
      </c>
      <c r="CG25" s="230">
        <v>65606.728004488134</v>
      </c>
      <c r="CH25" s="230">
        <v>58966.694371117665</v>
      </c>
      <c r="CI25" s="230">
        <v>58966.694371117665</v>
      </c>
      <c r="CJ25" s="230">
        <v>58966.694371117665</v>
      </c>
      <c r="CK25" s="230">
        <v>58966.694371117665</v>
      </c>
      <c r="CL25" s="230">
        <v>58966.694371117665</v>
      </c>
      <c r="CM25" s="230">
        <v>58966.694371117665</v>
      </c>
      <c r="CN25" s="230">
        <v>58966.694371117665</v>
      </c>
      <c r="CO25" s="230">
        <v>58966.694371117665</v>
      </c>
      <c r="CP25" s="230">
        <v>58966.694371117665</v>
      </c>
      <c r="CQ25" s="230">
        <v>58966.694371117665</v>
      </c>
      <c r="CR25" s="230">
        <v>58966.694371117665</v>
      </c>
      <c r="CS25" s="230">
        <v>58966.694371117665</v>
      </c>
      <c r="CT25" s="230">
        <v>52825.210664613296</v>
      </c>
      <c r="CU25" s="230">
        <v>52825.210664613296</v>
      </c>
      <c r="CV25" s="230">
        <v>52825.210664613296</v>
      </c>
      <c r="CW25" s="230">
        <v>52825.210664613296</v>
      </c>
      <c r="CX25" s="230">
        <v>52825.210664613296</v>
      </c>
      <c r="CY25" s="230">
        <v>52825.210664613296</v>
      </c>
      <c r="CZ25" s="230">
        <v>52825.210664613296</v>
      </c>
      <c r="DA25" s="230">
        <v>52825.210664613296</v>
      </c>
      <c r="DB25" s="230">
        <v>52825.210664613296</v>
      </c>
      <c r="DC25" s="230">
        <v>52825.210664613296</v>
      </c>
      <c r="DD25" s="230">
        <v>52825.210664613296</v>
      </c>
      <c r="DE25" s="230">
        <v>52825.210664613296</v>
      </c>
      <c r="DF25" s="230">
        <v>47154.278118750059</v>
      </c>
      <c r="DG25" s="230">
        <v>47154.278118750059</v>
      </c>
      <c r="DH25" s="230">
        <v>47154.278118750059</v>
      </c>
      <c r="DI25" s="230">
        <v>47154.278118750059</v>
      </c>
      <c r="DJ25" s="230">
        <v>47154.278118750059</v>
      </c>
      <c r="DK25" s="230">
        <v>47154.278118750059</v>
      </c>
      <c r="DL25" s="230">
        <v>47154.278118750059</v>
      </c>
      <c r="DM25" s="230">
        <v>47154.278118750059</v>
      </c>
      <c r="DN25" s="230">
        <v>47154.278118750059</v>
      </c>
      <c r="DO25" s="230">
        <v>47154.278118750059</v>
      </c>
      <c r="DP25" s="230">
        <v>47154.278118750059</v>
      </c>
      <c r="DQ25" s="230">
        <v>47154.278118750059</v>
      </c>
      <c r="DR25" s="230">
        <v>42031.383193750065</v>
      </c>
      <c r="DS25" s="230">
        <v>42031.383193750065</v>
      </c>
      <c r="DT25" s="230">
        <v>42031.383193750065</v>
      </c>
      <c r="DU25" s="230">
        <v>42031.383193750065</v>
      </c>
      <c r="DV25" s="230">
        <v>42031.383193750065</v>
      </c>
      <c r="DW25" s="230">
        <v>42031.383193750065</v>
      </c>
      <c r="DX25" s="230">
        <v>42031.383193750065</v>
      </c>
      <c r="DY25" s="230">
        <v>42031.383193750065</v>
      </c>
      <c r="DZ25" s="230">
        <v>42031.383193750065</v>
      </c>
      <c r="EA25" s="230">
        <v>42031.383193750065</v>
      </c>
      <c r="EB25" s="234"/>
      <c r="EC25" s="234"/>
      <c r="ED25" s="234"/>
      <c r="EE25" s="234"/>
      <c r="EF25" s="234"/>
      <c r="EG25" s="234"/>
      <c r="EH25" s="234"/>
      <c r="EI25" s="234"/>
      <c r="EJ25" s="234"/>
      <c r="EK25" s="234"/>
      <c r="EL25" s="234"/>
      <c r="EM25" s="234"/>
      <c r="EN25" s="234"/>
      <c r="EO25" s="234"/>
      <c r="EP25" s="234"/>
      <c r="EQ25" s="234"/>
      <c r="ER25" s="234"/>
      <c r="ES25" s="234"/>
      <c r="ET25" s="234"/>
      <c r="EU25" s="234"/>
      <c r="EV25" s="234"/>
      <c r="EW25" s="234"/>
      <c r="EX25" s="234"/>
      <c r="EY25" s="234"/>
      <c r="EZ25" s="233"/>
      <c r="FA25" s="233"/>
      <c r="FB25" s="233"/>
      <c r="FC25" s="233"/>
      <c r="FD25" s="233"/>
      <c r="FE25" s="233"/>
      <c r="FF25" s="233"/>
      <c r="FG25" s="233"/>
      <c r="FH25" s="233"/>
      <c r="FI25" s="233"/>
      <c r="FJ25" s="233"/>
      <c r="FK25" s="233"/>
      <c r="FL25" s="233"/>
      <c r="FM25" s="233"/>
    </row>
    <row r="26" spans="1:169" s="193" customFormat="1">
      <c r="A26" s="192" t="s">
        <v>85</v>
      </c>
      <c r="B26" s="221">
        <v>356111.23883342085</v>
      </c>
      <c r="C26" s="221">
        <v>356111.23883342085</v>
      </c>
      <c r="D26" s="221">
        <v>356111.23883342085</v>
      </c>
      <c r="E26" s="221">
        <v>356111.23883342085</v>
      </c>
      <c r="F26" s="221">
        <v>356111.23883342085</v>
      </c>
      <c r="G26" s="221">
        <v>356111.23883342085</v>
      </c>
      <c r="H26" s="221">
        <v>356111.23883342085</v>
      </c>
      <c r="I26" s="221">
        <v>356111.23883342085</v>
      </c>
      <c r="J26" s="221">
        <v>356111.23883342085</v>
      </c>
      <c r="K26" s="221">
        <v>356111.23883342085</v>
      </c>
      <c r="L26" s="221">
        <v>356111.23883342085</v>
      </c>
      <c r="M26" s="221">
        <v>356111.23883342085</v>
      </c>
      <c r="N26" s="221">
        <v>380358.86319845851</v>
      </c>
      <c r="O26" s="221">
        <v>380358.86319845851</v>
      </c>
      <c r="P26" s="221">
        <v>380358.86319845851</v>
      </c>
      <c r="Q26" s="221">
        <v>380358.86319845851</v>
      </c>
      <c r="R26" s="221">
        <v>380358.86319845851</v>
      </c>
      <c r="S26" s="221">
        <v>380358.86319845851</v>
      </c>
      <c r="T26" s="221">
        <v>380358.86319845851</v>
      </c>
      <c r="U26" s="221">
        <v>380358.86319845851</v>
      </c>
      <c r="V26" s="221">
        <v>380358.86319845851</v>
      </c>
      <c r="W26" s="221">
        <v>380358.86319845851</v>
      </c>
      <c r="X26" s="221">
        <v>380358.86319845851</v>
      </c>
      <c r="Y26" s="221">
        <v>380358.86319845851</v>
      </c>
      <c r="Z26" s="628">
        <v>407403.60614818707</v>
      </c>
      <c r="AA26" s="628">
        <v>407403.60614818707</v>
      </c>
      <c r="AB26" s="628">
        <v>407403.60614818707</v>
      </c>
      <c r="AC26" s="628">
        <v>407403.60614818707</v>
      </c>
      <c r="AD26" s="628">
        <v>407403.60614818707</v>
      </c>
      <c r="AE26" s="628">
        <v>407403.60614818707</v>
      </c>
      <c r="AF26" s="628">
        <v>407403.60614818707</v>
      </c>
      <c r="AG26" s="628">
        <v>407403.60614818707</v>
      </c>
      <c r="AH26" s="628">
        <v>407403.60614818707</v>
      </c>
      <c r="AI26" s="628">
        <v>407403.60614818707</v>
      </c>
      <c r="AJ26" s="628">
        <v>407403.60614818707</v>
      </c>
      <c r="AK26" s="628">
        <v>407403.60614818707</v>
      </c>
      <c r="AL26" s="196">
        <v>415551.67827115086</v>
      </c>
      <c r="AM26" s="196">
        <v>415551.67827115086</v>
      </c>
      <c r="AN26" s="196">
        <v>415551.67827115086</v>
      </c>
      <c r="AO26" s="196">
        <v>415551.67827115086</v>
      </c>
      <c r="AP26" s="234">
        <v>415551.67827115086</v>
      </c>
      <c r="AQ26" s="197">
        <v>415551.67827115086</v>
      </c>
      <c r="AR26" s="197">
        <v>415551.67827115086</v>
      </c>
      <c r="AS26" s="197">
        <v>415551.67827115086</v>
      </c>
      <c r="AT26" s="197">
        <v>415551.67827115086</v>
      </c>
      <c r="AU26" s="197">
        <v>415551.67827115086</v>
      </c>
      <c r="AV26" s="197">
        <v>415551.67827115086</v>
      </c>
      <c r="AW26" s="197">
        <v>415551.67827115086</v>
      </c>
      <c r="AX26" s="628">
        <v>423862.71183657384</v>
      </c>
      <c r="AY26" s="628">
        <v>423862.71183657384</v>
      </c>
      <c r="AZ26" s="628">
        <v>423862.71183657384</v>
      </c>
      <c r="BA26" s="628">
        <v>423862.71183657384</v>
      </c>
      <c r="BB26" s="628">
        <v>423862.71183657384</v>
      </c>
      <c r="BC26" s="628">
        <v>423862.71183657384</v>
      </c>
      <c r="BD26" s="628">
        <v>423862.71183657384</v>
      </c>
      <c r="BE26" s="628">
        <v>423862.71183657384</v>
      </c>
      <c r="BF26" s="628">
        <v>423862.71183657384</v>
      </c>
      <c r="BG26" s="628">
        <v>423862.71183657384</v>
      </c>
      <c r="BH26" s="628">
        <v>423862.71183657384</v>
      </c>
      <c r="BI26" s="628">
        <v>423862.71183657384</v>
      </c>
      <c r="BJ26" s="230">
        <v>432339.96607330535</v>
      </c>
      <c r="BK26" s="230">
        <v>432339.96607330535</v>
      </c>
      <c r="BL26" s="230">
        <v>432339.96607330535</v>
      </c>
      <c r="BM26" s="230">
        <v>432339.96607330535</v>
      </c>
      <c r="BN26" s="230">
        <v>432339.96607330535</v>
      </c>
      <c r="BO26" s="230">
        <v>432339.96607330535</v>
      </c>
      <c r="BP26" s="230">
        <v>432339.96607330535</v>
      </c>
      <c r="BQ26" s="230">
        <v>432339.96607330535</v>
      </c>
      <c r="BR26" s="230">
        <v>432339.96607330535</v>
      </c>
      <c r="BS26" s="230">
        <v>432339.96607330535</v>
      </c>
      <c r="BT26" s="230">
        <v>432339.96607330535</v>
      </c>
      <c r="BU26" s="230">
        <v>432339.96607330535</v>
      </c>
      <c r="BV26" s="230">
        <v>440986.76539477147</v>
      </c>
      <c r="BW26" s="230">
        <v>440986.76539477147</v>
      </c>
      <c r="BX26" s="230">
        <v>440986.76539477147</v>
      </c>
      <c r="BY26" s="230">
        <v>440986.76539477147</v>
      </c>
      <c r="BZ26" s="230">
        <v>440986.76539477147</v>
      </c>
      <c r="CA26" s="230">
        <v>440986.76539477147</v>
      </c>
      <c r="CB26" s="230">
        <v>440986.76539477147</v>
      </c>
      <c r="CC26" s="230">
        <v>440986.76539477147</v>
      </c>
      <c r="CD26" s="230">
        <v>440986.76539477147</v>
      </c>
      <c r="CE26" s="230">
        <v>440986.76539477147</v>
      </c>
      <c r="CF26" s="230">
        <v>440986.76539477147</v>
      </c>
      <c r="CG26" s="230">
        <v>440986.76539477147</v>
      </c>
      <c r="CH26" s="230">
        <v>449806.50070266688</v>
      </c>
      <c r="CI26" s="230">
        <v>449806.50070266688</v>
      </c>
      <c r="CJ26" s="230">
        <v>449806.50070266688</v>
      </c>
      <c r="CK26" s="230">
        <v>449806.50070266688</v>
      </c>
      <c r="CL26" s="230">
        <v>449806.50070266688</v>
      </c>
      <c r="CM26" s="230">
        <v>449806.50070266688</v>
      </c>
      <c r="CN26" s="230">
        <v>449806.50070266688</v>
      </c>
      <c r="CO26" s="230">
        <v>449806.50070266688</v>
      </c>
      <c r="CP26" s="230">
        <v>449806.50070266688</v>
      </c>
      <c r="CQ26" s="230">
        <v>449806.50070266688</v>
      </c>
      <c r="CR26" s="230">
        <v>449806.50070266688</v>
      </c>
      <c r="CS26" s="230">
        <v>449806.50070266688</v>
      </c>
      <c r="CT26" s="230">
        <v>458802.63071672019</v>
      </c>
      <c r="CU26" s="230">
        <v>458802.63071672019</v>
      </c>
      <c r="CV26" s="230">
        <v>458802.63071672019</v>
      </c>
      <c r="CW26" s="230">
        <v>458802.63071672019</v>
      </c>
      <c r="CX26" s="230">
        <v>458802.63071672019</v>
      </c>
      <c r="CY26" s="230">
        <v>458802.63071672019</v>
      </c>
      <c r="CZ26" s="230">
        <v>458802.63071672019</v>
      </c>
      <c r="DA26" s="230">
        <v>458802.63071672019</v>
      </c>
      <c r="DB26" s="230">
        <v>458802.63071672019</v>
      </c>
      <c r="DC26" s="230">
        <v>458802.63071672019</v>
      </c>
      <c r="DD26" s="230">
        <v>458802.63071672019</v>
      </c>
      <c r="DE26" s="230">
        <v>458802.63071672019</v>
      </c>
      <c r="DF26" s="230">
        <v>467978.68333105464</v>
      </c>
      <c r="DG26" s="230">
        <v>467978.68333105464</v>
      </c>
      <c r="DH26" s="230">
        <v>467978.68333105464</v>
      </c>
      <c r="DI26" s="230">
        <v>467978.68333105464</v>
      </c>
      <c r="DJ26" s="230">
        <v>467978.68333105464</v>
      </c>
      <c r="DK26" s="230">
        <v>467978.68333105464</v>
      </c>
      <c r="DL26" s="230">
        <v>467978.68333105464</v>
      </c>
      <c r="DM26" s="230">
        <v>467978.68333105464</v>
      </c>
      <c r="DN26" s="230">
        <v>467978.68333105464</v>
      </c>
      <c r="DO26" s="230">
        <v>467978.68333105464</v>
      </c>
      <c r="DP26" s="230">
        <v>467978.68333105464</v>
      </c>
      <c r="DQ26" s="230">
        <v>467978.68333105464</v>
      </c>
      <c r="DR26" s="230">
        <v>477338.25699767569</v>
      </c>
      <c r="DS26" s="230">
        <v>477338.25699767569</v>
      </c>
      <c r="DT26" s="230">
        <v>477338.25699767569</v>
      </c>
      <c r="DU26" s="230">
        <v>477338.25699767569</v>
      </c>
      <c r="DV26" s="230">
        <v>477338.25699767569</v>
      </c>
      <c r="DW26" s="230">
        <v>477338.25699767569</v>
      </c>
      <c r="DX26" s="230">
        <v>477338.25699767569</v>
      </c>
      <c r="DY26" s="230">
        <v>477338.25699767569</v>
      </c>
      <c r="DZ26" s="230">
        <v>477338.25699767569</v>
      </c>
      <c r="EA26" s="230">
        <v>477338.25699767569</v>
      </c>
      <c r="EB26" s="234"/>
      <c r="EC26" s="234"/>
      <c r="ED26" s="234"/>
      <c r="EE26" s="234"/>
      <c r="EF26" s="234"/>
      <c r="EG26" s="234"/>
      <c r="EH26" s="234"/>
      <c r="EI26" s="234"/>
      <c r="EJ26" s="234"/>
      <c r="EK26" s="234"/>
      <c r="EL26" s="234"/>
      <c r="EM26" s="234"/>
      <c r="EN26" s="234"/>
      <c r="EO26" s="234"/>
      <c r="EP26" s="234"/>
      <c r="EQ26" s="234"/>
      <c r="ER26" s="234"/>
      <c r="ES26" s="234"/>
      <c r="ET26" s="234"/>
      <c r="EU26" s="234"/>
      <c r="EV26" s="234"/>
      <c r="EW26" s="234"/>
      <c r="EX26" s="234"/>
      <c r="EY26" s="234"/>
      <c r="EZ26" s="233"/>
      <c r="FA26" s="233"/>
      <c r="FB26" s="233"/>
      <c r="FC26" s="233"/>
      <c r="FD26" s="233"/>
      <c r="FE26" s="233"/>
      <c r="FF26" s="233"/>
      <c r="FG26" s="233"/>
      <c r="FH26" s="233"/>
      <c r="FI26" s="233"/>
      <c r="FJ26" s="233"/>
      <c r="FK26" s="233"/>
      <c r="FL26" s="233"/>
      <c r="FM26" s="233"/>
    </row>
    <row r="27" spans="1:169" s="193" customFormat="1">
      <c r="A27" s="192" t="s">
        <v>319</v>
      </c>
      <c r="B27" s="221"/>
      <c r="C27" s="221"/>
      <c r="D27" s="221"/>
      <c r="E27" s="221"/>
      <c r="F27" s="221"/>
      <c r="G27" s="221"/>
      <c r="H27" s="221"/>
      <c r="I27" s="221"/>
      <c r="J27" s="221"/>
      <c r="K27" s="221"/>
      <c r="L27" s="221"/>
      <c r="M27" s="221"/>
      <c r="N27" s="221">
        <v>586656.078125</v>
      </c>
      <c r="O27" s="221">
        <v>586656.078125</v>
      </c>
      <c r="P27" s="221">
        <v>586656.078125</v>
      </c>
      <c r="Q27" s="221">
        <v>586656.078125</v>
      </c>
      <c r="R27" s="221">
        <v>586656.078125</v>
      </c>
      <c r="S27" s="221">
        <v>586656.078125</v>
      </c>
      <c r="T27" s="221">
        <v>586656.078125</v>
      </c>
      <c r="U27" s="221">
        <v>586656.078125</v>
      </c>
      <c r="V27" s="221">
        <v>586656.078125</v>
      </c>
      <c r="W27" s="221">
        <v>586656.078125</v>
      </c>
      <c r="X27" s="221">
        <v>586656.078125</v>
      </c>
      <c r="Y27" s="221">
        <v>586656.078125</v>
      </c>
      <c r="Z27" s="628">
        <v>722038.25</v>
      </c>
      <c r="AA27" s="628">
        <v>722038.25</v>
      </c>
      <c r="AB27" s="628">
        <v>722038.25</v>
      </c>
      <c r="AC27" s="628">
        <v>722038.25</v>
      </c>
      <c r="AD27" s="628">
        <v>722038.25</v>
      </c>
      <c r="AE27" s="628">
        <v>722038.25</v>
      </c>
      <c r="AF27" s="628">
        <v>722038.25</v>
      </c>
      <c r="AG27" s="628">
        <v>722038.25</v>
      </c>
      <c r="AH27" s="628">
        <v>722038.25</v>
      </c>
      <c r="AI27" s="628">
        <v>722038.25</v>
      </c>
      <c r="AJ27" s="628">
        <v>722038.25</v>
      </c>
      <c r="AK27" s="628">
        <v>722038.25</v>
      </c>
      <c r="AL27" s="196">
        <v>968425.0625</v>
      </c>
      <c r="AM27" s="196">
        <v>968425.0625</v>
      </c>
      <c r="AN27" s="196">
        <v>968425.0625</v>
      </c>
      <c r="AO27" s="196">
        <v>968425.0625</v>
      </c>
      <c r="AP27" s="234">
        <v>968425.0625</v>
      </c>
      <c r="AQ27" s="196">
        <v>968425.0625</v>
      </c>
      <c r="AR27" s="196">
        <v>968425.0625</v>
      </c>
      <c r="AS27" s="196">
        <v>968425.0625</v>
      </c>
      <c r="AT27" s="196">
        <v>968425.0625</v>
      </c>
      <c r="AU27" s="196">
        <v>968425.0625</v>
      </c>
      <c r="AV27" s="196">
        <v>968425.0625</v>
      </c>
      <c r="AW27" s="196">
        <v>968425.0625</v>
      </c>
      <c r="AX27" s="628">
        <v>1158119.53125</v>
      </c>
      <c r="AY27" s="628">
        <v>1158119.53125</v>
      </c>
      <c r="AZ27" s="628">
        <v>1158119.53125</v>
      </c>
      <c r="BA27" s="628">
        <v>1158119.53125</v>
      </c>
      <c r="BB27" s="628">
        <v>1158119.53125</v>
      </c>
      <c r="BC27" s="628">
        <v>1158119.53125</v>
      </c>
      <c r="BD27" s="628">
        <v>1158119.53125</v>
      </c>
      <c r="BE27" s="628">
        <v>1158119.53125</v>
      </c>
      <c r="BF27" s="628">
        <v>1158119.53125</v>
      </c>
      <c r="BG27" s="628">
        <v>1158119.53125</v>
      </c>
      <c r="BH27" s="628">
        <v>1158119.53125</v>
      </c>
      <c r="BI27" s="628">
        <v>1158119.53125</v>
      </c>
      <c r="BJ27" s="230">
        <v>1200232.96875</v>
      </c>
      <c r="BK27" s="230">
        <v>1200232.96875</v>
      </c>
      <c r="BL27" s="230">
        <v>1200232.96875</v>
      </c>
      <c r="BM27" s="230">
        <v>1200232.96875</v>
      </c>
      <c r="BN27" s="230">
        <v>1200232.96875</v>
      </c>
      <c r="BO27" s="230">
        <v>1200232.96875</v>
      </c>
      <c r="BP27" s="230">
        <v>1200232.96875</v>
      </c>
      <c r="BQ27" s="230">
        <v>1200232.96875</v>
      </c>
      <c r="BR27" s="230">
        <v>1200232.96875</v>
      </c>
      <c r="BS27" s="230">
        <v>1200232.96875</v>
      </c>
      <c r="BT27" s="230">
        <v>1200232.96875</v>
      </c>
      <c r="BU27" s="230">
        <v>1200232.96875</v>
      </c>
      <c r="BV27" s="230">
        <v>1284459.84375</v>
      </c>
      <c r="BW27" s="230">
        <v>1284459.84375</v>
      </c>
      <c r="BX27" s="230">
        <v>1284459.84375</v>
      </c>
      <c r="BY27" s="230">
        <v>1284459.84375</v>
      </c>
      <c r="BZ27" s="230">
        <v>1284459.84375</v>
      </c>
      <c r="CA27" s="230">
        <v>1284459.84375</v>
      </c>
      <c r="CB27" s="230">
        <v>1284459.84375</v>
      </c>
      <c r="CC27" s="230">
        <v>1284459.84375</v>
      </c>
      <c r="CD27" s="230">
        <v>1284459.84375</v>
      </c>
      <c r="CE27" s="230">
        <v>1284459.84375</v>
      </c>
      <c r="CF27" s="230">
        <v>1284459.84375</v>
      </c>
      <c r="CG27" s="230">
        <v>1284459.84375</v>
      </c>
      <c r="CH27" s="230">
        <v>1305516.5625</v>
      </c>
      <c r="CI27" s="230">
        <v>1305516.5625</v>
      </c>
      <c r="CJ27" s="230">
        <v>1305516.5625</v>
      </c>
      <c r="CK27" s="230">
        <v>1305516.5625</v>
      </c>
      <c r="CL27" s="230">
        <v>1305516.5625</v>
      </c>
      <c r="CM27" s="230">
        <v>1305516.5625</v>
      </c>
      <c r="CN27" s="230">
        <v>1305516.5625</v>
      </c>
      <c r="CO27" s="230">
        <v>1305516.5625</v>
      </c>
      <c r="CP27" s="230">
        <v>1305516.5625</v>
      </c>
      <c r="CQ27" s="230">
        <v>1305516.5625</v>
      </c>
      <c r="CR27" s="230">
        <v>1305516.5625</v>
      </c>
      <c r="CS27" s="230">
        <v>1305516.5625</v>
      </c>
      <c r="CT27" s="230">
        <v>1368686.71875</v>
      </c>
      <c r="CU27" s="230">
        <v>1368686.71875</v>
      </c>
      <c r="CV27" s="230">
        <v>1368686.71875</v>
      </c>
      <c r="CW27" s="230">
        <v>1368686.71875</v>
      </c>
      <c r="CX27" s="230">
        <v>1368686.71875</v>
      </c>
      <c r="CY27" s="230">
        <v>1368686.71875</v>
      </c>
      <c r="CZ27" s="230">
        <v>1368686.71875</v>
      </c>
      <c r="DA27" s="230">
        <v>1368686.71875</v>
      </c>
      <c r="DB27" s="230">
        <v>1368686.71875</v>
      </c>
      <c r="DC27" s="230">
        <v>1368686.71875</v>
      </c>
      <c r="DD27" s="230">
        <v>1368686.71875</v>
      </c>
      <c r="DE27" s="230">
        <v>1368686.71875</v>
      </c>
      <c r="DF27" s="230">
        <v>1431856.875</v>
      </c>
      <c r="DG27" s="230">
        <v>1431856.875</v>
      </c>
      <c r="DH27" s="230">
        <v>1431856.875</v>
      </c>
      <c r="DI27" s="230">
        <v>1431856.875</v>
      </c>
      <c r="DJ27" s="230">
        <v>1431856.875</v>
      </c>
      <c r="DK27" s="230">
        <v>1431856.875</v>
      </c>
      <c r="DL27" s="230">
        <v>1431856.875</v>
      </c>
      <c r="DM27" s="230">
        <v>1431856.875</v>
      </c>
      <c r="DN27" s="230">
        <v>1431856.875</v>
      </c>
      <c r="DO27" s="230">
        <v>1431856.875</v>
      </c>
      <c r="DP27" s="230">
        <v>1431856.875</v>
      </c>
      <c r="DQ27" s="230">
        <v>1431856.875</v>
      </c>
      <c r="DR27" s="230">
        <v>1431856.875</v>
      </c>
      <c r="DS27" s="230">
        <v>1431856.875</v>
      </c>
      <c r="DT27" s="230">
        <v>1431856.875</v>
      </c>
      <c r="DU27" s="230">
        <v>1431856.875</v>
      </c>
      <c r="DV27" s="230">
        <v>1431856.875</v>
      </c>
      <c r="DW27" s="230">
        <v>1431856.875</v>
      </c>
      <c r="DX27" s="230">
        <v>1431856.875</v>
      </c>
      <c r="DY27" s="230">
        <v>1431856.875</v>
      </c>
      <c r="DZ27" s="230">
        <v>1431856.875</v>
      </c>
      <c r="EA27" s="230">
        <v>1431856.875</v>
      </c>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3"/>
      <c r="FA27" s="233"/>
      <c r="FB27" s="233"/>
      <c r="FC27" s="233"/>
      <c r="FD27" s="233"/>
      <c r="FE27" s="233"/>
      <c r="FF27" s="233"/>
      <c r="FG27" s="233"/>
      <c r="FH27" s="233"/>
      <c r="FI27" s="233"/>
      <c r="FJ27" s="233"/>
      <c r="FK27" s="233"/>
      <c r="FL27" s="233"/>
      <c r="FM27" s="233"/>
    </row>
    <row r="28" spans="1:169" s="193" customFormat="1" ht="13.5" thickBot="1">
      <c r="A28" s="615"/>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629"/>
      <c r="AA28" s="629"/>
      <c r="AB28" s="629"/>
      <c r="AC28" s="629"/>
      <c r="AD28" s="629"/>
      <c r="AE28" s="629"/>
      <c r="AF28" s="629"/>
      <c r="AG28" s="629"/>
      <c r="AH28" s="629"/>
      <c r="AI28" s="629"/>
      <c r="AJ28" s="629"/>
      <c r="AK28" s="629"/>
      <c r="AP28" s="233"/>
      <c r="AQ28" s="199"/>
      <c r="AR28" s="199"/>
      <c r="AS28" s="199"/>
      <c r="AT28" s="199"/>
      <c r="AU28" s="199"/>
      <c r="AV28" s="199"/>
      <c r="AW28" s="199"/>
      <c r="AX28" s="629"/>
      <c r="AY28" s="629"/>
      <c r="AZ28" s="629"/>
      <c r="BA28" s="629"/>
      <c r="BB28" s="629"/>
      <c r="BC28" s="629"/>
      <c r="BD28" s="629"/>
      <c r="BE28" s="629"/>
      <c r="BF28" s="629"/>
      <c r="BG28" s="629"/>
      <c r="BH28" s="629"/>
      <c r="BI28" s="629"/>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1"/>
      <c r="DE28" s="231"/>
      <c r="DF28" s="231"/>
      <c r="DG28" s="231"/>
      <c r="DH28" s="231"/>
      <c r="DI28" s="231"/>
      <c r="DJ28" s="231"/>
      <c r="DK28" s="231"/>
      <c r="DL28" s="231"/>
      <c r="DM28" s="231"/>
      <c r="DN28" s="231"/>
      <c r="DO28" s="231"/>
      <c r="DP28" s="231"/>
      <c r="DQ28" s="231"/>
      <c r="DR28" s="231"/>
      <c r="DS28" s="231"/>
      <c r="DT28" s="231"/>
      <c r="DU28" s="231"/>
      <c r="DV28" s="231"/>
      <c r="DW28" s="231"/>
      <c r="DX28" s="231"/>
      <c r="DY28" s="231"/>
      <c r="DZ28" s="231"/>
      <c r="EA28" s="231"/>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row>
    <row r="29" spans="1:169" s="193" customFormat="1" ht="14.25" thickTop="1" thickBot="1">
      <c r="A29" s="192" t="s">
        <v>96</v>
      </c>
      <c r="B29" s="695"/>
      <c r="C29" s="696"/>
      <c r="D29" s="696"/>
      <c r="E29" s="696"/>
      <c r="F29" s="696"/>
      <c r="G29" s="696"/>
      <c r="H29" s="696"/>
      <c r="I29" s="696"/>
      <c r="J29" s="696"/>
      <c r="K29" s="696"/>
      <c r="L29" s="696"/>
      <c r="M29" s="696"/>
      <c r="N29" s="696"/>
      <c r="O29" s="696"/>
      <c r="P29" s="696"/>
      <c r="Q29" s="696"/>
      <c r="R29" s="696"/>
      <c r="S29" s="696"/>
      <c r="T29" s="696"/>
      <c r="U29" s="696"/>
      <c r="V29" s="696"/>
      <c r="W29" s="696"/>
      <c r="X29" s="696"/>
      <c r="Y29" s="696"/>
      <c r="Z29" s="697"/>
      <c r="AA29" s="697"/>
      <c r="AB29" s="697"/>
      <c r="AC29" s="697"/>
      <c r="AD29" s="697"/>
      <c r="AE29" s="697"/>
      <c r="AF29" s="697"/>
      <c r="AG29" s="697"/>
      <c r="AH29" s="697"/>
      <c r="AI29" s="697"/>
      <c r="AJ29" s="697"/>
      <c r="AK29" s="697"/>
      <c r="AL29" s="698"/>
      <c r="AM29" s="698"/>
      <c r="AN29" s="698"/>
      <c r="AO29" s="698"/>
      <c r="AP29" s="698"/>
      <c r="AQ29" s="699"/>
      <c r="AR29" s="699"/>
      <c r="AS29" s="699"/>
      <c r="AT29" s="699"/>
      <c r="AU29" s="699"/>
      <c r="AV29" s="699"/>
      <c r="AW29" s="699"/>
      <c r="AX29" s="697"/>
      <c r="AY29" s="697"/>
      <c r="AZ29" s="697"/>
      <c r="BA29" s="697"/>
      <c r="BB29" s="697"/>
      <c r="BC29" s="697"/>
      <c r="BD29" s="697"/>
      <c r="BE29" s="697"/>
      <c r="BF29" s="697"/>
      <c r="BG29" s="697"/>
      <c r="BH29" s="697"/>
      <c r="BI29" s="697"/>
      <c r="BJ29" s="700"/>
      <c r="BK29" s="700"/>
      <c r="BL29" s="700"/>
      <c r="BM29" s="700"/>
      <c r="BN29" s="700"/>
      <c r="BO29" s="700"/>
      <c r="BP29" s="700"/>
      <c r="BQ29" s="700"/>
      <c r="BR29" s="700"/>
      <c r="BS29" s="700"/>
      <c r="BT29" s="700"/>
      <c r="BU29" s="700"/>
      <c r="BV29" s="700"/>
      <c r="BW29" s="700"/>
      <c r="BX29" s="700"/>
      <c r="BY29" s="700"/>
      <c r="BZ29" s="700"/>
      <c r="CA29" s="700"/>
      <c r="CB29" s="700"/>
      <c r="CC29" s="700"/>
      <c r="CD29" s="700"/>
      <c r="CE29" s="700"/>
      <c r="CF29" s="700"/>
      <c r="CG29" s="700"/>
      <c r="CH29" s="700"/>
      <c r="CI29" s="700"/>
      <c r="CJ29" s="700"/>
      <c r="CK29" s="700"/>
      <c r="CL29" s="700"/>
      <c r="CM29" s="700"/>
      <c r="CN29" s="700"/>
      <c r="CO29" s="700"/>
      <c r="CP29" s="700"/>
      <c r="CQ29" s="700"/>
      <c r="CR29" s="700"/>
      <c r="CS29" s="700"/>
      <c r="CT29" s="700"/>
      <c r="CU29" s="700"/>
      <c r="CV29" s="700"/>
      <c r="CW29" s="700"/>
      <c r="CX29" s="700"/>
      <c r="CY29" s="700"/>
      <c r="CZ29" s="700"/>
      <c r="DA29" s="700"/>
      <c r="DB29" s="700"/>
      <c r="DC29" s="700"/>
      <c r="DD29" s="700"/>
      <c r="DE29" s="700"/>
      <c r="DF29" s="700"/>
      <c r="DG29" s="700"/>
      <c r="DH29" s="700"/>
      <c r="DI29" s="700"/>
      <c r="DJ29" s="700"/>
      <c r="DK29" s="700"/>
      <c r="DL29" s="700"/>
      <c r="DM29" s="700"/>
      <c r="DN29" s="700"/>
      <c r="DO29" s="700"/>
      <c r="DP29" s="700"/>
      <c r="DQ29" s="700"/>
      <c r="DR29" s="700"/>
      <c r="DS29" s="700"/>
      <c r="DT29" s="700"/>
      <c r="DU29" s="700"/>
      <c r="DV29" s="700"/>
      <c r="DW29" s="700"/>
      <c r="DX29" s="700"/>
      <c r="DY29" s="700"/>
      <c r="DZ29" s="700"/>
      <c r="EA29" s="701"/>
      <c r="EB29" s="234"/>
      <c r="EC29" s="234"/>
      <c r="ED29" s="234"/>
      <c r="EE29" s="234"/>
      <c r="EF29" s="234"/>
      <c r="EG29" s="234"/>
      <c r="EH29" s="234"/>
      <c r="EI29" s="234"/>
      <c r="EJ29" s="234"/>
      <c r="EK29" s="234"/>
      <c r="EL29" s="234"/>
      <c r="EM29" s="234"/>
      <c r="EN29" s="234"/>
      <c r="EO29" s="234"/>
      <c r="EP29" s="234"/>
      <c r="EQ29" s="234"/>
      <c r="ER29" s="234"/>
      <c r="ES29" s="234"/>
      <c r="ET29" s="234"/>
      <c r="EU29" s="234"/>
      <c r="EV29" s="234"/>
      <c r="EW29" s="234"/>
      <c r="EX29" s="234"/>
      <c r="EY29" s="234"/>
      <c r="EZ29" s="233"/>
      <c r="FA29" s="233"/>
      <c r="FB29" s="233"/>
      <c r="FC29" s="233"/>
      <c r="FD29" s="233"/>
      <c r="FE29" s="233"/>
      <c r="FF29" s="233"/>
      <c r="FG29" s="233"/>
      <c r="FH29" s="233"/>
      <c r="FI29" s="233"/>
      <c r="FJ29" s="233"/>
      <c r="FK29" s="233"/>
      <c r="FL29" s="233"/>
      <c r="FM29" s="233"/>
    </row>
    <row r="30" spans="1:169" s="3" customFormat="1" thickTop="1">
      <c r="B30" s="223"/>
      <c r="C30" s="223"/>
      <c r="D30" s="223"/>
      <c r="E30" s="223"/>
      <c r="F30" s="223"/>
      <c r="G30" s="223"/>
      <c r="H30" s="223"/>
      <c r="I30" s="223"/>
      <c r="J30" s="223"/>
      <c r="K30" s="224"/>
      <c r="L30" s="223"/>
      <c r="M30" s="223"/>
      <c r="N30" s="223"/>
      <c r="O30" s="223"/>
      <c r="P30" s="223"/>
      <c r="Q30" s="223"/>
      <c r="R30" s="223"/>
      <c r="S30" s="223"/>
      <c r="T30" s="223"/>
      <c r="U30" s="223"/>
      <c r="V30" s="223"/>
      <c r="W30" s="223"/>
      <c r="X30" s="223"/>
      <c r="Y30" s="223"/>
      <c r="Z30" s="630"/>
      <c r="AA30" s="630"/>
      <c r="AB30" s="630"/>
      <c r="AC30" s="630"/>
      <c r="AD30" s="630"/>
      <c r="AE30" s="630"/>
      <c r="AF30" s="630"/>
      <c r="AG30" s="630"/>
      <c r="AH30" s="630"/>
      <c r="AI30" s="630"/>
      <c r="AJ30" s="630"/>
      <c r="AK30" s="630"/>
      <c r="AX30" s="630"/>
      <c r="AY30" s="630"/>
      <c r="AZ30" s="630"/>
      <c r="BA30" s="630"/>
      <c r="BB30" s="630"/>
      <c r="BC30" s="630"/>
      <c r="BD30" s="630"/>
      <c r="BE30" s="630"/>
      <c r="BF30" s="630"/>
      <c r="BG30" s="630"/>
      <c r="BH30" s="630"/>
      <c r="BI30" s="630"/>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row>
    <row r="31" spans="1:169" s="189" customFormat="1" ht="16.5" thickBot="1">
      <c r="A31" s="623" t="s">
        <v>6</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626"/>
      <c r="AA31" s="626"/>
      <c r="AB31" s="626"/>
      <c r="AC31" s="626"/>
      <c r="AD31" s="626"/>
      <c r="AE31" s="626"/>
      <c r="AF31" s="626"/>
      <c r="AG31" s="626"/>
      <c r="AH31" s="626"/>
      <c r="AI31" s="626"/>
      <c r="AJ31" s="626"/>
      <c r="AK31" s="626"/>
      <c r="AP31" s="611"/>
      <c r="AQ31" s="191"/>
      <c r="AR31" s="191"/>
      <c r="AS31" s="191"/>
      <c r="AT31" s="191"/>
      <c r="AU31" s="191"/>
      <c r="AV31" s="191"/>
      <c r="AW31" s="191"/>
      <c r="AX31" s="626"/>
      <c r="AY31" s="626"/>
      <c r="AZ31" s="626"/>
      <c r="BA31" s="626"/>
      <c r="BB31" s="626"/>
      <c r="BC31" s="626"/>
      <c r="BD31" s="626"/>
      <c r="BE31" s="626"/>
      <c r="BF31" s="626"/>
      <c r="BG31" s="626"/>
      <c r="BH31" s="626"/>
      <c r="BI31" s="626"/>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row>
    <row r="32" spans="1:169" s="201" customFormat="1" ht="15.75" thickTop="1">
      <c r="A32" s="200" t="s">
        <v>17</v>
      </c>
      <c r="B32" s="679"/>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1"/>
      <c r="AB32" s="681"/>
      <c r="AC32" s="681"/>
      <c r="AD32" s="681"/>
      <c r="AE32" s="681"/>
      <c r="AF32" s="681"/>
      <c r="AG32" s="681"/>
      <c r="AH32" s="681"/>
      <c r="AI32" s="681"/>
      <c r="AJ32" s="681"/>
      <c r="AK32" s="681"/>
      <c r="AL32" s="682"/>
      <c r="AM32" s="682"/>
      <c r="AN32" s="682"/>
      <c r="AO32" s="682"/>
      <c r="AP32" s="682"/>
      <c r="AQ32" s="683"/>
      <c r="AR32" s="683"/>
      <c r="AS32" s="683"/>
      <c r="AT32" s="683"/>
      <c r="AU32" s="683"/>
      <c r="AV32" s="683"/>
      <c r="AW32" s="683"/>
      <c r="AX32" s="681"/>
      <c r="AY32" s="681"/>
      <c r="AZ32" s="681"/>
      <c r="BA32" s="681"/>
      <c r="BB32" s="681"/>
      <c r="BC32" s="681"/>
      <c r="BD32" s="681"/>
      <c r="BE32" s="681"/>
      <c r="BF32" s="681"/>
      <c r="BG32" s="681"/>
      <c r="BH32" s="681"/>
      <c r="BI32" s="681"/>
      <c r="BJ32" s="684"/>
      <c r="BK32" s="684"/>
      <c r="BL32" s="684"/>
      <c r="BM32" s="684"/>
      <c r="BN32" s="684"/>
      <c r="BO32" s="684"/>
      <c r="BP32" s="684"/>
      <c r="BQ32" s="684"/>
      <c r="BR32" s="684"/>
      <c r="BS32" s="684"/>
      <c r="BT32" s="684"/>
      <c r="BU32" s="684"/>
      <c r="BV32" s="684"/>
      <c r="BW32" s="684"/>
      <c r="BX32" s="684"/>
      <c r="BY32" s="684"/>
      <c r="BZ32" s="684"/>
      <c r="CA32" s="684"/>
      <c r="CB32" s="684"/>
      <c r="CC32" s="684"/>
      <c r="CD32" s="684"/>
      <c r="CE32" s="684"/>
      <c r="CF32" s="684"/>
      <c r="CG32" s="684"/>
      <c r="CH32" s="684"/>
      <c r="CI32" s="684"/>
      <c r="CJ32" s="684"/>
      <c r="CK32" s="684"/>
      <c r="CL32" s="684"/>
      <c r="CM32" s="684"/>
      <c r="CN32" s="684"/>
      <c r="CO32" s="684"/>
      <c r="CP32" s="684"/>
      <c r="CQ32" s="684"/>
      <c r="CR32" s="684"/>
      <c r="CS32" s="684"/>
      <c r="CT32" s="684"/>
      <c r="CU32" s="684"/>
      <c r="CV32" s="684"/>
      <c r="CW32" s="684"/>
      <c r="CX32" s="684"/>
      <c r="CY32" s="684"/>
      <c r="CZ32" s="684"/>
      <c r="DA32" s="684"/>
      <c r="DB32" s="684"/>
      <c r="DC32" s="684"/>
      <c r="DD32" s="684"/>
      <c r="DE32" s="684"/>
      <c r="DF32" s="684"/>
      <c r="DG32" s="684"/>
      <c r="DH32" s="684"/>
      <c r="DI32" s="684"/>
      <c r="DJ32" s="684"/>
      <c r="DK32" s="684"/>
      <c r="DL32" s="684"/>
      <c r="DM32" s="684"/>
      <c r="DN32" s="684"/>
      <c r="DO32" s="684"/>
      <c r="DP32" s="684"/>
      <c r="DQ32" s="684"/>
      <c r="DR32" s="684"/>
      <c r="DS32" s="684"/>
      <c r="DT32" s="684"/>
      <c r="DU32" s="684"/>
      <c r="DV32" s="684"/>
      <c r="DW32" s="684"/>
      <c r="DX32" s="684"/>
      <c r="DY32" s="684"/>
      <c r="DZ32" s="684"/>
      <c r="EA32" s="685"/>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8"/>
      <c r="FA32" s="238"/>
      <c r="FB32" s="238"/>
      <c r="FC32" s="238"/>
      <c r="FD32" s="238"/>
      <c r="FE32" s="238"/>
      <c r="FF32" s="238"/>
      <c r="FG32" s="238"/>
      <c r="FH32" s="238"/>
      <c r="FI32" s="238"/>
      <c r="FJ32" s="238"/>
      <c r="FK32" s="238"/>
      <c r="FL32" s="238"/>
      <c r="FM32" s="238"/>
    </row>
    <row r="33" spans="1:169" s="203" customFormat="1" ht="15.75" thickBot="1">
      <c r="A33" s="202" t="s">
        <v>18</v>
      </c>
      <c r="B33" s="686"/>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8"/>
      <c r="AA33" s="688"/>
      <c r="AB33" s="688"/>
      <c r="AC33" s="688"/>
      <c r="AD33" s="688"/>
      <c r="AE33" s="688"/>
      <c r="AF33" s="688"/>
      <c r="AG33" s="688"/>
      <c r="AH33" s="688"/>
      <c r="AI33" s="688"/>
      <c r="AJ33" s="688"/>
      <c r="AK33" s="688"/>
      <c r="AL33" s="689"/>
      <c r="AM33" s="689"/>
      <c r="AN33" s="689"/>
      <c r="AO33" s="689"/>
      <c r="AP33" s="689"/>
      <c r="AQ33" s="690"/>
      <c r="AR33" s="690"/>
      <c r="AS33" s="690"/>
      <c r="AT33" s="690"/>
      <c r="AU33" s="690"/>
      <c r="AV33" s="690"/>
      <c r="AW33" s="690"/>
      <c r="AX33" s="688"/>
      <c r="AY33" s="688"/>
      <c r="AZ33" s="688"/>
      <c r="BA33" s="688"/>
      <c r="BB33" s="688"/>
      <c r="BC33" s="688"/>
      <c r="BD33" s="688"/>
      <c r="BE33" s="688"/>
      <c r="BF33" s="688"/>
      <c r="BG33" s="688"/>
      <c r="BH33" s="688"/>
      <c r="BI33" s="688"/>
      <c r="BJ33" s="691"/>
      <c r="BK33" s="691"/>
      <c r="BL33" s="691"/>
      <c r="BM33" s="691"/>
      <c r="BN33" s="691"/>
      <c r="BO33" s="691"/>
      <c r="BP33" s="691"/>
      <c r="BQ33" s="691"/>
      <c r="BR33" s="691"/>
      <c r="BS33" s="691"/>
      <c r="BT33" s="691"/>
      <c r="BU33" s="691"/>
      <c r="BV33" s="691"/>
      <c r="BW33" s="691"/>
      <c r="BX33" s="691"/>
      <c r="BY33" s="691"/>
      <c r="BZ33" s="691"/>
      <c r="CA33" s="691"/>
      <c r="CB33" s="691"/>
      <c r="CC33" s="691"/>
      <c r="CD33" s="691"/>
      <c r="CE33" s="691"/>
      <c r="CF33" s="691"/>
      <c r="CG33" s="691"/>
      <c r="CH33" s="691"/>
      <c r="CI33" s="691"/>
      <c r="CJ33" s="691"/>
      <c r="CK33" s="691"/>
      <c r="CL33" s="691"/>
      <c r="CM33" s="691"/>
      <c r="CN33" s="691"/>
      <c r="CO33" s="691"/>
      <c r="CP33" s="691"/>
      <c r="CQ33" s="691"/>
      <c r="CR33" s="691"/>
      <c r="CS33" s="691"/>
      <c r="CT33" s="691"/>
      <c r="CU33" s="691"/>
      <c r="CV33" s="691"/>
      <c r="CW33" s="691"/>
      <c r="CX33" s="691"/>
      <c r="CY33" s="691"/>
      <c r="CZ33" s="691"/>
      <c r="DA33" s="691"/>
      <c r="DB33" s="691"/>
      <c r="DC33" s="691"/>
      <c r="DD33" s="691"/>
      <c r="DE33" s="691"/>
      <c r="DF33" s="691"/>
      <c r="DG33" s="691"/>
      <c r="DH33" s="691"/>
      <c r="DI33" s="691"/>
      <c r="DJ33" s="691"/>
      <c r="DK33" s="691"/>
      <c r="DL33" s="691"/>
      <c r="DM33" s="691"/>
      <c r="DN33" s="691"/>
      <c r="DO33" s="691"/>
      <c r="DP33" s="691"/>
      <c r="DQ33" s="691"/>
      <c r="DR33" s="691"/>
      <c r="DS33" s="691"/>
      <c r="DT33" s="691"/>
      <c r="DU33" s="691"/>
      <c r="DV33" s="691"/>
      <c r="DW33" s="691"/>
      <c r="DX33" s="691"/>
      <c r="DY33" s="691"/>
      <c r="DZ33" s="691"/>
      <c r="EA33" s="692"/>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8"/>
      <c r="FA33" s="238"/>
      <c r="FB33" s="238"/>
      <c r="FC33" s="238"/>
      <c r="FD33" s="238"/>
      <c r="FE33" s="238"/>
      <c r="FF33" s="238"/>
      <c r="FG33" s="238"/>
      <c r="FH33" s="238"/>
      <c r="FI33" s="238"/>
      <c r="FJ33" s="238"/>
      <c r="FK33" s="238"/>
      <c r="FL33" s="238"/>
      <c r="FM33" s="238"/>
    </row>
    <row r="34" spans="1:169" s="206" customFormat="1" ht="16.5" thickTop="1" thickBot="1">
      <c r="A34" s="204" t="s">
        <v>19</v>
      </c>
      <c r="B34" s="226">
        <v>198653.22153684744</v>
      </c>
      <c r="C34" s="226">
        <v>198653.22153684744</v>
      </c>
      <c r="D34" s="226">
        <v>198653.22153684744</v>
      </c>
      <c r="E34" s="226">
        <v>198653.22153684744</v>
      </c>
      <c r="F34" s="226">
        <v>198653.22153684744</v>
      </c>
      <c r="G34" s="226">
        <v>198653.22153684744</v>
      </c>
      <c r="H34" s="226">
        <v>198653.22153684744</v>
      </c>
      <c r="I34" s="226">
        <v>198653.22153684744</v>
      </c>
      <c r="J34" s="226">
        <v>198653.22153684744</v>
      </c>
      <c r="K34" s="226">
        <v>198653.22153684744</v>
      </c>
      <c r="L34" s="226">
        <v>198653.22153684744</v>
      </c>
      <c r="M34" s="226">
        <v>198653.22153684744</v>
      </c>
      <c r="N34" s="226">
        <v>506077.76086580154</v>
      </c>
      <c r="O34" s="226">
        <v>506077.76086580154</v>
      </c>
      <c r="P34" s="226">
        <v>506077.76086580154</v>
      </c>
      <c r="Q34" s="226">
        <v>506077.76086580154</v>
      </c>
      <c r="R34" s="226">
        <v>506077.76086580154</v>
      </c>
      <c r="S34" s="226">
        <v>506077.76086580154</v>
      </c>
      <c r="T34" s="226">
        <v>506077.76086580154</v>
      </c>
      <c r="U34" s="226">
        <v>506077.76086580154</v>
      </c>
      <c r="V34" s="226">
        <v>506077.76086580154</v>
      </c>
      <c r="W34" s="226">
        <v>506077.76086580154</v>
      </c>
      <c r="X34" s="226">
        <v>506077.76086580154</v>
      </c>
      <c r="Y34" s="226">
        <v>506077.76086580154</v>
      </c>
      <c r="Z34" s="631">
        <v>589740.55348870729</v>
      </c>
      <c r="AA34" s="631">
        <v>589740.55348870729</v>
      </c>
      <c r="AB34" s="631">
        <v>589740.55348870729</v>
      </c>
      <c r="AC34" s="631">
        <v>589740.55348870729</v>
      </c>
      <c r="AD34" s="631">
        <v>589740.55348870729</v>
      </c>
      <c r="AE34" s="631">
        <v>589740.55348870729</v>
      </c>
      <c r="AF34" s="631">
        <v>589740.55348870729</v>
      </c>
      <c r="AG34" s="631">
        <v>589740.55348870729</v>
      </c>
      <c r="AH34" s="631">
        <v>589740.55348870729</v>
      </c>
      <c r="AI34" s="631">
        <v>589740.55348870729</v>
      </c>
      <c r="AJ34" s="631">
        <v>589740.55348870729</v>
      </c>
      <c r="AK34" s="631">
        <v>589740.55348870729</v>
      </c>
      <c r="AL34" s="205">
        <v>717840.13933615142</v>
      </c>
      <c r="AM34" s="205">
        <v>717840.13933615142</v>
      </c>
      <c r="AN34" s="205">
        <v>717840.13933615142</v>
      </c>
      <c r="AO34" s="205">
        <v>717840.13933615142</v>
      </c>
      <c r="AP34" s="702">
        <v>717840.13933615142</v>
      </c>
      <c r="AQ34" s="205">
        <v>717840.13933615142</v>
      </c>
      <c r="AR34" s="205">
        <v>717840.13933615142</v>
      </c>
      <c r="AS34" s="205">
        <v>717840.13933615142</v>
      </c>
      <c r="AT34" s="205">
        <v>717840.13933615142</v>
      </c>
      <c r="AU34" s="205">
        <v>717840.13933615142</v>
      </c>
      <c r="AV34" s="205">
        <v>717840.13933615142</v>
      </c>
      <c r="AW34" s="205">
        <v>717840.13933615142</v>
      </c>
      <c r="AX34" s="631">
        <v>817815.88954542461</v>
      </c>
      <c r="AY34" s="631">
        <v>817815.88954542461</v>
      </c>
      <c r="AZ34" s="631">
        <v>817815.88954542461</v>
      </c>
      <c r="BA34" s="631">
        <v>817815.88954542461</v>
      </c>
      <c r="BB34" s="631">
        <v>817815.88954542461</v>
      </c>
      <c r="BC34" s="631">
        <v>817815.88954542461</v>
      </c>
      <c r="BD34" s="631">
        <v>817815.88954542461</v>
      </c>
      <c r="BE34" s="631">
        <v>817815.88954542461</v>
      </c>
      <c r="BF34" s="631">
        <v>817815.88954542461</v>
      </c>
      <c r="BG34" s="631">
        <v>817815.88954542461</v>
      </c>
      <c r="BH34" s="631">
        <v>817815.88954542461</v>
      </c>
      <c r="BI34" s="631">
        <v>817815.88954542461</v>
      </c>
      <c r="BJ34" s="226">
        <v>844273.83028054214</v>
      </c>
      <c r="BK34" s="226">
        <v>844273.83028054214</v>
      </c>
      <c r="BL34" s="226">
        <v>844273.83028054214</v>
      </c>
      <c r="BM34" s="226">
        <v>844273.83028054214</v>
      </c>
      <c r="BN34" s="226">
        <v>844273.83028054214</v>
      </c>
      <c r="BO34" s="226">
        <v>844273.83028054214</v>
      </c>
      <c r="BP34" s="226">
        <v>844273.83028054214</v>
      </c>
      <c r="BQ34" s="226">
        <v>844273.83028054214</v>
      </c>
      <c r="BR34" s="226">
        <v>844273.83028054214</v>
      </c>
      <c r="BS34" s="226">
        <v>844273.83028054214</v>
      </c>
      <c r="BT34" s="226">
        <v>844273.83028054214</v>
      </c>
      <c r="BU34" s="226">
        <v>844273.83028054214</v>
      </c>
      <c r="BV34" s="226">
        <v>892141.86181172472</v>
      </c>
      <c r="BW34" s="226">
        <v>892141.86181172472</v>
      </c>
      <c r="BX34" s="226">
        <v>892141.86181172472</v>
      </c>
      <c r="BY34" s="226">
        <v>892141.86181172472</v>
      </c>
      <c r="BZ34" s="226">
        <v>892141.86181172472</v>
      </c>
      <c r="CA34" s="226">
        <v>892141.86181172472</v>
      </c>
      <c r="CB34" s="226">
        <v>892141.86181172472</v>
      </c>
      <c r="CC34" s="226">
        <v>892141.86181172472</v>
      </c>
      <c r="CD34" s="226">
        <v>892141.86181172472</v>
      </c>
      <c r="CE34" s="226">
        <v>892141.86181172472</v>
      </c>
      <c r="CF34" s="226">
        <v>892141.86181172472</v>
      </c>
      <c r="CG34" s="226">
        <v>892141.86181172472</v>
      </c>
      <c r="CH34" s="226">
        <v>908920.72925275494</v>
      </c>
      <c r="CI34" s="226">
        <v>908920.72925275494</v>
      </c>
      <c r="CJ34" s="226">
        <v>908920.72925275494</v>
      </c>
      <c r="CK34" s="226">
        <v>908920.72925275494</v>
      </c>
      <c r="CL34" s="226">
        <v>908920.72925275494</v>
      </c>
      <c r="CM34" s="226">
        <v>908920.72925275494</v>
      </c>
      <c r="CN34" s="226">
        <v>908920.72925275494</v>
      </c>
      <c r="CO34" s="226">
        <v>908920.72925275494</v>
      </c>
      <c r="CP34" s="226">
        <v>908920.72925275494</v>
      </c>
      <c r="CQ34" s="226">
        <v>908920.72925275494</v>
      </c>
      <c r="CR34" s="226">
        <v>908920.72925275494</v>
      </c>
      <c r="CS34" s="226">
        <v>908920.72925275494</v>
      </c>
      <c r="CT34" s="226">
        <v>947543.95615345542</v>
      </c>
      <c r="CU34" s="226">
        <v>947543.95615345542</v>
      </c>
      <c r="CV34" s="226">
        <v>947543.95615345542</v>
      </c>
      <c r="CW34" s="226">
        <v>947543.95615345542</v>
      </c>
      <c r="CX34" s="226">
        <v>947543.95615345542</v>
      </c>
      <c r="CY34" s="226">
        <v>947543.95615345542</v>
      </c>
      <c r="CZ34" s="226">
        <v>947543.95615345542</v>
      </c>
      <c r="DA34" s="226">
        <v>947543.95615345542</v>
      </c>
      <c r="DB34" s="226">
        <v>947543.95615345542</v>
      </c>
      <c r="DC34" s="226">
        <v>947543.95615345542</v>
      </c>
      <c r="DD34" s="226">
        <v>947543.95615345542</v>
      </c>
      <c r="DE34" s="226">
        <v>947543.95615345542</v>
      </c>
      <c r="DF34" s="226">
        <v>987721.1562718777</v>
      </c>
      <c r="DG34" s="226">
        <v>987721.1562718777</v>
      </c>
      <c r="DH34" s="226">
        <v>987721.1562718777</v>
      </c>
      <c r="DI34" s="226">
        <v>987721.1562718777</v>
      </c>
      <c r="DJ34" s="226">
        <v>987721.1562718777</v>
      </c>
      <c r="DK34" s="226">
        <v>987721.1562718777</v>
      </c>
      <c r="DL34" s="226">
        <v>987721.1562718777</v>
      </c>
      <c r="DM34" s="226">
        <v>987721.1562718777</v>
      </c>
      <c r="DN34" s="226">
        <v>987721.1562718777</v>
      </c>
      <c r="DO34" s="226">
        <v>987721.1562718777</v>
      </c>
      <c r="DP34" s="226">
        <v>987721.1562718777</v>
      </c>
      <c r="DQ34" s="226">
        <v>987721.1562718777</v>
      </c>
      <c r="DR34" s="226">
        <v>1001386.1338251445</v>
      </c>
      <c r="DS34" s="226">
        <v>1001386.1338251445</v>
      </c>
      <c r="DT34" s="226">
        <v>1001386.1338251445</v>
      </c>
      <c r="DU34" s="226">
        <v>1001386.1338251445</v>
      </c>
      <c r="DV34" s="226">
        <v>1001386.1338251445</v>
      </c>
      <c r="DW34" s="226">
        <v>1001386.1338251445</v>
      </c>
      <c r="DX34" s="226">
        <v>1001386.1338251445</v>
      </c>
      <c r="DY34" s="226">
        <v>1001386.1338251445</v>
      </c>
      <c r="DZ34" s="226">
        <v>1001386.1338251445</v>
      </c>
      <c r="EA34" s="226">
        <v>1001386.1338251445</v>
      </c>
      <c r="EB34" s="239"/>
      <c r="EC34" s="239"/>
      <c r="ED34" s="239"/>
      <c r="EE34" s="239"/>
      <c r="EF34" s="239"/>
      <c r="EG34" s="239"/>
      <c r="EH34" s="239"/>
      <c r="EI34" s="239"/>
      <c r="EJ34" s="239"/>
      <c r="EK34" s="239"/>
      <c r="EL34" s="239"/>
      <c r="EM34" s="239"/>
      <c r="EN34" s="239"/>
      <c r="EO34" s="239"/>
      <c r="EP34" s="239"/>
      <c r="EQ34" s="239"/>
      <c r="ER34" s="239"/>
      <c r="ES34" s="239"/>
      <c r="ET34" s="239"/>
      <c r="EU34" s="239"/>
      <c r="EV34" s="239"/>
      <c r="EW34" s="239"/>
      <c r="EX34" s="239"/>
      <c r="EY34" s="239"/>
      <c r="EZ34" s="240"/>
      <c r="FA34" s="240"/>
      <c r="FB34" s="240"/>
      <c r="FC34" s="240"/>
      <c r="FD34" s="240"/>
      <c r="FE34" s="240"/>
      <c r="FF34" s="240"/>
      <c r="FG34" s="240"/>
      <c r="FH34" s="240"/>
      <c r="FI34" s="240"/>
      <c r="FJ34" s="240"/>
      <c r="FK34" s="240"/>
      <c r="FL34" s="240"/>
      <c r="FM34" s="240"/>
    </row>
    <row r="35" spans="1:169" s="206" customFormat="1" ht="16.5" thickTop="1" thickBot="1">
      <c r="A35" s="593" t="s">
        <v>303</v>
      </c>
      <c r="B35" s="703"/>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5"/>
      <c r="AA35" s="705"/>
      <c r="AB35" s="705"/>
      <c r="AC35" s="705"/>
      <c r="AD35" s="705"/>
      <c r="AE35" s="705"/>
      <c r="AF35" s="705"/>
      <c r="AG35" s="705"/>
      <c r="AH35" s="705"/>
      <c r="AI35" s="705"/>
      <c r="AJ35" s="705"/>
      <c r="AK35" s="705"/>
      <c r="AL35" s="706"/>
      <c r="AM35" s="706"/>
      <c r="AN35" s="706"/>
      <c r="AO35" s="706"/>
      <c r="AP35" s="706"/>
      <c r="AQ35" s="706"/>
      <c r="AR35" s="706"/>
      <c r="AS35" s="706"/>
      <c r="AT35" s="706"/>
      <c r="AU35" s="706"/>
      <c r="AV35" s="706"/>
      <c r="AW35" s="706"/>
      <c r="AX35" s="705"/>
      <c r="AY35" s="705"/>
      <c r="AZ35" s="705"/>
      <c r="BA35" s="705"/>
      <c r="BB35" s="705"/>
      <c r="BC35" s="705"/>
      <c r="BD35" s="705"/>
      <c r="BE35" s="705"/>
      <c r="BF35" s="705"/>
      <c r="BG35" s="705"/>
      <c r="BH35" s="705"/>
      <c r="BI35" s="705"/>
      <c r="BJ35" s="707"/>
      <c r="BK35" s="707"/>
      <c r="BL35" s="707"/>
      <c r="BM35" s="707"/>
      <c r="BN35" s="707"/>
      <c r="BO35" s="707"/>
      <c r="BP35" s="707"/>
      <c r="BQ35" s="707"/>
      <c r="BR35" s="707"/>
      <c r="BS35" s="707"/>
      <c r="BT35" s="707"/>
      <c r="BU35" s="707"/>
      <c r="BV35" s="707"/>
      <c r="BW35" s="707"/>
      <c r="BX35" s="707"/>
      <c r="BY35" s="707"/>
      <c r="BZ35" s="707"/>
      <c r="CA35" s="707"/>
      <c r="CB35" s="707"/>
      <c r="CC35" s="707"/>
      <c r="CD35" s="707"/>
      <c r="CE35" s="707"/>
      <c r="CF35" s="707"/>
      <c r="CG35" s="707"/>
      <c r="CH35" s="707"/>
      <c r="CI35" s="707"/>
      <c r="CJ35" s="707"/>
      <c r="CK35" s="707"/>
      <c r="CL35" s="707"/>
      <c r="CM35" s="707"/>
      <c r="CN35" s="707"/>
      <c r="CO35" s="707"/>
      <c r="CP35" s="707"/>
      <c r="CQ35" s="707"/>
      <c r="CR35" s="707"/>
      <c r="CS35" s="707"/>
      <c r="CT35" s="707"/>
      <c r="CU35" s="707"/>
      <c r="CV35" s="707"/>
      <c r="CW35" s="707"/>
      <c r="CX35" s="707"/>
      <c r="CY35" s="707"/>
      <c r="CZ35" s="707"/>
      <c r="DA35" s="707"/>
      <c r="DB35" s="707"/>
      <c r="DC35" s="707"/>
      <c r="DD35" s="707"/>
      <c r="DE35" s="707"/>
      <c r="DF35" s="707"/>
      <c r="DG35" s="707"/>
      <c r="DH35" s="707"/>
      <c r="DI35" s="707"/>
      <c r="DJ35" s="707"/>
      <c r="DK35" s="707"/>
      <c r="DL35" s="707"/>
      <c r="DM35" s="707"/>
      <c r="DN35" s="707"/>
      <c r="DO35" s="707"/>
      <c r="DP35" s="707"/>
      <c r="DQ35" s="707"/>
      <c r="DR35" s="707"/>
      <c r="DS35" s="707"/>
      <c r="DT35" s="707"/>
      <c r="DU35" s="707"/>
      <c r="DV35" s="707"/>
      <c r="DW35" s="707"/>
      <c r="DX35" s="707"/>
      <c r="DY35" s="707"/>
      <c r="DZ35" s="707"/>
      <c r="EA35" s="708"/>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0"/>
      <c r="FA35" s="240"/>
      <c r="FB35" s="240"/>
      <c r="FC35" s="240"/>
      <c r="FD35" s="240"/>
      <c r="FE35" s="240"/>
      <c r="FF35" s="240"/>
      <c r="FG35" s="240"/>
      <c r="FH35" s="240"/>
      <c r="FI35" s="240"/>
      <c r="FJ35" s="240"/>
      <c r="FK35" s="240"/>
      <c r="FL35" s="240"/>
      <c r="FM35" s="240"/>
    </row>
    <row r="36" spans="1:169" s="189" customFormat="1" ht="17.25" thickTop="1" thickBot="1">
      <c r="A36" s="623" t="s">
        <v>0</v>
      </c>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626"/>
      <c r="AA36" s="626"/>
      <c r="AB36" s="626"/>
      <c r="AC36" s="626"/>
      <c r="AD36" s="626"/>
      <c r="AE36" s="626"/>
      <c r="AF36" s="626"/>
      <c r="AG36" s="626"/>
      <c r="AH36" s="626"/>
      <c r="AI36" s="626"/>
      <c r="AJ36" s="626"/>
      <c r="AK36" s="626"/>
      <c r="AP36" s="611"/>
      <c r="AQ36" s="191"/>
      <c r="AR36" s="191"/>
      <c r="AS36" s="191"/>
      <c r="AT36" s="191"/>
      <c r="AU36" s="191"/>
      <c r="AV36" s="191"/>
      <c r="AW36" s="191"/>
      <c r="AX36" s="626"/>
      <c r="AY36" s="626"/>
      <c r="AZ36" s="626"/>
      <c r="BA36" s="626"/>
      <c r="BB36" s="626"/>
      <c r="BC36" s="626"/>
      <c r="BD36" s="626"/>
      <c r="BE36" s="626"/>
      <c r="BF36" s="626"/>
      <c r="BG36" s="626"/>
      <c r="BH36" s="626"/>
      <c r="BI36" s="626"/>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row>
    <row r="37" spans="1:169" s="201" customFormat="1" ht="15.75" thickTop="1">
      <c r="A37" s="200" t="s">
        <v>17</v>
      </c>
      <c r="B37" s="679"/>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1"/>
      <c r="AA37" s="681"/>
      <c r="AB37" s="681"/>
      <c r="AC37" s="681"/>
      <c r="AD37" s="681"/>
      <c r="AE37" s="681"/>
      <c r="AF37" s="681"/>
      <c r="AG37" s="681"/>
      <c r="AH37" s="681"/>
      <c r="AI37" s="681"/>
      <c r="AJ37" s="681"/>
      <c r="AK37" s="681"/>
      <c r="AL37" s="682"/>
      <c r="AM37" s="682"/>
      <c r="AN37" s="682"/>
      <c r="AO37" s="682"/>
      <c r="AP37" s="682"/>
      <c r="AQ37" s="683"/>
      <c r="AR37" s="683"/>
      <c r="AS37" s="683"/>
      <c r="AT37" s="683"/>
      <c r="AU37" s="683"/>
      <c r="AV37" s="683"/>
      <c r="AW37" s="683"/>
      <c r="AX37" s="681"/>
      <c r="AY37" s="681"/>
      <c r="AZ37" s="681"/>
      <c r="BA37" s="681"/>
      <c r="BB37" s="681"/>
      <c r="BC37" s="681"/>
      <c r="BD37" s="681"/>
      <c r="BE37" s="681"/>
      <c r="BF37" s="681"/>
      <c r="BG37" s="681"/>
      <c r="BH37" s="681"/>
      <c r="BI37" s="681"/>
      <c r="BJ37" s="684"/>
      <c r="BK37" s="684"/>
      <c r="BL37" s="684"/>
      <c r="BM37" s="684"/>
      <c r="BN37" s="684"/>
      <c r="BO37" s="684"/>
      <c r="BP37" s="684"/>
      <c r="BQ37" s="684"/>
      <c r="BR37" s="684"/>
      <c r="BS37" s="684"/>
      <c r="BT37" s="684"/>
      <c r="BU37" s="684"/>
      <c r="BV37" s="684"/>
      <c r="BW37" s="684"/>
      <c r="BX37" s="684"/>
      <c r="BY37" s="684"/>
      <c r="BZ37" s="684"/>
      <c r="CA37" s="684"/>
      <c r="CB37" s="684"/>
      <c r="CC37" s="684"/>
      <c r="CD37" s="684"/>
      <c r="CE37" s="684"/>
      <c r="CF37" s="684"/>
      <c r="CG37" s="684"/>
      <c r="CH37" s="684"/>
      <c r="CI37" s="684"/>
      <c r="CJ37" s="684"/>
      <c r="CK37" s="684"/>
      <c r="CL37" s="684"/>
      <c r="CM37" s="684"/>
      <c r="CN37" s="684"/>
      <c r="CO37" s="684"/>
      <c r="CP37" s="684"/>
      <c r="CQ37" s="684"/>
      <c r="CR37" s="684"/>
      <c r="CS37" s="684"/>
      <c r="CT37" s="684"/>
      <c r="CU37" s="684"/>
      <c r="CV37" s="684"/>
      <c r="CW37" s="684"/>
      <c r="CX37" s="684"/>
      <c r="CY37" s="684"/>
      <c r="CZ37" s="684"/>
      <c r="DA37" s="684"/>
      <c r="DB37" s="684"/>
      <c r="DC37" s="684"/>
      <c r="DD37" s="684"/>
      <c r="DE37" s="684"/>
      <c r="DF37" s="684"/>
      <c r="DG37" s="684"/>
      <c r="DH37" s="684"/>
      <c r="DI37" s="684"/>
      <c r="DJ37" s="684"/>
      <c r="DK37" s="684"/>
      <c r="DL37" s="684"/>
      <c r="DM37" s="684"/>
      <c r="DN37" s="684"/>
      <c r="DO37" s="684"/>
      <c r="DP37" s="684"/>
      <c r="DQ37" s="684"/>
      <c r="DR37" s="684"/>
      <c r="DS37" s="684"/>
      <c r="DT37" s="684"/>
      <c r="DU37" s="684"/>
      <c r="DV37" s="684"/>
      <c r="DW37" s="684"/>
      <c r="DX37" s="684"/>
      <c r="DY37" s="684"/>
      <c r="DZ37" s="684"/>
      <c r="EA37" s="685"/>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8"/>
      <c r="FA37" s="238"/>
      <c r="FB37" s="238"/>
      <c r="FC37" s="238"/>
      <c r="FD37" s="238"/>
      <c r="FE37" s="238"/>
      <c r="FF37" s="238"/>
      <c r="FG37" s="238"/>
      <c r="FH37" s="238"/>
      <c r="FI37" s="238"/>
      <c r="FJ37" s="238"/>
      <c r="FK37" s="238"/>
      <c r="FL37" s="238"/>
      <c r="FM37" s="238"/>
    </row>
    <row r="38" spans="1:169" s="203" customFormat="1" ht="15.75" thickBot="1">
      <c r="A38" s="202" t="s">
        <v>18</v>
      </c>
      <c r="B38" s="686"/>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8"/>
      <c r="AA38" s="688"/>
      <c r="AB38" s="688"/>
      <c r="AC38" s="688"/>
      <c r="AD38" s="688"/>
      <c r="AE38" s="688"/>
      <c r="AF38" s="688"/>
      <c r="AG38" s="688"/>
      <c r="AH38" s="688"/>
      <c r="AI38" s="688"/>
      <c r="AJ38" s="688"/>
      <c r="AK38" s="688"/>
      <c r="AL38" s="689"/>
      <c r="AM38" s="689"/>
      <c r="AN38" s="689"/>
      <c r="AO38" s="689"/>
      <c r="AP38" s="689"/>
      <c r="AQ38" s="690"/>
      <c r="AR38" s="690"/>
      <c r="AS38" s="690"/>
      <c r="AT38" s="690"/>
      <c r="AU38" s="690"/>
      <c r="AV38" s="690"/>
      <c r="AW38" s="690"/>
      <c r="AX38" s="688"/>
      <c r="AY38" s="688"/>
      <c r="AZ38" s="688"/>
      <c r="BA38" s="688"/>
      <c r="BB38" s="688"/>
      <c r="BC38" s="688"/>
      <c r="BD38" s="688"/>
      <c r="BE38" s="688"/>
      <c r="BF38" s="688"/>
      <c r="BG38" s="688"/>
      <c r="BH38" s="688"/>
      <c r="BI38" s="688"/>
      <c r="BJ38" s="691"/>
      <c r="BK38" s="691"/>
      <c r="BL38" s="691"/>
      <c r="BM38" s="691"/>
      <c r="BN38" s="691"/>
      <c r="BO38" s="691"/>
      <c r="BP38" s="691"/>
      <c r="BQ38" s="691"/>
      <c r="BR38" s="691"/>
      <c r="BS38" s="691"/>
      <c r="BT38" s="691"/>
      <c r="BU38" s="691"/>
      <c r="BV38" s="691"/>
      <c r="BW38" s="691"/>
      <c r="BX38" s="691"/>
      <c r="BY38" s="691"/>
      <c r="BZ38" s="691"/>
      <c r="CA38" s="691"/>
      <c r="CB38" s="691"/>
      <c r="CC38" s="691"/>
      <c r="CD38" s="691"/>
      <c r="CE38" s="691"/>
      <c r="CF38" s="691"/>
      <c r="CG38" s="691"/>
      <c r="CH38" s="691"/>
      <c r="CI38" s="691"/>
      <c r="CJ38" s="691"/>
      <c r="CK38" s="691"/>
      <c r="CL38" s="691"/>
      <c r="CM38" s="691"/>
      <c r="CN38" s="691"/>
      <c r="CO38" s="691"/>
      <c r="CP38" s="691"/>
      <c r="CQ38" s="691"/>
      <c r="CR38" s="691"/>
      <c r="CS38" s="691"/>
      <c r="CT38" s="691"/>
      <c r="CU38" s="691"/>
      <c r="CV38" s="691"/>
      <c r="CW38" s="691"/>
      <c r="CX38" s="691"/>
      <c r="CY38" s="691"/>
      <c r="CZ38" s="691"/>
      <c r="DA38" s="691"/>
      <c r="DB38" s="691"/>
      <c r="DC38" s="691"/>
      <c r="DD38" s="691"/>
      <c r="DE38" s="691"/>
      <c r="DF38" s="691"/>
      <c r="DG38" s="691"/>
      <c r="DH38" s="691"/>
      <c r="DI38" s="691"/>
      <c r="DJ38" s="691"/>
      <c r="DK38" s="691"/>
      <c r="DL38" s="691"/>
      <c r="DM38" s="691"/>
      <c r="DN38" s="691"/>
      <c r="DO38" s="691"/>
      <c r="DP38" s="691"/>
      <c r="DQ38" s="691"/>
      <c r="DR38" s="691"/>
      <c r="DS38" s="691"/>
      <c r="DT38" s="691"/>
      <c r="DU38" s="691"/>
      <c r="DV38" s="691"/>
      <c r="DW38" s="691"/>
      <c r="DX38" s="691"/>
      <c r="DY38" s="691"/>
      <c r="DZ38" s="691"/>
      <c r="EA38" s="692"/>
      <c r="EB38" s="237"/>
      <c r="EC38" s="237"/>
      <c r="ED38" s="237"/>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8"/>
      <c r="FA38" s="238"/>
      <c r="FB38" s="238"/>
      <c r="FC38" s="238"/>
      <c r="FD38" s="238"/>
      <c r="FE38" s="238"/>
      <c r="FF38" s="238"/>
      <c r="FG38" s="238"/>
      <c r="FH38" s="238"/>
      <c r="FI38" s="238"/>
      <c r="FJ38" s="238"/>
      <c r="FK38" s="238"/>
      <c r="FL38" s="238"/>
      <c r="FM38" s="238"/>
    </row>
    <row r="39" spans="1:169" s="206" customFormat="1" ht="16.5" thickTop="1" thickBot="1">
      <c r="A39" s="204" t="s">
        <v>19</v>
      </c>
      <c r="B39" s="226">
        <v>200705.39708626029</v>
      </c>
      <c r="C39" s="226">
        <v>200705.39708626029</v>
      </c>
      <c r="D39" s="226">
        <v>200705.39708626029</v>
      </c>
      <c r="E39" s="226">
        <v>200705.39708626029</v>
      </c>
      <c r="F39" s="226">
        <v>200705.39708626029</v>
      </c>
      <c r="G39" s="226">
        <v>200705.39708626029</v>
      </c>
      <c r="H39" s="226">
        <v>200705.39708626029</v>
      </c>
      <c r="I39" s="226">
        <v>200705.39708626029</v>
      </c>
      <c r="J39" s="226">
        <v>200705.39708626029</v>
      </c>
      <c r="K39" s="226">
        <v>200705.39708626029</v>
      </c>
      <c r="L39" s="226">
        <v>200705.39708626029</v>
      </c>
      <c r="M39" s="226">
        <v>200705.39708626029</v>
      </c>
      <c r="N39" s="226">
        <v>508129.93641521438</v>
      </c>
      <c r="O39" s="226">
        <v>508129.93641521438</v>
      </c>
      <c r="P39" s="226">
        <v>508129.93641521438</v>
      </c>
      <c r="Q39" s="226">
        <v>508129.93641521438</v>
      </c>
      <c r="R39" s="226">
        <v>508129.93641521438</v>
      </c>
      <c r="S39" s="226">
        <v>508129.93641521438</v>
      </c>
      <c r="T39" s="226">
        <v>508129.93641521438</v>
      </c>
      <c r="U39" s="226">
        <v>508129.93641521438</v>
      </c>
      <c r="V39" s="226">
        <v>508129.93641521438</v>
      </c>
      <c r="W39" s="226">
        <v>508129.93641521438</v>
      </c>
      <c r="X39" s="226">
        <v>508129.93641521438</v>
      </c>
      <c r="Y39" s="226">
        <v>508129.93641521432</v>
      </c>
      <c r="Z39" s="631">
        <v>591792.72903812013</v>
      </c>
      <c r="AA39" s="631">
        <v>591792.72903812013</v>
      </c>
      <c r="AB39" s="631">
        <v>591792.72903812013</v>
      </c>
      <c r="AC39" s="631">
        <v>591792.72903812013</v>
      </c>
      <c r="AD39" s="631">
        <v>591792.72903812013</v>
      </c>
      <c r="AE39" s="631">
        <v>591792.72903812013</v>
      </c>
      <c r="AF39" s="631">
        <v>591792.72903812013</v>
      </c>
      <c r="AG39" s="631">
        <v>591792.72903812013</v>
      </c>
      <c r="AH39" s="631">
        <v>591792.72903812013</v>
      </c>
      <c r="AI39" s="631">
        <v>591792.72903812013</v>
      </c>
      <c r="AJ39" s="631">
        <v>591792.72903812013</v>
      </c>
      <c r="AK39" s="631">
        <v>591792.72903812013</v>
      </c>
      <c r="AL39" s="205">
        <v>719892.31488556426</v>
      </c>
      <c r="AM39" s="205">
        <v>719892.31488556426</v>
      </c>
      <c r="AN39" s="205">
        <v>719892.31488556426</v>
      </c>
      <c r="AO39" s="205">
        <v>719892.31488556426</v>
      </c>
      <c r="AP39" s="612">
        <v>719892.31488556426</v>
      </c>
      <c r="AQ39" s="205">
        <v>719892.31488556426</v>
      </c>
      <c r="AR39" s="205">
        <v>719892.31488556426</v>
      </c>
      <c r="AS39" s="205">
        <v>719892.31488556426</v>
      </c>
      <c r="AT39" s="205">
        <v>719892.31488556426</v>
      </c>
      <c r="AU39" s="205">
        <v>719892.31488556426</v>
      </c>
      <c r="AV39" s="205">
        <v>719892.31488556426</v>
      </c>
      <c r="AW39" s="205">
        <v>719892.31488556426</v>
      </c>
      <c r="AX39" s="631">
        <v>819868.06509483745</v>
      </c>
      <c r="AY39" s="631">
        <v>819868.06509483745</v>
      </c>
      <c r="AZ39" s="631">
        <v>819868.06509483745</v>
      </c>
      <c r="BA39" s="631">
        <v>819868.06509483745</v>
      </c>
      <c r="BB39" s="631">
        <v>819868.06509483745</v>
      </c>
      <c r="BC39" s="631">
        <v>819868.06509483745</v>
      </c>
      <c r="BD39" s="631">
        <v>819868.06509483745</v>
      </c>
      <c r="BE39" s="631">
        <v>819868.06509483745</v>
      </c>
      <c r="BF39" s="631">
        <v>819868.06509483745</v>
      </c>
      <c r="BG39" s="631">
        <v>819868.06509483745</v>
      </c>
      <c r="BH39" s="631">
        <v>819868.06509483745</v>
      </c>
      <c r="BI39" s="631">
        <v>819868.06509483745</v>
      </c>
      <c r="BJ39" s="226">
        <v>846326.00582995499</v>
      </c>
      <c r="BK39" s="226">
        <v>846326.00582995499</v>
      </c>
      <c r="BL39" s="226">
        <v>846326.00582995499</v>
      </c>
      <c r="BM39" s="226">
        <v>846326.00582995499</v>
      </c>
      <c r="BN39" s="226">
        <v>846326.00582995499</v>
      </c>
      <c r="BO39" s="226">
        <v>846326.00582995499</v>
      </c>
      <c r="BP39" s="226">
        <v>846326.00582995499</v>
      </c>
      <c r="BQ39" s="226">
        <v>846326.00582995499</v>
      </c>
      <c r="BR39" s="226">
        <v>846326.00582995499</v>
      </c>
      <c r="BS39" s="226">
        <v>846326.00582995499</v>
      </c>
      <c r="BT39" s="226">
        <v>846326.00582995499</v>
      </c>
      <c r="BU39" s="226">
        <v>846326.00582995499</v>
      </c>
      <c r="BV39" s="226">
        <v>894194.03736113757</v>
      </c>
      <c r="BW39" s="226">
        <v>894194.03736113757</v>
      </c>
      <c r="BX39" s="226">
        <v>894194.03736113757</v>
      </c>
      <c r="BY39" s="226">
        <v>894194.03736113757</v>
      </c>
      <c r="BZ39" s="226">
        <v>894194.03736113757</v>
      </c>
      <c r="CA39" s="226">
        <v>894194.03736113757</v>
      </c>
      <c r="CB39" s="226">
        <v>894194.03736113757</v>
      </c>
      <c r="CC39" s="226">
        <v>894194.03736113757</v>
      </c>
      <c r="CD39" s="226">
        <v>894194.03736113757</v>
      </c>
      <c r="CE39" s="226">
        <v>894194.03736113757</v>
      </c>
      <c r="CF39" s="226">
        <v>894194.03736113757</v>
      </c>
      <c r="CG39" s="226">
        <v>894194.03736113757</v>
      </c>
      <c r="CH39" s="226">
        <v>910972.90480216779</v>
      </c>
      <c r="CI39" s="226">
        <v>910972.90480216779</v>
      </c>
      <c r="CJ39" s="226">
        <v>910972.90480216779</v>
      </c>
      <c r="CK39" s="226">
        <v>910972.90480216779</v>
      </c>
      <c r="CL39" s="226">
        <v>910972.90480216779</v>
      </c>
      <c r="CM39" s="226">
        <v>910972.90480216779</v>
      </c>
      <c r="CN39" s="226">
        <v>910972.90480216779</v>
      </c>
      <c r="CO39" s="226">
        <v>910972.90480216779</v>
      </c>
      <c r="CP39" s="226">
        <v>910972.90480216779</v>
      </c>
      <c r="CQ39" s="226">
        <v>910972.90480216779</v>
      </c>
      <c r="CR39" s="226">
        <v>910972.90480216779</v>
      </c>
      <c r="CS39" s="226">
        <v>910972.90480216779</v>
      </c>
      <c r="CT39" s="226">
        <v>949596.13170286838</v>
      </c>
      <c r="CU39" s="226">
        <v>949596.13170286838</v>
      </c>
      <c r="CV39" s="226">
        <v>949596.13170286838</v>
      </c>
      <c r="CW39" s="226">
        <v>949596.13170286838</v>
      </c>
      <c r="CX39" s="226">
        <v>949596.13170286838</v>
      </c>
      <c r="CY39" s="226">
        <v>949596.13170286838</v>
      </c>
      <c r="CZ39" s="226">
        <v>949596.13170286838</v>
      </c>
      <c r="DA39" s="226">
        <v>949596.13170286838</v>
      </c>
      <c r="DB39" s="226">
        <v>949596.13170286838</v>
      </c>
      <c r="DC39" s="226">
        <v>949596.13170286838</v>
      </c>
      <c r="DD39" s="226">
        <v>949596.13170286838</v>
      </c>
      <c r="DE39" s="226">
        <v>949596.13170286827</v>
      </c>
      <c r="DF39" s="226">
        <v>989773.33182129054</v>
      </c>
      <c r="DG39" s="226">
        <v>989773.33182129054</v>
      </c>
      <c r="DH39" s="226">
        <v>989773.33182129054</v>
      </c>
      <c r="DI39" s="226">
        <v>989773.33182129054</v>
      </c>
      <c r="DJ39" s="226">
        <v>989773.33182129054</v>
      </c>
      <c r="DK39" s="226">
        <v>989773.33182129054</v>
      </c>
      <c r="DL39" s="226">
        <v>989773.33182129054</v>
      </c>
      <c r="DM39" s="226">
        <v>989773.33182129054</v>
      </c>
      <c r="DN39" s="226">
        <v>989773.33182129054</v>
      </c>
      <c r="DO39" s="226">
        <v>989773.33182129054</v>
      </c>
      <c r="DP39" s="226">
        <v>989773.33182129054</v>
      </c>
      <c r="DQ39" s="226">
        <v>989773.33182129054</v>
      </c>
      <c r="DR39" s="226">
        <v>1003438.3093745573</v>
      </c>
      <c r="DS39" s="226">
        <v>1003438.3093745573</v>
      </c>
      <c r="DT39" s="226">
        <v>1003438.3093745573</v>
      </c>
      <c r="DU39" s="226">
        <v>1003438.3093745573</v>
      </c>
      <c r="DV39" s="226">
        <v>1003438.3093745573</v>
      </c>
      <c r="DW39" s="226">
        <v>1003438.3093745573</v>
      </c>
      <c r="DX39" s="226">
        <v>1003438.3093745573</v>
      </c>
      <c r="DY39" s="226">
        <v>1003438.3093745573</v>
      </c>
      <c r="DZ39" s="226">
        <v>1003438.3093745573</v>
      </c>
      <c r="EA39" s="226">
        <v>1003438.3093745573</v>
      </c>
      <c r="EB39" s="239"/>
      <c r="EC39" s="239"/>
      <c r="ED39" s="239"/>
      <c r="EE39" s="239"/>
      <c r="EF39" s="239"/>
      <c r="EG39" s="239"/>
      <c r="EH39" s="239"/>
      <c r="EI39" s="239"/>
      <c r="EJ39" s="239"/>
      <c r="EK39" s="239"/>
      <c r="EL39" s="239"/>
      <c r="EM39" s="239"/>
      <c r="EN39" s="239"/>
      <c r="EO39" s="239"/>
      <c r="EP39" s="239"/>
      <c r="EQ39" s="239"/>
      <c r="ER39" s="239"/>
      <c r="ES39" s="239"/>
      <c r="ET39" s="239"/>
      <c r="EU39" s="239"/>
      <c r="EV39" s="239"/>
      <c r="EW39" s="239"/>
      <c r="EX39" s="239"/>
      <c r="EY39" s="239"/>
      <c r="EZ39" s="240"/>
      <c r="FA39" s="240"/>
      <c r="FB39" s="240"/>
      <c r="FC39" s="240"/>
      <c r="FD39" s="240"/>
      <c r="FE39" s="240"/>
      <c r="FF39" s="240"/>
      <c r="FG39" s="240"/>
      <c r="FH39" s="240"/>
      <c r="FI39" s="240"/>
      <c r="FJ39" s="240"/>
      <c r="FK39" s="240"/>
      <c r="FL39" s="240"/>
      <c r="FM39" s="240"/>
    </row>
    <row r="40" spans="1:169" s="206" customFormat="1" ht="16.5" thickTop="1" thickBot="1">
      <c r="A40" s="593" t="s">
        <v>304</v>
      </c>
      <c r="B40" s="703"/>
      <c r="C40" s="704"/>
      <c r="D40" s="704"/>
      <c r="E40" s="704"/>
      <c r="F40" s="704"/>
      <c r="G40" s="704"/>
      <c r="H40" s="704"/>
      <c r="I40" s="704"/>
      <c r="J40" s="704"/>
      <c r="K40" s="704"/>
      <c r="L40" s="704"/>
      <c r="M40" s="704"/>
      <c r="N40" s="704"/>
      <c r="O40" s="704"/>
      <c r="P40" s="704"/>
      <c r="Q40" s="704"/>
      <c r="R40" s="704"/>
      <c r="S40" s="704"/>
      <c r="T40" s="704"/>
      <c r="U40" s="704"/>
      <c r="V40" s="704"/>
      <c r="W40" s="704"/>
      <c r="X40" s="704"/>
      <c r="Y40" s="704"/>
      <c r="Z40" s="705"/>
      <c r="AA40" s="705"/>
      <c r="AB40" s="705"/>
      <c r="AC40" s="705"/>
      <c r="AD40" s="705"/>
      <c r="AE40" s="705"/>
      <c r="AF40" s="705"/>
      <c r="AG40" s="705"/>
      <c r="AH40" s="705"/>
      <c r="AI40" s="705"/>
      <c r="AJ40" s="705"/>
      <c r="AK40" s="705"/>
      <c r="AL40" s="706"/>
      <c r="AM40" s="706"/>
      <c r="AN40" s="706"/>
      <c r="AO40" s="706"/>
      <c r="AP40" s="706"/>
      <c r="AQ40" s="706"/>
      <c r="AR40" s="706"/>
      <c r="AS40" s="706"/>
      <c r="AT40" s="706"/>
      <c r="AU40" s="706"/>
      <c r="AV40" s="706"/>
      <c r="AW40" s="706"/>
      <c r="AX40" s="705"/>
      <c r="AY40" s="705"/>
      <c r="AZ40" s="705"/>
      <c r="BA40" s="705"/>
      <c r="BB40" s="705"/>
      <c r="BC40" s="705"/>
      <c r="BD40" s="705"/>
      <c r="BE40" s="705"/>
      <c r="BF40" s="705"/>
      <c r="BG40" s="705"/>
      <c r="BH40" s="705"/>
      <c r="BI40" s="705"/>
      <c r="BJ40" s="707"/>
      <c r="BK40" s="707"/>
      <c r="BL40" s="707"/>
      <c r="BM40" s="707"/>
      <c r="BN40" s="707"/>
      <c r="BO40" s="707"/>
      <c r="BP40" s="707"/>
      <c r="BQ40" s="707"/>
      <c r="BR40" s="707"/>
      <c r="BS40" s="707"/>
      <c r="BT40" s="707"/>
      <c r="BU40" s="707"/>
      <c r="BV40" s="707"/>
      <c r="BW40" s="707"/>
      <c r="BX40" s="707"/>
      <c r="BY40" s="707"/>
      <c r="BZ40" s="707"/>
      <c r="CA40" s="707"/>
      <c r="CB40" s="707"/>
      <c r="CC40" s="707"/>
      <c r="CD40" s="707"/>
      <c r="CE40" s="707"/>
      <c r="CF40" s="707"/>
      <c r="CG40" s="707"/>
      <c r="CH40" s="707"/>
      <c r="CI40" s="707"/>
      <c r="CJ40" s="707"/>
      <c r="CK40" s="707"/>
      <c r="CL40" s="707"/>
      <c r="CM40" s="707"/>
      <c r="CN40" s="707"/>
      <c r="CO40" s="707"/>
      <c r="CP40" s="707"/>
      <c r="CQ40" s="707"/>
      <c r="CR40" s="707"/>
      <c r="CS40" s="707"/>
      <c r="CT40" s="707"/>
      <c r="CU40" s="707"/>
      <c r="CV40" s="707"/>
      <c r="CW40" s="707"/>
      <c r="CX40" s="707"/>
      <c r="CY40" s="707"/>
      <c r="CZ40" s="707"/>
      <c r="DA40" s="707"/>
      <c r="DB40" s="707"/>
      <c r="DC40" s="707"/>
      <c r="DD40" s="707"/>
      <c r="DE40" s="707"/>
      <c r="DF40" s="707"/>
      <c r="DG40" s="707"/>
      <c r="DH40" s="707"/>
      <c r="DI40" s="707"/>
      <c r="DJ40" s="707"/>
      <c r="DK40" s="707"/>
      <c r="DL40" s="707"/>
      <c r="DM40" s="707"/>
      <c r="DN40" s="707"/>
      <c r="DO40" s="707"/>
      <c r="DP40" s="707"/>
      <c r="DQ40" s="707"/>
      <c r="DR40" s="707"/>
      <c r="DS40" s="707"/>
      <c r="DT40" s="707"/>
      <c r="DU40" s="707"/>
      <c r="DV40" s="707"/>
      <c r="DW40" s="707"/>
      <c r="DX40" s="707"/>
      <c r="DY40" s="707"/>
      <c r="DZ40" s="707"/>
      <c r="EA40" s="708"/>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0"/>
      <c r="FA40" s="240"/>
      <c r="FB40" s="240"/>
      <c r="FC40" s="240"/>
      <c r="FD40" s="240"/>
      <c r="FE40" s="240"/>
      <c r="FF40" s="240"/>
      <c r="FG40" s="240"/>
      <c r="FH40" s="240"/>
      <c r="FI40" s="240"/>
      <c r="FJ40" s="240"/>
      <c r="FK40" s="240"/>
      <c r="FL40" s="240"/>
      <c r="FM40" s="240"/>
    </row>
    <row r="41" spans="1:169" s="206" customFormat="1" ht="16.5" thickTop="1" thickBot="1">
      <c r="A41" s="202"/>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632"/>
      <c r="AA41" s="632"/>
      <c r="AB41" s="632"/>
      <c r="AC41" s="632"/>
      <c r="AD41" s="632"/>
      <c r="AE41" s="632"/>
      <c r="AF41" s="632"/>
      <c r="AG41" s="632"/>
      <c r="AH41" s="632"/>
      <c r="AI41" s="632"/>
      <c r="AJ41" s="632"/>
      <c r="AK41" s="632"/>
      <c r="AL41" s="208"/>
      <c r="AM41" s="208"/>
      <c r="AN41" s="208"/>
      <c r="AO41" s="208"/>
      <c r="AP41" s="613"/>
      <c r="AQ41" s="208"/>
      <c r="AR41" s="208"/>
      <c r="AS41" s="208"/>
      <c r="AT41" s="208"/>
      <c r="AU41" s="208"/>
      <c r="AV41" s="208"/>
      <c r="AW41" s="208"/>
      <c r="AX41" s="632"/>
      <c r="AY41" s="632"/>
      <c r="AZ41" s="632"/>
      <c r="BA41" s="632"/>
      <c r="BB41" s="632"/>
      <c r="BC41" s="632"/>
      <c r="BD41" s="632"/>
      <c r="BE41" s="632"/>
      <c r="BF41" s="632"/>
      <c r="BG41" s="632"/>
      <c r="BH41" s="632"/>
      <c r="BI41" s="632"/>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37"/>
      <c r="EC41" s="237"/>
      <c r="ED41" s="237"/>
      <c r="EE41" s="237"/>
      <c r="EF41" s="237"/>
      <c r="EG41" s="237"/>
      <c r="EH41" s="237"/>
      <c r="EI41" s="237"/>
      <c r="EJ41" s="237"/>
      <c r="EK41" s="237"/>
      <c r="EL41" s="237"/>
      <c r="EM41" s="237"/>
      <c r="EN41" s="237"/>
      <c r="EO41" s="237"/>
      <c r="EP41" s="237"/>
      <c r="EQ41" s="237"/>
      <c r="ER41" s="237"/>
      <c r="ES41" s="237"/>
      <c r="ET41" s="237"/>
      <c r="EU41" s="237"/>
      <c r="EV41" s="237"/>
      <c r="EW41" s="237"/>
      <c r="EX41" s="237"/>
      <c r="EY41" s="237"/>
      <c r="EZ41" s="240"/>
      <c r="FA41" s="240"/>
      <c r="FB41" s="240"/>
      <c r="FC41" s="240"/>
      <c r="FD41" s="240"/>
      <c r="FE41" s="240"/>
      <c r="FF41" s="240"/>
      <c r="FG41" s="240"/>
      <c r="FH41" s="240"/>
      <c r="FI41" s="240"/>
      <c r="FJ41" s="240"/>
      <c r="FK41" s="240"/>
      <c r="FL41" s="240"/>
      <c r="FM41" s="240"/>
    </row>
    <row r="42" spans="1:169" s="206" customFormat="1" ht="16.5" thickTop="1" thickBot="1">
      <c r="A42" s="207" t="s">
        <v>305</v>
      </c>
      <c r="B42" s="703"/>
      <c r="C42" s="704"/>
      <c r="D42" s="704"/>
      <c r="E42" s="704"/>
      <c r="F42" s="704"/>
      <c r="G42" s="704"/>
      <c r="H42" s="704"/>
      <c r="I42" s="704"/>
      <c r="J42" s="704"/>
      <c r="K42" s="704"/>
      <c r="L42" s="704"/>
      <c r="M42" s="704"/>
      <c r="N42" s="704"/>
      <c r="O42" s="704"/>
      <c r="P42" s="704"/>
      <c r="Q42" s="704"/>
      <c r="R42" s="704"/>
      <c r="S42" s="704"/>
      <c r="T42" s="704"/>
      <c r="U42" s="704"/>
      <c r="V42" s="704"/>
      <c r="W42" s="704"/>
      <c r="X42" s="704"/>
      <c r="Y42" s="704"/>
      <c r="Z42" s="705"/>
      <c r="AA42" s="705"/>
      <c r="AB42" s="705"/>
      <c r="AC42" s="705"/>
      <c r="AD42" s="705"/>
      <c r="AE42" s="705"/>
      <c r="AF42" s="705"/>
      <c r="AG42" s="705"/>
      <c r="AH42" s="705"/>
      <c r="AI42" s="705"/>
      <c r="AJ42" s="705"/>
      <c r="AK42" s="705"/>
      <c r="AL42" s="706"/>
      <c r="AM42" s="706"/>
      <c r="AN42" s="706"/>
      <c r="AO42" s="706"/>
      <c r="AP42" s="706"/>
      <c r="AQ42" s="706"/>
      <c r="AR42" s="706"/>
      <c r="AS42" s="706"/>
      <c r="AT42" s="706"/>
      <c r="AU42" s="706"/>
      <c r="AV42" s="706"/>
      <c r="AW42" s="706"/>
      <c r="AX42" s="705"/>
      <c r="AY42" s="705"/>
      <c r="AZ42" s="705"/>
      <c r="BA42" s="705"/>
      <c r="BB42" s="705"/>
      <c r="BC42" s="705"/>
      <c r="BD42" s="705"/>
      <c r="BE42" s="705"/>
      <c r="BF42" s="705"/>
      <c r="BG42" s="705"/>
      <c r="BH42" s="705"/>
      <c r="BI42" s="705"/>
      <c r="BJ42" s="707"/>
      <c r="BK42" s="707"/>
      <c r="BL42" s="707"/>
      <c r="BM42" s="707"/>
      <c r="BN42" s="707"/>
      <c r="BO42" s="707"/>
      <c r="BP42" s="707"/>
      <c r="BQ42" s="707"/>
      <c r="BR42" s="707"/>
      <c r="BS42" s="707"/>
      <c r="BT42" s="707"/>
      <c r="BU42" s="707"/>
      <c r="BV42" s="707"/>
      <c r="BW42" s="707"/>
      <c r="BX42" s="707"/>
      <c r="BY42" s="707"/>
      <c r="BZ42" s="707"/>
      <c r="CA42" s="707"/>
      <c r="CB42" s="707"/>
      <c r="CC42" s="707"/>
      <c r="CD42" s="707"/>
      <c r="CE42" s="707"/>
      <c r="CF42" s="707"/>
      <c r="CG42" s="707"/>
      <c r="CH42" s="707"/>
      <c r="CI42" s="707"/>
      <c r="CJ42" s="707"/>
      <c r="CK42" s="707"/>
      <c r="CL42" s="707"/>
      <c r="CM42" s="707"/>
      <c r="CN42" s="707"/>
      <c r="CO42" s="707"/>
      <c r="CP42" s="707"/>
      <c r="CQ42" s="707"/>
      <c r="CR42" s="707"/>
      <c r="CS42" s="707"/>
      <c r="CT42" s="707"/>
      <c r="CU42" s="707"/>
      <c r="CV42" s="707"/>
      <c r="CW42" s="707"/>
      <c r="CX42" s="707"/>
      <c r="CY42" s="707"/>
      <c r="CZ42" s="707"/>
      <c r="DA42" s="707"/>
      <c r="DB42" s="707"/>
      <c r="DC42" s="707"/>
      <c r="DD42" s="707"/>
      <c r="DE42" s="707"/>
      <c r="DF42" s="707"/>
      <c r="DG42" s="707"/>
      <c r="DH42" s="707"/>
      <c r="DI42" s="707"/>
      <c r="DJ42" s="707"/>
      <c r="DK42" s="707"/>
      <c r="DL42" s="707"/>
      <c r="DM42" s="707"/>
      <c r="DN42" s="707"/>
      <c r="DO42" s="707"/>
      <c r="DP42" s="707"/>
      <c r="DQ42" s="707"/>
      <c r="DR42" s="707"/>
      <c r="DS42" s="707"/>
      <c r="DT42" s="707"/>
      <c r="DU42" s="707"/>
      <c r="DV42" s="707"/>
      <c r="DW42" s="707"/>
      <c r="DX42" s="707"/>
      <c r="DY42" s="707"/>
      <c r="DZ42" s="707"/>
      <c r="EA42" s="708"/>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0"/>
      <c r="FA42" s="240"/>
      <c r="FB42" s="240"/>
      <c r="FC42" s="240"/>
      <c r="FD42" s="240"/>
      <c r="FE42" s="240"/>
      <c r="FF42" s="240"/>
      <c r="FG42" s="240"/>
      <c r="FH42" s="240"/>
      <c r="FI42" s="240"/>
      <c r="FJ42" s="240"/>
      <c r="FK42" s="240"/>
      <c r="FL42" s="240"/>
      <c r="FM42" s="240"/>
    </row>
    <row r="43" spans="1:169" s="206" customFormat="1" ht="16.5" thickTop="1" thickBot="1">
      <c r="A43" s="202"/>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632"/>
      <c r="AA43" s="632"/>
      <c r="AB43" s="632"/>
      <c r="AC43" s="632"/>
      <c r="AD43" s="632"/>
      <c r="AE43" s="632"/>
      <c r="AF43" s="632"/>
      <c r="AG43" s="632"/>
      <c r="AH43" s="632"/>
      <c r="AI43" s="632"/>
      <c r="AJ43" s="632"/>
      <c r="AK43" s="632"/>
      <c r="AL43" s="208"/>
      <c r="AM43" s="208"/>
      <c r="AN43" s="208"/>
      <c r="AO43" s="208"/>
      <c r="AP43" s="613"/>
      <c r="AQ43" s="614"/>
      <c r="AR43" s="208"/>
      <c r="AS43" s="208"/>
      <c r="AT43" s="208"/>
      <c r="AU43" s="208"/>
      <c r="AV43" s="208"/>
      <c r="AW43" s="208"/>
      <c r="AX43" s="632"/>
      <c r="AY43" s="632"/>
      <c r="AZ43" s="632"/>
      <c r="BA43" s="632"/>
      <c r="BB43" s="632"/>
      <c r="BC43" s="632"/>
      <c r="BD43" s="632"/>
      <c r="BE43" s="632"/>
      <c r="BF43" s="632"/>
      <c r="BG43" s="632"/>
      <c r="BH43" s="632"/>
      <c r="BI43" s="632"/>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37"/>
      <c r="EC43" s="237"/>
      <c r="ED43" s="237"/>
      <c r="EE43" s="237"/>
      <c r="EF43" s="237"/>
      <c r="EG43" s="237"/>
      <c r="EH43" s="237"/>
      <c r="EI43" s="237"/>
      <c r="EJ43" s="237"/>
      <c r="EK43" s="237"/>
      <c r="EL43" s="237"/>
      <c r="EM43" s="237"/>
      <c r="EN43" s="237"/>
      <c r="EO43" s="237"/>
      <c r="EP43" s="237"/>
      <c r="EQ43" s="237"/>
      <c r="ER43" s="237"/>
      <c r="ES43" s="237"/>
      <c r="ET43" s="237"/>
      <c r="EU43" s="237"/>
      <c r="EV43" s="237"/>
      <c r="EW43" s="237"/>
      <c r="EX43" s="237"/>
      <c r="EY43" s="237"/>
      <c r="EZ43" s="240"/>
      <c r="FA43" s="240"/>
      <c r="FB43" s="240"/>
      <c r="FC43" s="240"/>
      <c r="FD43" s="240"/>
      <c r="FE43" s="240"/>
      <c r="FF43" s="240"/>
      <c r="FG43" s="240"/>
      <c r="FH43" s="240"/>
      <c r="FI43" s="240"/>
      <c r="FJ43" s="240"/>
      <c r="FK43" s="240"/>
      <c r="FL43" s="240"/>
      <c r="FM43" s="240"/>
    </row>
    <row r="44" spans="1:169" s="206" customFormat="1" ht="16.5" thickTop="1" thickBot="1">
      <c r="A44" s="207" t="s">
        <v>306</v>
      </c>
      <c r="B44" s="703"/>
      <c r="C44" s="704"/>
      <c r="D44" s="704"/>
      <c r="E44" s="704"/>
      <c r="F44" s="704"/>
      <c r="G44" s="704"/>
      <c r="H44" s="704"/>
      <c r="I44" s="704"/>
      <c r="J44" s="704"/>
      <c r="K44" s="704"/>
      <c r="L44" s="704"/>
      <c r="M44" s="704"/>
      <c r="N44" s="704"/>
      <c r="O44" s="704"/>
      <c r="P44" s="704"/>
      <c r="Q44" s="704"/>
      <c r="R44" s="704"/>
      <c r="S44" s="704"/>
      <c r="T44" s="704"/>
      <c r="U44" s="704"/>
      <c r="V44" s="704"/>
      <c r="W44" s="704"/>
      <c r="X44" s="704"/>
      <c r="Y44" s="704"/>
      <c r="Z44" s="705"/>
      <c r="AA44" s="705"/>
      <c r="AB44" s="705"/>
      <c r="AC44" s="705"/>
      <c r="AD44" s="705"/>
      <c r="AE44" s="705"/>
      <c r="AF44" s="705"/>
      <c r="AG44" s="705"/>
      <c r="AH44" s="705"/>
      <c r="AI44" s="705"/>
      <c r="AJ44" s="705"/>
      <c r="AK44" s="705"/>
      <c r="AL44" s="706"/>
      <c r="AM44" s="706"/>
      <c r="AN44" s="706"/>
      <c r="AO44" s="706"/>
      <c r="AP44" s="706"/>
      <c r="AQ44" s="706"/>
      <c r="AR44" s="706"/>
      <c r="AS44" s="706"/>
      <c r="AT44" s="706"/>
      <c r="AU44" s="706"/>
      <c r="AV44" s="706"/>
      <c r="AW44" s="706"/>
      <c r="AX44" s="705"/>
      <c r="AY44" s="705"/>
      <c r="AZ44" s="705"/>
      <c r="BA44" s="705"/>
      <c r="BB44" s="705"/>
      <c r="BC44" s="705"/>
      <c r="BD44" s="705"/>
      <c r="BE44" s="705"/>
      <c r="BF44" s="705"/>
      <c r="BG44" s="705"/>
      <c r="BH44" s="705"/>
      <c r="BI44" s="705"/>
      <c r="BJ44" s="707"/>
      <c r="BK44" s="707"/>
      <c r="BL44" s="707"/>
      <c r="BM44" s="707"/>
      <c r="BN44" s="707"/>
      <c r="BO44" s="707"/>
      <c r="BP44" s="707"/>
      <c r="BQ44" s="707"/>
      <c r="BR44" s="707"/>
      <c r="BS44" s="707"/>
      <c r="BT44" s="707"/>
      <c r="BU44" s="707"/>
      <c r="BV44" s="707"/>
      <c r="BW44" s="707"/>
      <c r="BX44" s="707"/>
      <c r="BY44" s="707"/>
      <c r="BZ44" s="707"/>
      <c r="CA44" s="707"/>
      <c r="CB44" s="707"/>
      <c r="CC44" s="707"/>
      <c r="CD44" s="707"/>
      <c r="CE44" s="707"/>
      <c r="CF44" s="707"/>
      <c r="CG44" s="707"/>
      <c r="CH44" s="707"/>
      <c r="CI44" s="707"/>
      <c r="CJ44" s="707"/>
      <c r="CK44" s="707"/>
      <c r="CL44" s="707"/>
      <c r="CM44" s="707"/>
      <c r="CN44" s="707"/>
      <c r="CO44" s="707"/>
      <c r="CP44" s="707"/>
      <c r="CQ44" s="707"/>
      <c r="CR44" s="707"/>
      <c r="CS44" s="707"/>
      <c r="CT44" s="707"/>
      <c r="CU44" s="707"/>
      <c r="CV44" s="707"/>
      <c r="CW44" s="707"/>
      <c r="CX44" s="707"/>
      <c r="CY44" s="707"/>
      <c r="CZ44" s="707"/>
      <c r="DA44" s="707"/>
      <c r="DB44" s="707"/>
      <c r="DC44" s="707"/>
      <c r="DD44" s="707"/>
      <c r="DE44" s="707"/>
      <c r="DF44" s="707"/>
      <c r="DG44" s="707"/>
      <c r="DH44" s="707"/>
      <c r="DI44" s="707"/>
      <c r="DJ44" s="707"/>
      <c r="DK44" s="707"/>
      <c r="DL44" s="707"/>
      <c r="DM44" s="707"/>
      <c r="DN44" s="707"/>
      <c r="DO44" s="707"/>
      <c r="DP44" s="707"/>
      <c r="DQ44" s="707"/>
      <c r="DR44" s="707"/>
      <c r="DS44" s="707"/>
      <c r="DT44" s="707"/>
      <c r="DU44" s="707"/>
      <c r="DV44" s="707"/>
      <c r="DW44" s="707"/>
      <c r="DX44" s="707"/>
      <c r="DY44" s="707"/>
      <c r="DZ44" s="707"/>
      <c r="EA44" s="708"/>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0"/>
      <c r="FA44" s="240"/>
      <c r="FB44" s="240"/>
      <c r="FC44" s="240"/>
      <c r="FD44" s="240"/>
      <c r="FE44" s="240"/>
      <c r="FF44" s="240"/>
      <c r="FG44" s="240"/>
      <c r="FH44" s="240"/>
      <c r="FI44" s="240"/>
      <c r="FJ44" s="240"/>
      <c r="FK44" s="240"/>
      <c r="FL44" s="240"/>
      <c r="FM44" s="240"/>
    </row>
    <row r="45" spans="1:169" s="206" customFormat="1" ht="16.5" thickTop="1" thickBot="1">
      <c r="A45" s="202"/>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632"/>
      <c r="AA45" s="632"/>
      <c r="AB45" s="632"/>
      <c r="AC45" s="632"/>
      <c r="AD45" s="632"/>
      <c r="AE45" s="632"/>
      <c r="AF45" s="632"/>
      <c r="AG45" s="632"/>
      <c r="AH45" s="632"/>
      <c r="AI45" s="632"/>
      <c r="AJ45" s="632"/>
      <c r="AK45" s="632"/>
      <c r="AL45" s="208"/>
      <c r="AM45" s="208"/>
      <c r="AN45" s="208"/>
      <c r="AO45" s="208"/>
      <c r="AP45" s="613"/>
      <c r="AQ45" s="208"/>
      <c r="AR45" s="208"/>
      <c r="AS45" s="208"/>
      <c r="AT45" s="208"/>
      <c r="AU45" s="208"/>
      <c r="AV45" s="208"/>
      <c r="AW45" s="208"/>
      <c r="AX45" s="632"/>
      <c r="AY45" s="632"/>
      <c r="AZ45" s="632"/>
      <c r="BA45" s="632"/>
      <c r="BB45" s="632"/>
      <c r="BC45" s="632"/>
      <c r="BD45" s="632"/>
      <c r="BE45" s="632"/>
      <c r="BF45" s="632"/>
      <c r="BG45" s="632"/>
      <c r="BH45" s="632"/>
      <c r="BI45" s="632"/>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37"/>
      <c r="EC45" s="237"/>
      <c r="ED45" s="237"/>
      <c r="EE45" s="237"/>
      <c r="EF45" s="237"/>
      <c r="EG45" s="237"/>
      <c r="EH45" s="237"/>
      <c r="EI45" s="237"/>
      <c r="EJ45" s="237"/>
      <c r="EK45" s="237"/>
      <c r="EL45" s="237"/>
      <c r="EM45" s="237"/>
      <c r="EN45" s="237"/>
      <c r="EO45" s="237"/>
      <c r="EP45" s="237"/>
      <c r="EQ45" s="237"/>
      <c r="ER45" s="237"/>
      <c r="ES45" s="237"/>
      <c r="ET45" s="237"/>
      <c r="EU45" s="237"/>
      <c r="EV45" s="237"/>
      <c r="EW45" s="237"/>
      <c r="EX45" s="237"/>
      <c r="EY45" s="237"/>
      <c r="EZ45" s="240"/>
      <c r="FA45" s="240"/>
      <c r="FB45" s="240"/>
      <c r="FC45" s="240"/>
      <c r="FD45" s="240"/>
      <c r="FE45" s="240"/>
      <c r="FF45" s="240"/>
      <c r="FG45" s="240"/>
      <c r="FH45" s="240"/>
      <c r="FI45" s="240"/>
      <c r="FJ45" s="240"/>
      <c r="FK45" s="240"/>
      <c r="FL45" s="240"/>
      <c r="FM45" s="240"/>
    </row>
    <row r="46" spans="1:169" s="210" customFormat="1" ht="16.5" thickTop="1" thickBot="1">
      <c r="A46" s="209" t="s">
        <v>307</v>
      </c>
      <c r="B46" s="703"/>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5"/>
      <c r="AA46" s="705"/>
      <c r="AB46" s="705"/>
      <c r="AC46" s="705"/>
      <c r="AD46" s="705"/>
      <c r="AE46" s="705"/>
      <c r="AF46" s="705"/>
      <c r="AG46" s="705"/>
      <c r="AH46" s="705"/>
      <c r="AI46" s="705"/>
      <c r="AJ46" s="705"/>
      <c r="AK46" s="705"/>
      <c r="AL46" s="706"/>
      <c r="AM46" s="706"/>
      <c r="AN46" s="706"/>
      <c r="AO46" s="706"/>
      <c r="AP46" s="706"/>
      <c r="AQ46" s="706"/>
      <c r="AR46" s="706"/>
      <c r="AS46" s="706"/>
      <c r="AT46" s="706"/>
      <c r="AU46" s="706"/>
      <c r="AV46" s="706"/>
      <c r="AW46" s="706"/>
      <c r="AX46" s="705"/>
      <c r="AY46" s="705"/>
      <c r="AZ46" s="705"/>
      <c r="BA46" s="705"/>
      <c r="BB46" s="705"/>
      <c r="BC46" s="705"/>
      <c r="BD46" s="705"/>
      <c r="BE46" s="705"/>
      <c r="BF46" s="705"/>
      <c r="BG46" s="705"/>
      <c r="BH46" s="705"/>
      <c r="BI46" s="705"/>
      <c r="BJ46" s="707"/>
      <c r="BK46" s="707"/>
      <c r="BL46" s="707"/>
      <c r="BM46" s="707"/>
      <c r="BN46" s="707"/>
      <c r="BO46" s="707"/>
      <c r="BP46" s="707"/>
      <c r="BQ46" s="707"/>
      <c r="BR46" s="707"/>
      <c r="BS46" s="707"/>
      <c r="BT46" s="707"/>
      <c r="BU46" s="707"/>
      <c r="BV46" s="707"/>
      <c r="BW46" s="707"/>
      <c r="BX46" s="707"/>
      <c r="BY46" s="707"/>
      <c r="BZ46" s="707"/>
      <c r="CA46" s="707"/>
      <c r="CB46" s="707"/>
      <c r="CC46" s="707"/>
      <c r="CD46" s="707"/>
      <c r="CE46" s="707"/>
      <c r="CF46" s="707"/>
      <c r="CG46" s="707"/>
      <c r="CH46" s="707"/>
      <c r="CI46" s="707"/>
      <c r="CJ46" s="707"/>
      <c r="CK46" s="707"/>
      <c r="CL46" s="707"/>
      <c r="CM46" s="707"/>
      <c r="CN46" s="707"/>
      <c r="CO46" s="707"/>
      <c r="CP46" s="707"/>
      <c r="CQ46" s="707"/>
      <c r="CR46" s="707"/>
      <c r="CS46" s="707"/>
      <c r="CT46" s="707"/>
      <c r="CU46" s="707"/>
      <c r="CV46" s="707"/>
      <c r="CW46" s="707"/>
      <c r="CX46" s="707"/>
      <c r="CY46" s="707"/>
      <c r="CZ46" s="707"/>
      <c r="DA46" s="707"/>
      <c r="DB46" s="707"/>
      <c r="DC46" s="707"/>
      <c r="DD46" s="707"/>
      <c r="DE46" s="707"/>
      <c r="DF46" s="707"/>
      <c r="DG46" s="707"/>
      <c r="DH46" s="707"/>
      <c r="DI46" s="707"/>
      <c r="DJ46" s="707"/>
      <c r="DK46" s="707"/>
      <c r="DL46" s="707"/>
      <c r="DM46" s="707"/>
      <c r="DN46" s="707"/>
      <c r="DO46" s="707"/>
      <c r="DP46" s="707"/>
      <c r="DQ46" s="707"/>
      <c r="DR46" s="707"/>
      <c r="DS46" s="707"/>
      <c r="DT46" s="707"/>
      <c r="DU46" s="707"/>
      <c r="DV46" s="707"/>
      <c r="DW46" s="707"/>
      <c r="DX46" s="707"/>
      <c r="DY46" s="707"/>
      <c r="DZ46" s="707"/>
      <c r="EA46" s="708"/>
      <c r="EB46" s="242"/>
      <c r="EC46" s="242"/>
      <c r="ED46" s="242"/>
      <c r="EE46" s="242"/>
      <c r="EF46" s="242"/>
      <c r="EG46" s="242"/>
      <c r="EH46" s="242"/>
      <c r="EI46" s="242"/>
      <c r="EJ46" s="242"/>
      <c r="EK46" s="242"/>
      <c r="EL46" s="242"/>
      <c r="EM46" s="242"/>
      <c r="EN46" s="242"/>
      <c r="EO46" s="242"/>
      <c r="EP46" s="242"/>
      <c r="EQ46" s="242"/>
      <c r="ER46" s="242"/>
      <c r="ES46" s="242"/>
      <c r="ET46" s="242"/>
      <c r="EU46" s="242"/>
      <c r="EV46" s="242"/>
      <c r="EW46" s="242"/>
      <c r="EX46" s="242"/>
      <c r="EY46" s="242"/>
      <c r="EZ46" s="238"/>
      <c r="FA46" s="238"/>
      <c r="FB46" s="238"/>
      <c r="FC46" s="238"/>
      <c r="FD46" s="238"/>
      <c r="FE46" s="238"/>
      <c r="FF46" s="238"/>
      <c r="FG46" s="238"/>
      <c r="FH46" s="238"/>
      <c r="FI46" s="238"/>
      <c r="FJ46" s="238"/>
      <c r="FK46" s="238"/>
      <c r="FL46" s="238"/>
      <c r="FM46" s="238"/>
    </row>
    <row r="47" spans="1:169" ht="13.5" thickTop="1"/>
    <row r="48" spans="1:169">
      <c r="AL48" s="616"/>
      <c r="AM48" s="616"/>
      <c r="AN48" s="616"/>
      <c r="AO48" s="616"/>
      <c r="AP48" s="616"/>
      <c r="AQ48" s="616"/>
      <c r="AR48" s="616"/>
      <c r="AS48" s="616"/>
      <c r="AT48" s="616"/>
      <c r="AU48" s="616"/>
    </row>
  </sheetData>
  <phoneticPr fontId="69" type="noConversion"/>
  <pageMargins left="0.27" right="0.24" top="0.91" bottom="0.75" header="0.3" footer="0.3"/>
  <pageSetup scale="10" orientation="landscape" r:id="rId1"/>
  <headerFooter>
    <oddFooter>&amp;L&amp;F&amp;C&amp;A&amp;R&amp;D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97"/>
  <sheetViews>
    <sheetView zoomScaleNormal="100" workbookViewId="0">
      <selection activeCell="E13" sqref="E13"/>
    </sheetView>
  </sheetViews>
  <sheetFormatPr defaultColWidth="8.85546875" defaultRowHeight="12.75"/>
  <cols>
    <col min="1" max="1" width="30.5703125" style="190" customWidth="1"/>
    <col min="2" max="2" width="12" style="190" bestFit="1" customWidth="1"/>
    <col min="3" max="3" width="11.5703125" style="190" bestFit="1" customWidth="1"/>
    <col min="4" max="4" width="12.140625" style="190" customWidth="1"/>
    <col min="5" max="5" width="12" style="190" bestFit="1" customWidth="1"/>
    <col min="6" max="6" width="12.5703125" style="190" customWidth="1"/>
    <col min="7" max="7" width="12" style="190" bestFit="1" customWidth="1"/>
    <col min="8" max="8" width="12.140625" style="190" customWidth="1"/>
    <col min="9" max="9" width="12.5703125" style="190" customWidth="1"/>
    <col min="10" max="10" width="11" style="190" bestFit="1" customWidth="1"/>
    <col min="11" max="11" width="11.140625" style="190" customWidth="1"/>
    <col min="12" max="12" width="10.42578125" style="190" customWidth="1"/>
    <col min="13" max="13" width="11.42578125" style="190" customWidth="1"/>
    <col min="14" max="14" width="12" style="190" customWidth="1"/>
    <col min="15" max="16384" width="8.85546875" style="190"/>
  </cols>
  <sheetData>
    <row r="1" spans="1:35" ht="18.75">
      <c r="A1" s="656" t="s">
        <v>300</v>
      </c>
    </row>
    <row r="2" spans="1:35" s="245" customFormat="1" ht="15.75">
      <c r="A2" s="657" t="s">
        <v>333</v>
      </c>
      <c r="B2" s="244"/>
      <c r="C2" s="244"/>
    </row>
    <row r="3" spans="1:35" s="245" customFormat="1" ht="21">
      <c r="A3" s="180" t="s">
        <v>301</v>
      </c>
      <c r="B3" s="244"/>
      <c r="C3" s="244"/>
    </row>
    <row r="4" spans="1:35" s="245" customFormat="1" ht="15.75">
      <c r="A4" s="243" t="s">
        <v>308</v>
      </c>
      <c r="B4" s="246"/>
      <c r="C4" s="246"/>
      <c r="D4" s="246"/>
      <c r="E4" s="247"/>
      <c r="F4" s="247"/>
      <c r="G4" s="247"/>
      <c r="H4" s="247"/>
      <c r="I4" s="247"/>
      <c r="J4" s="247"/>
      <c r="K4" s="246"/>
      <c r="M4" s="248"/>
    </row>
    <row r="5" spans="1:35" s="245" customFormat="1" ht="15.75">
      <c r="A5" s="249"/>
      <c r="B5" s="246"/>
      <c r="C5" s="246"/>
      <c r="D5" s="246"/>
      <c r="E5" s="247"/>
      <c r="F5" s="247"/>
      <c r="G5" s="247"/>
      <c r="H5" s="247"/>
      <c r="I5" s="247"/>
      <c r="J5" s="247"/>
      <c r="K5" s="246"/>
      <c r="M5" s="248"/>
    </row>
    <row r="6" spans="1:35" s="245" customFormat="1" ht="15.75">
      <c r="A6" s="249"/>
      <c r="B6" s="246"/>
      <c r="C6" s="246"/>
      <c r="D6" s="246"/>
      <c r="E6" s="247"/>
      <c r="F6" s="247"/>
      <c r="G6" s="247"/>
      <c r="H6" s="247"/>
      <c r="I6" s="247"/>
      <c r="J6" s="247"/>
      <c r="K6" s="246"/>
      <c r="M6" s="248"/>
    </row>
    <row r="7" spans="1:35" s="245" customFormat="1" ht="15.75">
      <c r="A7" s="249"/>
      <c r="B7" s="246"/>
      <c r="C7" s="246"/>
      <c r="D7" s="246"/>
      <c r="E7" s="247"/>
      <c r="F7" s="247"/>
      <c r="G7" s="247"/>
      <c r="H7" s="247"/>
      <c r="I7" s="247"/>
      <c r="J7" s="247"/>
      <c r="K7" s="246"/>
      <c r="M7" s="248"/>
    </row>
    <row r="8" spans="1:35">
      <c r="A8" s="250"/>
      <c r="B8" s="251"/>
      <c r="C8" s="251"/>
      <c r="D8" s="251"/>
      <c r="E8" s="252"/>
      <c r="F8" s="252"/>
      <c r="G8" s="252"/>
      <c r="H8" s="252"/>
      <c r="I8" s="252"/>
      <c r="J8" s="252"/>
      <c r="K8" s="253"/>
      <c r="M8" s="254"/>
    </row>
    <row r="9" spans="1:35" ht="15">
      <c r="A9" s="203"/>
      <c r="B9" s="635"/>
      <c r="C9" s="646"/>
      <c r="D9" s="718" t="s">
        <v>332</v>
      </c>
      <c r="E9" s="718"/>
      <c r="F9" s="718"/>
      <c r="G9" s="718"/>
      <c r="H9" s="718"/>
      <c r="I9" s="719"/>
      <c r="J9" s="634" t="s">
        <v>309</v>
      </c>
      <c r="K9" s="255"/>
      <c r="L9" s="256"/>
    </row>
    <row r="10" spans="1:35" ht="15.75" thickBot="1">
      <c r="A10" s="207"/>
      <c r="B10" s="606">
        <v>2021</v>
      </c>
      <c r="C10" s="651">
        <v>2022</v>
      </c>
      <c r="D10" s="636">
        <v>2023</v>
      </c>
      <c r="E10" s="257">
        <v>2024</v>
      </c>
      <c r="F10" s="257">
        <v>2025</v>
      </c>
      <c r="G10" s="257">
        <v>2026</v>
      </c>
      <c r="H10" s="641">
        <v>2027</v>
      </c>
      <c r="I10" s="647">
        <v>2028</v>
      </c>
      <c r="J10" s="603">
        <v>2029</v>
      </c>
      <c r="K10" s="257">
        <v>2030</v>
      </c>
      <c r="L10" s="258">
        <v>2031</v>
      </c>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row>
    <row r="11" spans="1:35" ht="15">
      <c r="A11" s="260" t="s">
        <v>221</v>
      </c>
      <c r="B11" s="594"/>
      <c r="C11" s="637"/>
      <c r="D11" s="637"/>
      <c r="E11" s="261"/>
      <c r="F11" s="261"/>
      <c r="G11" s="261"/>
      <c r="H11" s="261"/>
      <c r="I11" s="262"/>
      <c r="J11" s="604"/>
      <c r="K11" s="261"/>
      <c r="L11" s="262"/>
    </row>
    <row r="12" spans="1:35" ht="15">
      <c r="A12" s="260" t="s">
        <v>222</v>
      </c>
      <c r="B12" s="595"/>
      <c r="C12" s="638"/>
      <c r="D12" s="638"/>
      <c r="E12" s="263"/>
      <c r="F12" s="263"/>
      <c r="G12" s="263"/>
      <c r="H12" s="263"/>
      <c r="I12" s="264"/>
      <c r="J12" s="599"/>
      <c r="K12" s="263"/>
      <c r="L12" s="264"/>
    </row>
    <row r="13" spans="1:35" ht="15">
      <c r="A13" s="260" t="s">
        <v>223</v>
      </c>
      <c r="B13" s="595"/>
      <c r="C13" s="652"/>
      <c r="D13" s="638"/>
      <c r="E13" s="263"/>
      <c r="F13" s="263"/>
      <c r="G13" s="263"/>
      <c r="H13" s="596"/>
      <c r="I13" s="648"/>
      <c r="J13" s="599"/>
      <c r="K13" s="263"/>
      <c r="L13" s="264"/>
    </row>
    <row r="14" spans="1:35" ht="15">
      <c r="A14" s="207" t="s">
        <v>162</v>
      </c>
      <c r="B14" s="607"/>
      <c r="C14" s="654"/>
      <c r="D14" s="639"/>
      <c r="E14" s="265"/>
      <c r="F14" s="265"/>
      <c r="G14" s="597"/>
      <c r="H14" s="601"/>
      <c r="I14" s="642"/>
      <c r="J14" s="605"/>
      <c r="K14" s="265"/>
      <c r="L14" s="266"/>
    </row>
    <row r="15" spans="1:35" ht="15">
      <c r="A15" s="260" t="s">
        <v>221</v>
      </c>
      <c r="B15" s="595"/>
      <c r="C15" s="653"/>
      <c r="D15" s="638"/>
      <c r="E15" s="263"/>
      <c r="F15" s="263"/>
      <c r="G15" s="263"/>
      <c r="H15" s="598"/>
      <c r="I15" s="649"/>
      <c r="J15" s="599"/>
      <c r="K15" s="263"/>
      <c r="L15" s="264"/>
    </row>
    <row r="16" spans="1:35" ht="15">
      <c r="A16" s="260" t="s">
        <v>222</v>
      </c>
      <c r="B16" s="595"/>
      <c r="C16" s="638"/>
      <c r="D16" s="638"/>
      <c r="E16" s="263"/>
      <c r="F16" s="263"/>
      <c r="G16" s="263"/>
      <c r="H16" s="263"/>
      <c r="I16" s="264"/>
      <c r="J16" s="599"/>
      <c r="K16" s="263"/>
      <c r="L16" s="264"/>
    </row>
    <row r="17" spans="1:17" ht="15">
      <c r="A17" s="260" t="s">
        <v>223</v>
      </c>
      <c r="B17" s="595"/>
      <c r="C17" s="652"/>
      <c r="D17" s="638"/>
      <c r="E17" s="263"/>
      <c r="F17" s="263"/>
      <c r="G17" s="263"/>
      <c r="H17" s="596"/>
      <c r="I17" s="648"/>
      <c r="J17" s="599"/>
      <c r="K17" s="263"/>
      <c r="L17" s="264"/>
    </row>
    <row r="18" spans="1:17" ht="15.75" thickBot="1">
      <c r="A18" s="207" t="s">
        <v>163</v>
      </c>
      <c r="B18" s="608"/>
      <c r="C18" s="655"/>
      <c r="D18" s="640"/>
      <c r="E18" s="267"/>
      <c r="F18" s="267"/>
      <c r="G18" s="600"/>
      <c r="H18" s="602"/>
      <c r="I18" s="650"/>
      <c r="J18" s="643"/>
      <c r="K18" s="644"/>
      <c r="L18" s="645"/>
    </row>
    <row r="19" spans="1:17">
      <c r="A19" s="268"/>
      <c r="B19" s="269"/>
      <c r="C19" s="269"/>
      <c r="D19" s="269"/>
      <c r="E19" s="252"/>
      <c r="F19" s="252"/>
      <c r="G19" s="252"/>
      <c r="H19" s="252"/>
      <c r="I19" s="252"/>
      <c r="J19" s="252"/>
      <c r="K19" s="252"/>
      <c r="L19" s="252"/>
      <c r="M19" s="252"/>
      <c r="N19" s="252"/>
    </row>
    <row r="20" spans="1:17">
      <c r="A20" s="189"/>
    </row>
    <row r="21" spans="1:17" s="270" customFormat="1" ht="14.25" customHeight="1">
      <c r="B21" s="271"/>
      <c r="C21" s="271"/>
      <c r="D21" s="271"/>
      <c r="E21" s="271"/>
      <c r="F21" s="271"/>
      <c r="G21" s="271"/>
      <c r="H21" s="271"/>
      <c r="I21" s="271"/>
      <c r="J21" s="271"/>
      <c r="K21" s="272"/>
    </row>
    <row r="22" spans="1:17" s="270" customFormat="1">
      <c r="A22" s="273"/>
      <c r="B22" s="274"/>
      <c r="C22" s="274"/>
      <c r="D22" s="274"/>
      <c r="E22" s="274"/>
      <c r="F22" s="274"/>
      <c r="G22" s="274"/>
      <c r="H22" s="274"/>
      <c r="I22" s="274"/>
      <c r="J22" s="274"/>
      <c r="K22" s="275"/>
      <c r="M22" s="276"/>
      <c r="N22" s="276"/>
      <c r="O22" s="276"/>
      <c r="P22" s="276"/>
      <c r="Q22" s="276"/>
    </row>
    <row r="23" spans="1:17" s="270" customFormat="1">
      <c r="A23" s="273"/>
      <c r="B23" s="274"/>
      <c r="C23" s="274"/>
      <c r="D23" s="274"/>
      <c r="E23" s="274"/>
      <c r="F23" s="274"/>
      <c r="G23" s="274"/>
      <c r="H23" s="274"/>
      <c r="I23" s="274"/>
      <c r="J23" s="274"/>
      <c r="K23" s="275"/>
      <c r="M23" s="276"/>
      <c r="N23" s="276"/>
      <c r="O23" s="276"/>
      <c r="P23" s="276"/>
      <c r="Q23" s="276"/>
    </row>
    <row r="24" spans="1:17" s="270" customFormat="1">
      <c r="A24" s="277"/>
      <c r="M24" s="278"/>
      <c r="N24" s="278"/>
      <c r="O24" s="278"/>
      <c r="P24" s="278"/>
      <c r="Q24" s="278"/>
    </row>
    <row r="25" spans="1:17" s="270" customFormat="1">
      <c r="A25" s="277"/>
      <c r="M25" s="278"/>
      <c r="N25" s="278"/>
      <c r="O25" s="278"/>
      <c r="P25" s="278"/>
      <c r="Q25" s="278"/>
    </row>
    <row r="26" spans="1:17" s="270" customFormat="1" ht="14.25" customHeight="1">
      <c r="B26" s="271"/>
      <c r="C26" s="271"/>
      <c r="D26" s="271"/>
      <c r="E26" s="271"/>
      <c r="F26" s="271"/>
      <c r="G26" s="271"/>
      <c r="H26" s="271"/>
      <c r="I26" s="271"/>
      <c r="J26" s="271"/>
      <c r="K26" s="272"/>
      <c r="M26" s="278"/>
      <c r="N26" s="278"/>
      <c r="O26" s="278"/>
      <c r="P26" s="278"/>
      <c r="Q26" s="278"/>
    </row>
    <row r="27" spans="1:17" s="270" customFormat="1">
      <c r="A27" s="273"/>
      <c r="B27" s="274"/>
      <c r="C27" s="274"/>
      <c r="D27" s="274"/>
      <c r="E27" s="274"/>
      <c r="F27" s="274"/>
      <c r="G27" s="274"/>
      <c r="H27" s="274"/>
      <c r="I27" s="274"/>
      <c r="J27" s="274"/>
      <c r="K27" s="275"/>
      <c r="M27" s="279"/>
      <c r="N27" s="279"/>
      <c r="O27" s="279"/>
      <c r="P27" s="279"/>
      <c r="Q27" s="279"/>
    </row>
    <row r="28" spans="1:17" s="270" customFormat="1">
      <c r="A28" s="273"/>
      <c r="B28" s="274"/>
      <c r="C28" s="274"/>
      <c r="D28" s="274"/>
      <c r="E28" s="274"/>
      <c r="F28" s="274"/>
      <c r="G28" s="274"/>
      <c r="H28" s="274"/>
      <c r="I28" s="274"/>
      <c r="J28" s="274"/>
      <c r="K28" s="275"/>
      <c r="M28" s="278"/>
      <c r="N28" s="278"/>
      <c r="O28" s="278"/>
      <c r="P28" s="278"/>
      <c r="Q28" s="278"/>
    </row>
    <row r="29" spans="1:17" s="270" customFormat="1">
      <c r="M29" s="278"/>
      <c r="N29" s="278"/>
      <c r="O29" s="278"/>
      <c r="P29" s="278"/>
      <c r="Q29" s="278"/>
    </row>
    <row r="30" spans="1:17" s="270" customFormat="1">
      <c r="M30" s="278"/>
      <c r="N30" s="278"/>
      <c r="O30" s="278"/>
      <c r="P30" s="278"/>
      <c r="Q30" s="278"/>
    </row>
    <row r="31" spans="1:17" s="270" customFormat="1">
      <c r="A31" s="280"/>
      <c r="M31" s="279"/>
      <c r="N31" s="279"/>
      <c r="O31" s="279"/>
      <c r="P31" s="279"/>
      <c r="Q31" s="279"/>
    </row>
    <row r="32" spans="1:17" s="270" customFormat="1">
      <c r="B32" s="277"/>
      <c r="C32" s="277"/>
      <c r="D32" s="277"/>
      <c r="E32" s="277"/>
      <c r="F32" s="277"/>
      <c r="G32" s="277"/>
      <c r="H32" s="277"/>
      <c r="I32" s="277"/>
      <c r="M32" s="276"/>
      <c r="N32" s="276"/>
      <c r="O32" s="276"/>
      <c r="P32" s="276"/>
      <c r="Q32" s="276"/>
    </row>
    <row r="33" spans="1:11" s="270" customFormat="1">
      <c r="A33" s="281"/>
      <c r="B33" s="271"/>
      <c r="C33" s="271"/>
      <c r="D33" s="271"/>
      <c r="E33" s="271"/>
      <c r="F33" s="271"/>
      <c r="G33" s="271"/>
      <c r="H33" s="271"/>
      <c r="I33" s="271"/>
      <c r="J33" s="271"/>
      <c r="K33" s="272"/>
    </row>
    <row r="34" spans="1:11" s="270" customFormat="1">
      <c r="A34" s="282"/>
      <c r="B34" s="283"/>
      <c r="C34" s="283"/>
      <c r="D34" s="283"/>
      <c r="E34" s="283"/>
      <c r="F34" s="283"/>
      <c r="G34" s="283"/>
      <c r="H34" s="283"/>
      <c r="I34" s="283"/>
      <c r="J34" s="283"/>
      <c r="K34" s="275"/>
    </row>
    <row r="35" spans="1:11" s="270" customFormat="1">
      <c r="A35" s="282"/>
      <c r="B35" s="283"/>
      <c r="C35" s="283"/>
      <c r="D35" s="283"/>
      <c r="E35" s="283"/>
      <c r="F35" s="283"/>
      <c r="G35" s="283"/>
      <c r="H35" s="283"/>
      <c r="I35" s="283"/>
      <c r="J35" s="283"/>
      <c r="K35" s="275"/>
    </row>
    <row r="36" spans="1:11" s="270" customFormat="1" ht="18" customHeight="1">
      <c r="A36" s="281"/>
      <c r="B36" s="284"/>
      <c r="C36" s="284"/>
      <c r="D36" s="284"/>
      <c r="E36" s="284"/>
      <c r="F36" s="284"/>
      <c r="G36" s="284"/>
      <c r="H36" s="284"/>
      <c r="I36" s="284"/>
    </row>
    <row r="37" spans="1:11" s="270" customFormat="1">
      <c r="A37" s="285"/>
      <c r="B37" s="286"/>
      <c r="C37" s="286"/>
      <c r="D37" s="286"/>
      <c r="E37" s="284"/>
      <c r="F37" s="284"/>
      <c r="G37" s="284"/>
      <c r="H37" s="284"/>
      <c r="I37" s="284"/>
    </row>
    <row r="38" spans="1:11" s="270" customFormat="1">
      <c r="A38" s="285"/>
      <c r="B38" s="286"/>
      <c r="C38" s="286"/>
      <c r="D38" s="286"/>
      <c r="E38" s="287"/>
      <c r="F38" s="287"/>
      <c r="G38" s="287"/>
      <c r="H38" s="287"/>
      <c r="I38" s="287"/>
      <c r="J38" s="288"/>
    </row>
    <row r="39" spans="1:11" s="270" customFormat="1">
      <c r="A39" s="282"/>
      <c r="B39" s="289"/>
      <c r="C39" s="289"/>
      <c r="D39" s="289"/>
      <c r="E39" s="284"/>
      <c r="F39" s="284"/>
      <c r="G39" s="284"/>
      <c r="H39" s="284"/>
      <c r="I39" s="284"/>
    </row>
    <row r="40" spans="1:11" s="270" customFormat="1">
      <c r="A40" s="284"/>
      <c r="B40" s="284"/>
      <c r="C40" s="284"/>
      <c r="D40" s="284"/>
      <c r="E40" s="284"/>
      <c r="F40" s="284"/>
      <c r="G40" s="284"/>
      <c r="H40" s="284"/>
      <c r="I40" s="284"/>
    </row>
    <row r="41" spans="1:11" s="270" customFormat="1">
      <c r="A41" s="284"/>
      <c r="B41" s="284"/>
      <c r="C41" s="284"/>
      <c r="D41" s="284"/>
      <c r="E41" s="284"/>
      <c r="F41" s="284"/>
      <c r="G41" s="284"/>
      <c r="H41" s="284"/>
      <c r="I41" s="284"/>
    </row>
    <row r="42" spans="1:11" s="270" customFormat="1">
      <c r="A42" s="284"/>
      <c r="B42" s="284"/>
      <c r="C42" s="284"/>
      <c r="D42" s="284"/>
      <c r="E42" s="284"/>
      <c r="F42" s="284"/>
      <c r="G42" s="284"/>
      <c r="H42" s="284"/>
      <c r="I42" s="284"/>
    </row>
    <row r="43" spans="1:11" s="270" customFormat="1">
      <c r="A43" s="284"/>
      <c r="B43" s="284"/>
      <c r="C43" s="284"/>
      <c r="D43" s="284"/>
      <c r="E43" s="284"/>
      <c r="F43" s="284"/>
      <c r="G43" s="284"/>
      <c r="H43" s="284"/>
      <c r="I43" s="284"/>
    </row>
    <row r="44" spans="1:11" s="270" customFormat="1">
      <c r="A44" s="277"/>
    </row>
    <row r="45" spans="1:11" s="270" customFormat="1" ht="25.5" customHeight="1">
      <c r="B45" s="290"/>
      <c r="C45" s="717"/>
      <c r="D45" s="717"/>
      <c r="E45" s="717"/>
      <c r="G45" s="291"/>
      <c r="H45" s="291"/>
      <c r="I45" s="291"/>
    </row>
    <row r="46" spans="1:11" s="270" customFormat="1">
      <c r="B46" s="292"/>
      <c r="C46" s="292"/>
      <c r="D46" s="292"/>
      <c r="E46" s="292"/>
      <c r="G46" s="292"/>
      <c r="H46" s="292"/>
      <c r="I46" s="292"/>
    </row>
    <row r="47" spans="1:11" s="270" customFormat="1">
      <c r="A47" s="293"/>
      <c r="C47" s="294"/>
      <c r="D47" s="294"/>
      <c r="E47" s="294"/>
      <c r="G47" s="294"/>
      <c r="H47" s="294"/>
      <c r="I47" s="294"/>
    </row>
    <row r="48" spans="1:11" s="270" customFormat="1">
      <c r="A48" s="293"/>
      <c r="C48" s="294"/>
      <c r="D48" s="294"/>
      <c r="E48" s="294"/>
      <c r="G48" s="294"/>
      <c r="H48" s="294"/>
      <c r="I48" s="294"/>
    </row>
    <row r="49" spans="1:12" s="270" customFormat="1">
      <c r="A49" s="293"/>
      <c r="C49" s="294"/>
      <c r="D49" s="294"/>
      <c r="E49" s="294"/>
      <c r="G49" s="294"/>
      <c r="H49" s="294"/>
      <c r="I49" s="294"/>
    </row>
    <row r="50" spans="1:12" s="270" customFormat="1">
      <c r="A50" s="293"/>
      <c r="C50" s="294"/>
      <c r="D50" s="294"/>
      <c r="E50" s="294"/>
      <c r="G50" s="294"/>
      <c r="H50" s="294"/>
      <c r="I50" s="294"/>
    </row>
    <row r="51" spans="1:12" s="270" customFormat="1">
      <c r="A51" s="293"/>
      <c r="C51" s="294"/>
      <c r="D51" s="294"/>
      <c r="E51" s="294"/>
      <c r="G51" s="294"/>
      <c r="H51" s="294"/>
      <c r="I51" s="294"/>
    </row>
    <row r="52" spans="1:12" s="270" customFormat="1">
      <c r="A52" s="293"/>
      <c r="C52" s="294"/>
      <c r="D52" s="294"/>
      <c r="E52" s="294"/>
      <c r="G52" s="294"/>
      <c r="H52" s="294"/>
      <c r="I52" s="294"/>
    </row>
    <row r="53" spans="1:12" s="270" customFormat="1">
      <c r="A53" s="293"/>
      <c r="C53" s="294"/>
      <c r="D53" s="294"/>
      <c r="E53" s="294"/>
      <c r="G53" s="294"/>
      <c r="H53" s="294"/>
      <c r="I53" s="294"/>
    </row>
    <row r="54" spans="1:12" s="270" customFormat="1">
      <c r="A54" s="293"/>
      <c r="C54" s="294"/>
      <c r="D54" s="294"/>
      <c r="E54" s="294"/>
      <c r="G54" s="294"/>
      <c r="H54" s="294"/>
      <c r="I54" s="294"/>
      <c r="L54" s="295"/>
    </row>
    <row r="55" spans="1:12" s="270" customFormat="1">
      <c r="A55" s="293"/>
      <c r="C55" s="294"/>
      <c r="D55" s="294"/>
      <c r="E55" s="294"/>
      <c r="G55" s="294"/>
      <c r="H55" s="294"/>
      <c r="I55" s="294"/>
    </row>
    <row r="56" spans="1:12" s="270" customFormat="1">
      <c r="A56" s="293"/>
      <c r="C56" s="294"/>
      <c r="D56" s="294"/>
      <c r="E56" s="294"/>
      <c r="G56" s="294"/>
      <c r="H56" s="294"/>
      <c r="I56" s="294"/>
    </row>
    <row r="57" spans="1:12" s="270" customFormat="1">
      <c r="A57" s="293"/>
      <c r="C57" s="294"/>
      <c r="D57" s="294"/>
      <c r="E57" s="294"/>
      <c r="G57" s="294"/>
      <c r="H57" s="294"/>
      <c r="I57" s="294"/>
    </row>
    <row r="58" spans="1:12" s="270" customFormat="1">
      <c r="A58" s="296"/>
      <c r="B58" s="288"/>
      <c r="C58" s="297"/>
      <c r="D58" s="297"/>
      <c r="E58" s="297"/>
      <c r="G58" s="297"/>
      <c r="H58" s="297"/>
      <c r="I58" s="297"/>
    </row>
    <row r="59" spans="1:12" s="270" customFormat="1" ht="16.5" customHeight="1">
      <c r="A59" s="298"/>
      <c r="C59" s="299"/>
      <c r="D59" s="294"/>
      <c r="E59" s="294"/>
      <c r="G59" s="294"/>
      <c r="H59" s="294"/>
      <c r="I59" s="294"/>
    </row>
    <row r="60" spans="1:12" s="270" customFormat="1">
      <c r="C60" s="299"/>
      <c r="D60" s="300"/>
    </row>
    <row r="61" spans="1:12" s="270" customFormat="1">
      <c r="A61" s="288"/>
      <c r="B61" s="277"/>
      <c r="C61" s="299"/>
      <c r="D61" s="300"/>
    </row>
    <row r="62" spans="1:12" s="270" customFormat="1">
      <c r="A62" s="277"/>
      <c r="B62" s="277"/>
    </row>
    <row r="63" spans="1:12" s="270" customFormat="1">
      <c r="A63" s="277"/>
      <c r="B63" s="277"/>
    </row>
    <row r="64" spans="1:12" s="270" customFormat="1">
      <c r="A64" s="277"/>
      <c r="B64" s="277"/>
    </row>
    <row r="65" spans="1:4" s="270" customFormat="1">
      <c r="A65" s="277"/>
      <c r="B65" s="277"/>
    </row>
    <row r="66" spans="1:4" s="270" customFormat="1">
      <c r="A66" s="301"/>
      <c r="B66" s="277"/>
    </row>
    <row r="67" spans="1:4" s="270" customFormat="1">
      <c r="A67" s="301"/>
      <c r="B67" s="277"/>
    </row>
    <row r="68" spans="1:4" s="270" customFormat="1"/>
    <row r="69" spans="1:4" s="270" customFormat="1"/>
    <row r="70" spans="1:4" s="270" customFormat="1">
      <c r="A70" s="302"/>
      <c r="B70" s="302"/>
    </row>
    <row r="71" spans="1:4" s="270" customFormat="1">
      <c r="C71" s="295"/>
      <c r="D71" s="295"/>
    </row>
    <row r="72" spans="1:4" s="270" customFormat="1">
      <c r="A72" s="293"/>
      <c r="B72" s="293"/>
      <c r="C72" s="303"/>
      <c r="D72" s="303"/>
    </row>
    <row r="73" spans="1:4" s="270" customFormat="1">
      <c r="A73" s="293"/>
      <c r="B73" s="293"/>
      <c r="C73" s="303"/>
      <c r="D73" s="303"/>
    </row>
    <row r="74" spans="1:4" s="270" customFormat="1">
      <c r="A74" s="293"/>
      <c r="B74" s="293"/>
      <c r="C74" s="303"/>
      <c r="D74" s="303"/>
    </row>
    <row r="75" spans="1:4" s="270" customFormat="1">
      <c r="A75" s="293"/>
      <c r="B75" s="293"/>
      <c r="C75" s="303"/>
      <c r="D75" s="303"/>
    </row>
    <row r="76" spans="1:4" s="270" customFormat="1">
      <c r="A76" s="293"/>
      <c r="B76" s="293"/>
      <c r="C76" s="303"/>
      <c r="D76" s="303"/>
    </row>
    <row r="77" spans="1:4" s="270" customFormat="1">
      <c r="A77" s="293"/>
      <c r="B77" s="293"/>
      <c r="C77" s="303"/>
      <c r="D77" s="303"/>
    </row>
    <row r="78" spans="1:4" s="270" customFormat="1">
      <c r="A78" s="293"/>
      <c r="B78" s="293"/>
      <c r="C78" s="303"/>
      <c r="D78" s="303"/>
    </row>
    <row r="79" spans="1:4" s="270" customFormat="1">
      <c r="A79" s="293"/>
      <c r="B79" s="293"/>
      <c r="C79" s="303"/>
      <c r="D79" s="303"/>
    </row>
    <row r="80" spans="1:4" s="270" customFormat="1">
      <c r="A80" s="293"/>
      <c r="B80" s="293"/>
      <c r="C80" s="303"/>
      <c r="D80" s="303"/>
    </row>
    <row r="81" spans="1:10" s="270" customFormat="1">
      <c r="A81" s="293"/>
      <c r="B81" s="293"/>
      <c r="C81" s="303"/>
      <c r="D81" s="303"/>
    </row>
    <row r="82" spans="1:10" s="270" customFormat="1">
      <c r="A82" s="293"/>
      <c r="B82" s="293"/>
      <c r="C82" s="303"/>
      <c r="D82" s="303"/>
    </row>
    <row r="83" spans="1:10" s="270" customFormat="1">
      <c r="A83" s="296"/>
      <c r="B83" s="296"/>
      <c r="C83" s="304"/>
      <c r="D83" s="304"/>
    </row>
    <row r="84" spans="1:10" s="270" customFormat="1">
      <c r="A84" s="293"/>
      <c r="B84" s="295"/>
      <c r="C84" s="305"/>
      <c r="D84" s="305"/>
    </row>
    <row r="85" spans="1:10" s="270" customFormat="1"/>
    <row r="86" spans="1:10" s="277" customFormat="1" ht="12"/>
    <row r="87" spans="1:10" s="277" customFormat="1" ht="12"/>
    <row r="88" spans="1:10" s="277" customFormat="1" ht="12"/>
    <row r="89" spans="1:10" s="277" customFormat="1" ht="12"/>
    <row r="90" spans="1:10" s="277" customFormat="1" ht="12"/>
    <row r="91" spans="1:10" s="277" customFormat="1" ht="12"/>
    <row r="92" spans="1:10" s="277" customFormat="1" ht="12"/>
    <row r="93" spans="1:10" s="270" customFormat="1"/>
    <row r="94" spans="1:10" s="307" customFormat="1">
      <c r="A94" s="306"/>
      <c r="B94" s="306"/>
      <c r="C94" s="306"/>
      <c r="D94" s="306"/>
      <c r="E94" s="306"/>
      <c r="F94" s="306"/>
      <c r="G94" s="306"/>
      <c r="H94" s="306"/>
      <c r="I94" s="306"/>
      <c r="J94" s="306"/>
    </row>
    <row r="95" spans="1:10" s="307" customFormat="1"/>
    <row r="96" spans="1:10" s="307" customFormat="1"/>
    <row r="97" s="307" customFormat="1"/>
  </sheetData>
  <mergeCells count="2">
    <mergeCell ref="C45:E45"/>
    <mergeCell ref="D9:I9"/>
  </mergeCells>
  <phoneticPr fontId="3" type="noConversion"/>
  <pageMargins left="0.75" right="0.39" top="1" bottom="0.77" header="0.5" footer="0.5"/>
  <pageSetup scale="69" orientation="portrait" r:id="rId1"/>
  <headerFooter alignWithMargins="0">
    <oddFooter>&amp;L&amp;F&amp;C&amp;A&amp;R&amp;D</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Z34"/>
  <sheetViews>
    <sheetView zoomScale="90" zoomScaleNormal="90" workbookViewId="0">
      <selection activeCell="X26" sqref="X26"/>
    </sheetView>
  </sheetViews>
  <sheetFormatPr defaultColWidth="8.85546875" defaultRowHeight="12.75"/>
  <cols>
    <col min="1" max="1" width="13" style="190" customWidth="1"/>
    <col min="2" max="2" width="13" style="190" bestFit="1" customWidth="1"/>
    <col min="3" max="3" width="10.140625" style="190" bestFit="1" customWidth="1"/>
    <col min="4" max="4" width="2.42578125" style="190" customWidth="1"/>
    <col min="5" max="5" width="10.85546875" style="190" bestFit="1" customWidth="1"/>
    <col min="6" max="6" width="7.5703125" style="190" bestFit="1" customWidth="1"/>
    <col min="7" max="7" width="10.85546875" style="190" bestFit="1" customWidth="1"/>
    <col min="8" max="8" width="9.85546875" style="190" bestFit="1" customWidth="1"/>
    <col min="9" max="9" width="8.85546875" style="190" bestFit="1" customWidth="1"/>
    <col min="10" max="10" width="9.85546875" style="190" bestFit="1" customWidth="1"/>
    <col min="11" max="11" width="11.5703125" style="190" customWidth="1"/>
    <col min="12" max="12" width="12" style="190" bestFit="1" customWidth="1"/>
    <col min="13" max="13" width="10.140625" style="190" bestFit="1" customWidth="1"/>
    <col min="14" max="14" width="9.85546875" style="190" bestFit="1" customWidth="1"/>
    <col min="15" max="15" width="10.85546875" style="190" bestFit="1" customWidth="1"/>
    <col min="16" max="16" width="8.42578125" style="190" bestFit="1" customWidth="1"/>
    <col min="17" max="17" width="10.85546875" style="190" bestFit="1" customWidth="1"/>
    <col min="18" max="18" width="9.85546875" style="190" bestFit="1" customWidth="1"/>
    <col min="19" max="19" width="13.42578125" style="190" customWidth="1"/>
    <col min="20" max="20" width="11.140625" style="190" customWidth="1"/>
    <col min="21" max="21" width="9.85546875" style="190" bestFit="1" customWidth="1"/>
    <col min="22" max="22" width="10.85546875" style="190" bestFit="1" customWidth="1"/>
    <col min="23" max="23" width="12" style="190" bestFit="1" customWidth="1"/>
    <col min="24" max="24" width="11.42578125" style="190" bestFit="1" customWidth="1"/>
    <col min="25" max="25" width="10.85546875" style="190" customWidth="1"/>
    <col min="26" max="26" width="16" style="190" customWidth="1"/>
    <col min="27" max="27" width="12.85546875" style="190" bestFit="1" customWidth="1"/>
    <col min="28" max="16384" width="8.85546875" style="190"/>
  </cols>
  <sheetData>
    <row r="1" spans="1:26" ht="18.75">
      <c r="A1" s="656" t="s">
        <v>300</v>
      </c>
    </row>
    <row r="2" spans="1:26" ht="15.75">
      <c r="A2" s="657" t="s">
        <v>333</v>
      </c>
    </row>
    <row r="3" spans="1:26" ht="21">
      <c r="A3" s="180" t="s">
        <v>301</v>
      </c>
    </row>
    <row r="4" spans="1:26" ht="15.75">
      <c r="A4" s="243" t="s">
        <v>1</v>
      </c>
    </row>
    <row r="5" spans="1:26" ht="50.1" customHeight="1">
      <c r="A5" s="723" t="s">
        <v>310</v>
      </c>
      <c r="B5" s="723"/>
      <c r="C5" s="723"/>
      <c r="D5" s="723"/>
      <c r="E5" s="723"/>
      <c r="F5" s="723"/>
      <c r="G5" s="723"/>
      <c r="H5" s="723"/>
      <c r="I5" s="723"/>
      <c r="J5" s="723"/>
      <c r="K5" s="723"/>
      <c r="L5" s="723"/>
      <c r="M5" s="309"/>
      <c r="N5" s="310"/>
      <c r="O5" s="310"/>
    </row>
    <row r="6" spans="1:26">
      <c r="A6" s="308"/>
      <c r="B6" s="308"/>
      <c r="C6" s="308"/>
      <c r="D6" s="308"/>
      <c r="E6" s="308"/>
      <c r="F6" s="308"/>
      <c r="G6" s="308"/>
      <c r="H6" s="308"/>
      <c r="I6" s="308"/>
      <c r="J6" s="308"/>
      <c r="K6" s="308"/>
      <c r="L6" s="308"/>
      <c r="M6" s="309"/>
      <c r="N6" s="310"/>
      <c r="O6" s="310"/>
    </row>
    <row r="7" spans="1:26" ht="13.5" thickBot="1">
      <c r="W7" s="307"/>
      <c r="X7" s="307"/>
      <c r="Y7" s="307"/>
      <c r="Z7" s="307"/>
    </row>
    <row r="8" spans="1:26">
      <c r="A8" s="721" t="s">
        <v>34</v>
      </c>
      <c r="B8" s="720"/>
      <c r="C8" s="720"/>
      <c r="D8" s="720"/>
      <c r="E8" s="722"/>
      <c r="F8" s="311"/>
      <c r="G8" s="312"/>
      <c r="H8" s="720" t="s">
        <v>0</v>
      </c>
      <c r="I8" s="720"/>
      <c r="J8" s="720"/>
      <c r="K8" s="720"/>
      <c r="L8" s="720"/>
      <c r="M8" s="720"/>
      <c r="N8" s="720"/>
      <c r="O8" s="720"/>
      <c r="P8" s="721" t="s">
        <v>6</v>
      </c>
      <c r="Q8" s="720"/>
      <c r="R8" s="720" t="s">
        <v>6</v>
      </c>
      <c r="S8" s="720"/>
      <c r="T8" s="720"/>
      <c r="U8" s="720"/>
      <c r="V8" s="722"/>
      <c r="W8" s="313"/>
      <c r="X8" s="313"/>
      <c r="Y8" s="313"/>
      <c r="Z8" s="307"/>
    </row>
    <row r="9" spans="1:26" ht="36.75" thickBot="1">
      <c r="A9" s="314" t="s">
        <v>2</v>
      </c>
      <c r="B9" s="315" t="s">
        <v>3</v>
      </c>
      <c r="C9" s="315" t="s">
        <v>4</v>
      </c>
      <c r="D9" s="315"/>
      <c r="E9" s="316" t="s">
        <v>15</v>
      </c>
      <c r="F9" s="317"/>
      <c r="G9" s="315" t="s">
        <v>154</v>
      </c>
      <c r="H9" s="315" t="s">
        <v>22</v>
      </c>
      <c r="I9" s="315" t="s">
        <v>23</v>
      </c>
      <c r="J9" s="315" t="s">
        <v>30</v>
      </c>
      <c r="K9" s="315" t="s">
        <v>27</v>
      </c>
      <c r="L9" s="315" t="s">
        <v>28</v>
      </c>
      <c r="M9" s="315" t="s">
        <v>31</v>
      </c>
      <c r="N9" s="318" t="s">
        <v>29</v>
      </c>
      <c r="O9" s="315" t="s">
        <v>15</v>
      </c>
      <c r="P9" s="317"/>
      <c r="Q9" s="315" t="s">
        <v>154</v>
      </c>
      <c r="R9" s="315" t="s">
        <v>22</v>
      </c>
      <c r="S9" s="315" t="s">
        <v>23</v>
      </c>
      <c r="T9" s="315" t="s">
        <v>28</v>
      </c>
      <c r="U9" s="318" t="s">
        <v>29</v>
      </c>
      <c r="V9" s="316" t="s">
        <v>15</v>
      </c>
      <c r="W9" s="307"/>
      <c r="X9" s="307"/>
      <c r="Y9" s="307"/>
      <c r="Z9" s="307"/>
    </row>
    <row r="10" spans="1:26" s="328" customFormat="1" ht="13.5" thickBot="1">
      <c r="A10" s="319" t="s">
        <v>100</v>
      </c>
      <c r="B10" s="320"/>
      <c r="C10" s="321"/>
      <c r="D10" s="322"/>
      <c r="E10" s="323">
        <v>231747832.09999999</v>
      </c>
      <c r="F10" s="324"/>
      <c r="G10" s="306"/>
      <c r="H10" s="322"/>
      <c r="I10" s="322"/>
      <c r="J10" s="322"/>
      <c r="K10" s="306"/>
      <c r="L10" s="306"/>
      <c r="M10" s="322"/>
      <c r="N10" s="322"/>
      <c r="O10" s="322"/>
      <c r="P10" s="319" t="s">
        <v>32</v>
      </c>
      <c r="Q10" s="322">
        <v>234603764.38999999</v>
      </c>
      <c r="R10" s="320"/>
      <c r="S10" s="321"/>
      <c r="T10" s="322">
        <v>333333.34000000003</v>
      </c>
      <c r="U10" s="325"/>
      <c r="V10" s="323">
        <v>231747832.09999999</v>
      </c>
      <c r="W10" s="326"/>
      <c r="X10" s="327"/>
      <c r="Y10" s="306"/>
      <c r="Z10" s="306"/>
    </row>
    <row r="11" spans="1:26" s="328" customFormat="1">
      <c r="A11" s="319">
        <v>2012</v>
      </c>
      <c r="B11" s="329"/>
      <c r="C11" s="330"/>
      <c r="D11" s="322"/>
      <c r="E11" s="323">
        <v>540943234.73000002</v>
      </c>
      <c r="F11" s="319" t="s">
        <v>33</v>
      </c>
      <c r="G11" s="331">
        <v>335054235.87</v>
      </c>
      <c r="H11" s="320"/>
      <c r="I11" s="321"/>
      <c r="J11" s="331">
        <v>7412748.9890351379</v>
      </c>
      <c r="K11" s="331">
        <v>3777.7882384800005</v>
      </c>
      <c r="L11" s="325"/>
      <c r="M11" s="331">
        <v>-40784.49</v>
      </c>
      <c r="N11" s="325"/>
      <c r="O11" s="331">
        <v>326556072.6703645</v>
      </c>
      <c r="P11" s="332">
        <v>2012</v>
      </c>
      <c r="Q11" s="333">
        <v>231747832.09999999</v>
      </c>
      <c r="R11" s="329"/>
      <c r="S11" s="330"/>
      <c r="T11" s="331">
        <v>2000000.04</v>
      </c>
      <c r="U11" s="334"/>
      <c r="V11" s="323">
        <v>214387162.05963558</v>
      </c>
      <c r="W11" s="326"/>
      <c r="X11" s="327"/>
      <c r="Y11" s="306"/>
      <c r="Z11" s="306"/>
    </row>
    <row r="12" spans="1:26" s="212" customFormat="1">
      <c r="A12" s="659">
        <v>2013</v>
      </c>
      <c r="B12" s="660"/>
      <c r="C12" s="661"/>
      <c r="D12" s="662"/>
      <c r="E12" s="663">
        <v>508835830.46000004</v>
      </c>
      <c r="F12" s="659">
        <v>2013</v>
      </c>
      <c r="G12" s="664">
        <v>326556072.6703645</v>
      </c>
      <c r="H12" s="660"/>
      <c r="I12" s="661"/>
      <c r="J12" s="662">
        <v>14475398.939355552</v>
      </c>
      <c r="K12" s="662">
        <v>15167.226416139423</v>
      </c>
      <c r="L12" s="665"/>
      <c r="M12" s="662">
        <v>-86655.12</v>
      </c>
      <c r="N12" s="665"/>
      <c r="O12" s="662">
        <v>312190209.79972005</v>
      </c>
      <c r="P12" s="659">
        <v>2013</v>
      </c>
      <c r="Q12" s="666">
        <v>214387162.05963558</v>
      </c>
      <c r="R12" s="660"/>
      <c r="S12" s="661"/>
      <c r="T12" s="662">
        <v>2000000.04</v>
      </c>
      <c r="U12" s="665"/>
      <c r="V12" s="663">
        <v>196645620.66027996</v>
      </c>
      <c r="W12" s="667"/>
      <c r="X12" s="668"/>
      <c r="Y12" s="668"/>
      <c r="Z12" s="668"/>
    </row>
    <row r="13" spans="1:26" s="212" customFormat="1">
      <c r="A13" s="659">
        <v>2014</v>
      </c>
      <c r="B13" s="660"/>
      <c r="C13" s="661"/>
      <c r="D13" s="662"/>
      <c r="E13" s="663">
        <v>474596282</v>
      </c>
      <c r="F13" s="659">
        <v>2014</v>
      </c>
      <c r="G13" s="664">
        <v>312190209.79972005</v>
      </c>
      <c r="H13" s="660"/>
      <c r="I13" s="661"/>
      <c r="J13" s="662">
        <v>14020395.516196698</v>
      </c>
      <c r="K13" s="662">
        <v>15167.225008635342</v>
      </c>
      <c r="L13" s="665"/>
      <c r="M13" s="662">
        <v>-93908.06</v>
      </c>
      <c r="N13" s="665"/>
      <c r="O13" s="662">
        <v>296718027.87591672</v>
      </c>
      <c r="P13" s="659">
        <v>2014</v>
      </c>
      <c r="Q13" s="666">
        <v>196645620.66027996</v>
      </c>
      <c r="R13" s="660"/>
      <c r="S13" s="661"/>
      <c r="T13" s="662">
        <v>2000000.04</v>
      </c>
      <c r="U13" s="665"/>
      <c r="V13" s="663">
        <v>177878254.12408331</v>
      </c>
      <c r="W13" s="667"/>
      <c r="X13" s="668"/>
      <c r="Y13" s="668"/>
      <c r="Z13" s="668"/>
    </row>
    <row r="14" spans="1:26" s="212" customFormat="1">
      <c r="A14" s="659">
        <v>2015</v>
      </c>
      <c r="B14" s="660"/>
      <c r="C14" s="661"/>
      <c r="D14" s="662"/>
      <c r="E14" s="663">
        <v>438910852.99000001</v>
      </c>
      <c r="F14" s="659">
        <v>2015</v>
      </c>
      <c r="G14" s="664">
        <v>296718027.87591672</v>
      </c>
      <c r="H14" s="660"/>
      <c r="I14" s="661"/>
      <c r="J14" s="662">
        <v>13528641.559090078</v>
      </c>
      <c r="K14" s="662">
        <v>14163.515063904348</v>
      </c>
      <c r="L14" s="665"/>
      <c r="M14" s="662">
        <v>-101768.07</v>
      </c>
      <c r="N14" s="665"/>
      <c r="O14" s="662">
        <v>281532260.50500679</v>
      </c>
      <c r="P14" s="659">
        <v>2015</v>
      </c>
      <c r="Q14" s="666">
        <v>177878254.12408331</v>
      </c>
      <c r="R14" s="660"/>
      <c r="S14" s="661"/>
      <c r="T14" s="662">
        <v>1000000.02</v>
      </c>
      <c r="U14" s="665"/>
      <c r="V14" s="663">
        <v>157378592.48499322</v>
      </c>
      <c r="W14" s="667"/>
      <c r="X14" s="668"/>
      <c r="Y14" s="668"/>
      <c r="Z14" s="668"/>
    </row>
    <row r="15" spans="1:26" s="212" customFormat="1">
      <c r="A15" s="659">
        <v>2016</v>
      </c>
      <c r="B15" s="660"/>
      <c r="C15" s="661"/>
      <c r="D15" s="662"/>
      <c r="E15" s="663">
        <v>405440120.21000004</v>
      </c>
      <c r="F15" s="659">
        <v>2016</v>
      </c>
      <c r="G15" s="664">
        <v>281532260.50500679</v>
      </c>
      <c r="H15" s="660"/>
      <c r="I15" s="661"/>
      <c r="J15" s="662">
        <v>12997384.124271959</v>
      </c>
      <c r="K15" s="662">
        <v>13446.573805630331</v>
      </c>
      <c r="L15" s="665"/>
      <c r="M15" s="662">
        <v>-110285.93</v>
      </c>
      <c r="N15" s="665"/>
      <c r="O15" s="662">
        <v>266940481.07927874</v>
      </c>
      <c r="P15" s="659">
        <v>2016</v>
      </c>
      <c r="Q15" s="666">
        <v>157378592.48499322</v>
      </c>
      <c r="R15" s="660"/>
      <c r="S15" s="661"/>
      <c r="T15" s="662"/>
      <c r="U15" s="665"/>
      <c r="V15" s="663">
        <v>138499639.13072127</v>
      </c>
      <c r="W15" s="667"/>
      <c r="X15" s="668"/>
      <c r="Y15" s="668"/>
      <c r="Z15" s="668"/>
    </row>
    <row r="16" spans="1:26" s="212" customFormat="1">
      <c r="A16" s="659">
        <v>2017</v>
      </c>
      <c r="B16" s="660"/>
      <c r="C16" s="661"/>
      <c r="D16" s="662"/>
      <c r="E16" s="663">
        <v>371595931.29000002</v>
      </c>
      <c r="F16" s="659">
        <v>2017</v>
      </c>
      <c r="G16" s="664">
        <v>266940481.07927874</v>
      </c>
      <c r="H16" s="660"/>
      <c r="I16" s="661"/>
      <c r="J16" s="662">
        <v>12430285.083063692</v>
      </c>
      <c r="K16" s="662">
        <v>19051.470790185744</v>
      </c>
      <c r="L16" s="665"/>
      <c r="M16" s="662">
        <v>-119516.77</v>
      </c>
      <c r="N16" s="665"/>
      <c r="O16" s="662">
        <v>251820207.38234243</v>
      </c>
      <c r="P16" s="659">
        <v>2017</v>
      </c>
      <c r="Q16" s="666">
        <v>138499639.13072127</v>
      </c>
      <c r="R16" s="660"/>
      <c r="S16" s="661"/>
      <c r="T16" s="662"/>
      <c r="U16" s="665"/>
      <c r="V16" s="663">
        <v>119775723.90765759</v>
      </c>
      <c r="W16" s="667"/>
      <c r="X16" s="668"/>
      <c r="Y16" s="668"/>
      <c r="Z16" s="668"/>
    </row>
    <row r="17" spans="1:26" s="212" customFormat="1">
      <c r="A17" s="659">
        <v>2018</v>
      </c>
      <c r="B17" s="660"/>
      <c r="C17" s="661"/>
      <c r="D17" s="662"/>
      <c r="E17" s="663">
        <v>345576852.25</v>
      </c>
      <c r="F17" s="659">
        <v>2018</v>
      </c>
      <c r="G17" s="664">
        <v>251820207.38234243</v>
      </c>
      <c r="H17" s="660"/>
      <c r="I17" s="661"/>
      <c r="J17" s="662">
        <v>11823413.288866013</v>
      </c>
      <c r="K17" s="662">
        <v>24656.373507433935</v>
      </c>
      <c r="L17" s="665"/>
      <c r="M17" s="662">
        <v>-129520.21</v>
      </c>
      <c r="N17" s="665"/>
      <c r="O17" s="662">
        <v>237002040.21120843</v>
      </c>
      <c r="P17" s="659">
        <v>2018</v>
      </c>
      <c r="Q17" s="666">
        <v>119775723.90765759</v>
      </c>
      <c r="R17" s="660"/>
      <c r="S17" s="661"/>
      <c r="T17" s="662"/>
      <c r="U17" s="665"/>
      <c r="V17" s="663">
        <v>108574812.03879157</v>
      </c>
      <c r="W17" s="667"/>
      <c r="X17" s="668"/>
      <c r="Y17" s="668"/>
      <c r="Z17" s="668"/>
    </row>
    <row r="18" spans="1:26" s="212" customFormat="1">
      <c r="A18" s="659">
        <v>2019</v>
      </c>
      <c r="B18" s="660"/>
      <c r="C18" s="661"/>
      <c r="D18" s="662"/>
      <c r="E18" s="663">
        <v>321507500.94</v>
      </c>
      <c r="F18" s="659">
        <v>2019</v>
      </c>
      <c r="G18" s="664">
        <v>237002040.21120843</v>
      </c>
      <c r="H18" s="660"/>
      <c r="I18" s="661"/>
      <c r="J18" s="662">
        <v>11175570.055689961</v>
      </c>
      <c r="K18" s="662">
        <v>24656.375034080251</v>
      </c>
      <c r="L18" s="665"/>
      <c r="M18" s="662">
        <v>-140360.93</v>
      </c>
      <c r="N18" s="665"/>
      <c r="O18" s="662">
        <v>221306924.87689838</v>
      </c>
      <c r="P18" s="659">
        <v>2019</v>
      </c>
      <c r="Q18" s="666">
        <v>108574812.03879157</v>
      </c>
      <c r="R18" s="660"/>
      <c r="S18" s="661"/>
      <c r="T18" s="662"/>
      <c r="U18" s="665"/>
      <c r="V18" s="663">
        <v>100200576.06310162</v>
      </c>
      <c r="W18" s="667"/>
      <c r="X18" s="668"/>
      <c r="Y18" s="668"/>
      <c r="Z18" s="668"/>
    </row>
    <row r="19" spans="1:26" s="212" customFormat="1">
      <c r="A19" s="659">
        <v>2020</v>
      </c>
      <c r="B19" s="660"/>
      <c r="C19" s="661"/>
      <c r="D19" s="662"/>
      <c r="E19" s="663">
        <v>295954851.31000006</v>
      </c>
      <c r="F19" s="659">
        <v>2020</v>
      </c>
      <c r="G19" s="664">
        <v>221306924.87689838</v>
      </c>
      <c r="H19" s="660"/>
      <c r="I19" s="661"/>
      <c r="J19" s="662">
        <v>10482479.909132063</v>
      </c>
      <c r="K19" s="662">
        <v>24656.376733200057</v>
      </c>
      <c r="L19" s="665"/>
      <c r="M19" s="662">
        <v>-152108.97</v>
      </c>
      <c r="N19" s="665"/>
      <c r="O19" s="662">
        <v>204599112.20603046</v>
      </c>
      <c r="P19" s="659">
        <v>2020</v>
      </c>
      <c r="Q19" s="666">
        <v>100200576.06310162</v>
      </c>
      <c r="R19" s="660"/>
      <c r="S19" s="661"/>
      <c r="T19" s="662"/>
      <c r="U19" s="665"/>
      <c r="V19" s="663">
        <v>91355739.103969574</v>
      </c>
      <c r="W19" s="667"/>
      <c r="X19" s="668"/>
      <c r="Y19" s="668"/>
      <c r="Z19" s="668"/>
    </row>
    <row r="20" spans="1:26" s="212" customFormat="1">
      <c r="A20" s="659">
        <v>2021</v>
      </c>
      <c r="B20" s="660"/>
      <c r="C20" s="661"/>
      <c r="D20" s="662"/>
      <c r="E20" s="663">
        <v>269714457.60000002</v>
      </c>
      <c r="F20" s="659">
        <v>2021</v>
      </c>
      <c r="G20" s="664">
        <v>204599112.20603046</v>
      </c>
      <c r="H20" s="660"/>
      <c r="I20" s="661"/>
      <c r="J20" s="662">
        <v>9742590.7887273729</v>
      </c>
      <c r="K20" s="662">
        <v>23749.885002211136</v>
      </c>
      <c r="L20" s="665"/>
      <c r="M20" s="662">
        <v>-80764.81</v>
      </c>
      <c r="N20" s="665"/>
      <c r="O20" s="662">
        <v>187696534.60475785</v>
      </c>
      <c r="P20" s="659">
        <v>2021</v>
      </c>
      <c r="Q20" s="666">
        <v>91355739.103969574</v>
      </c>
      <c r="R20" s="660"/>
      <c r="S20" s="661"/>
      <c r="T20" s="662"/>
      <c r="U20" s="665"/>
      <c r="V20" s="663">
        <v>82017922.995242178</v>
      </c>
      <c r="W20" s="667"/>
      <c r="X20" s="668"/>
      <c r="Y20" s="668"/>
      <c r="Z20" s="668"/>
    </row>
    <row r="21" spans="1:26" s="212" customFormat="1">
      <c r="A21" s="659">
        <v>2022</v>
      </c>
      <c r="B21" s="660"/>
      <c r="C21" s="661"/>
      <c r="D21" s="662"/>
      <c r="E21" s="663">
        <v>242192547.52999997</v>
      </c>
      <c r="F21" s="659">
        <v>2022</v>
      </c>
      <c r="G21" s="664">
        <v>187696534.60475785</v>
      </c>
      <c r="H21" s="660"/>
      <c r="I21" s="661"/>
      <c r="J21" s="662">
        <v>8957850.181827426</v>
      </c>
      <c r="K21" s="662">
        <v>23749.888745382828</v>
      </c>
      <c r="L21" s="665"/>
      <c r="M21" s="662"/>
      <c r="N21" s="665"/>
      <c r="O21" s="662">
        <v>170039047.50658527</v>
      </c>
      <c r="P21" s="659">
        <v>2022</v>
      </c>
      <c r="Q21" s="666">
        <v>82017922.995242178</v>
      </c>
      <c r="R21" s="660"/>
      <c r="S21" s="661"/>
      <c r="T21" s="662"/>
      <c r="U21" s="665"/>
      <c r="V21" s="663">
        <v>72153500.023414716</v>
      </c>
      <c r="W21" s="667"/>
      <c r="X21" s="668"/>
      <c r="Y21" s="668"/>
      <c r="Z21" s="668"/>
    </row>
    <row r="22" spans="1:26" s="212" customFormat="1">
      <c r="A22" s="659">
        <v>2023</v>
      </c>
      <c r="B22" s="660"/>
      <c r="C22" s="661"/>
      <c r="D22" s="662"/>
      <c r="E22" s="663">
        <v>213059997.84</v>
      </c>
      <c r="F22" s="659">
        <v>2023</v>
      </c>
      <c r="G22" s="664">
        <v>170039047.50658527</v>
      </c>
      <c r="H22" s="660"/>
      <c r="I22" s="661"/>
      <c r="J22" s="662">
        <v>8125528.3363520205</v>
      </c>
      <c r="K22" s="662">
        <v>23749.89394491951</v>
      </c>
      <c r="L22" s="665"/>
      <c r="M22" s="668"/>
      <c r="N22" s="665"/>
      <c r="O22" s="662">
        <v>151324969.88293728</v>
      </c>
      <c r="P22" s="659">
        <v>2023</v>
      </c>
      <c r="Q22" s="666">
        <v>72153500.023414716</v>
      </c>
      <c r="R22" s="660"/>
      <c r="S22" s="661"/>
      <c r="T22" s="662"/>
      <c r="U22" s="665"/>
      <c r="V22" s="663">
        <v>61735027.957062721</v>
      </c>
      <c r="W22" s="667"/>
      <c r="X22" s="668"/>
      <c r="Y22" s="668"/>
      <c r="Z22" s="668"/>
    </row>
    <row r="23" spans="1:26">
      <c r="A23" s="335">
        <v>2024</v>
      </c>
      <c r="B23" s="336"/>
      <c r="C23" s="337"/>
      <c r="D23" s="338"/>
      <c r="E23" s="339">
        <v>182694363.53</v>
      </c>
      <c r="F23" s="335">
        <v>2024</v>
      </c>
      <c r="G23" s="340">
        <v>151324969.88293728</v>
      </c>
      <c r="H23" s="336"/>
      <c r="I23" s="337"/>
      <c r="J23" s="338">
        <v>7236118.8136832714</v>
      </c>
      <c r="K23" s="338">
        <v>23749.885570414765</v>
      </c>
      <c r="L23" s="341"/>
      <c r="M23" s="307"/>
      <c r="N23" s="342"/>
      <c r="O23" s="338">
        <v>131953013.42662056</v>
      </c>
      <c r="P23" s="335">
        <v>2024</v>
      </c>
      <c r="Q23" s="333">
        <v>61735027.957062721</v>
      </c>
      <c r="R23" s="336"/>
      <c r="S23" s="337"/>
      <c r="T23" s="338"/>
      <c r="U23" s="342"/>
      <c r="V23" s="339">
        <v>50741350.103379451</v>
      </c>
      <c r="W23" s="343"/>
      <c r="X23" s="307"/>
      <c r="Y23" s="307"/>
      <c r="Z23" s="307"/>
    </row>
    <row r="24" spans="1:26">
      <c r="A24" s="335">
        <v>2025</v>
      </c>
      <c r="B24" s="336"/>
      <c r="C24" s="337"/>
      <c r="D24" s="338"/>
      <c r="E24" s="339">
        <v>153040501.07999998</v>
      </c>
      <c r="F24" s="335">
        <v>2025</v>
      </c>
      <c r="G24" s="340">
        <v>131953013.42662056</v>
      </c>
      <c r="H24" s="336"/>
      <c r="I24" s="337"/>
      <c r="J24" s="338">
        <v>6287311.1167828143</v>
      </c>
      <c r="K24" s="338">
        <v>22659.832073119374</v>
      </c>
      <c r="L24" s="341"/>
      <c r="M24" s="307"/>
      <c r="N24" s="342"/>
      <c r="O24" s="338">
        <v>111854435.30340338</v>
      </c>
      <c r="P24" s="335">
        <v>2025</v>
      </c>
      <c r="Q24" s="333">
        <v>50741350.103379451</v>
      </c>
      <c r="R24" s="336"/>
      <c r="S24" s="337"/>
      <c r="T24" s="338"/>
      <c r="U24" s="342"/>
      <c r="V24" s="339">
        <v>41186065.776596621</v>
      </c>
      <c r="W24" s="343"/>
      <c r="X24" s="307"/>
      <c r="Y24" s="307"/>
      <c r="Z24" s="307"/>
    </row>
    <row r="25" spans="1:26">
      <c r="A25" s="335">
        <v>2026</v>
      </c>
      <c r="B25" s="336"/>
      <c r="C25" s="337"/>
      <c r="D25" s="338"/>
      <c r="E25" s="339">
        <v>123297748.98</v>
      </c>
      <c r="F25" s="335">
        <v>2026</v>
      </c>
      <c r="G25" s="340">
        <v>111854435.30340338</v>
      </c>
      <c r="H25" s="336"/>
      <c r="I25" s="337"/>
      <c r="J25" s="338">
        <v>5280241.7594156265</v>
      </c>
      <c r="K25" s="338">
        <v>22659.838068430217</v>
      </c>
      <c r="L25" s="341"/>
      <c r="M25" s="307"/>
      <c r="N25" s="342"/>
      <c r="O25" s="338">
        <v>90591401.042819008</v>
      </c>
      <c r="P25" s="335">
        <v>2026</v>
      </c>
      <c r="Q25" s="333">
        <v>41186065.776596621</v>
      </c>
      <c r="R25" s="336"/>
      <c r="S25" s="337"/>
      <c r="T25" s="338"/>
      <c r="U25" s="342"/>
      <c r="V25" s="339">
        <v>32706347.937180996</v>
      </c>
      <c r="W25" s="343"/>
      <c r="X25" s="307"/>
      <c r="Y25" s="307"/>
      <c r="Z25" s="307"/>
    </row>
    <row r="26" spans="1:26">
      <c r="A26" s="335">
        <v>2027</v>
      </c>
      <c r="B26" s="336"/>
      <c r="C26" s="337"/>
      <c r="D26" s="338"/>
      <c r="E26" s="339">
        <v>93217289.560000002</v>
      </c>
      <c r="F26" s="335">
        <v>2027</v>
      </c>
      <c r="G26" s="340">
        <v>90591401.042819008</v>
      </c>
      <c r="H26" s="336"/>
      <c r="I26" s="337"/>
      <c r="J26" s="338">
        <v>4211321.6533927545</v>
      </c>
      <c r="K26" s="338">
        <v>22659.831191790196</v>
      </c>
      <c r="L26" s="341"/>
      <c r="M26" s="307"/>
      <c r="N26" s="342"/>
      <c r="O26" s="338">
        <v>68035786.716211766</v>
      </c>
      <c r="P26" s="335">
        <v>2027</v>
      </c>
      <c r="Q26" s="333">
        <v>32706347.937180996</v>
      </c>
      <c r="R26" s="336"/>
      <c r="S26" s="337"/>
      <c r="T26" s="338"/>
      <c r="U26" s="342"/>
      <c r="V26" s="339">
        <v>25181502.84378824</v>
      </c>
      <c r="W26" s="343"/>
      <c r="X26" s="307"/>
      <c r="Y26" s="307"/>
      <c r="Z26" s="307"/>
    </row>
    <row r="27" spans="1:26">
      <c r="A27" s="335">
        <v>2028</v>
      </c>
      <c r="B27" s="336"/>
      <c r="C27" s="337"/>
      <c r="D27" s="338"/>
      <c r="E27" s="339">
        <v>62450372.189999998</v>
      </c>
      <c r="F27" s="335">
        <v>2028</v>
      </c>
      <c r="G27" s="340">
        <v>68035786.716211766</v>
      </c>
      <c r="H27" s="336"/>
      <c r="I27" s="337"/>
      <c r="J27" s="338">
        <v>3076753.0704069659</v>
      </c>
      <c r="K27" s="338">
        <v>22659.839494456442</v>
      </c>
      <c r="L27" s="341"/>
      <c r="M27" s="307"/>
      <c r="N27" s="342"/>
      <c r="O27" s="338">
        <v>43486800.306618743</v>
      </c>
      <c r="P27" s="335">
        <v>2028</v>
      </c>
      <c r="Q27" s="333">
        <v>25181502.84378824</v>
      </c>
      <c r="R27" s="336"/>
      <c r="S27" s="337"/>
      <c r="T27" s="338"/>
      <c r="U27" s="342"/>
      <c r="V27" s="339">
        <v>18963571.883381259</v>
      </c>
      <c r="W27" s="343"/>
      <c r="X27" s="307"/>
      <c r="Y27" s="307"/>
      <c r="Z27" s="307"/>
    </row>
    <row r="28" spans="1:26" ht="13.5" thickBot="1">
      <c r="A28" s="335">
        <v>2029</v>
      </c>
      <c r="B28" s="336"/>
      <c r="C28" s="337"/>
      <c r="D28" s="338"/>
      <c r="E28" s="339">
        <v>26198686.75</v>
      </c>
      <c r="F28" s="335">
        <v>2029</v>
      </c>
      <c r="G28" s="340">
        <v>43486800.306618743</v>
      </c>
      <c r="H28" s="336"/>
      <c r="I28" s="337"/>
      <c r="J28" s="338">
        <v>1101073.5533811897</v>
      </c>
      <c r="K28" s="338">
        <v>22659.83133428255</v>
      </c>
      <c r="L28" s="344"/>
      <c r="M28" s="307"/>
      <c r="N28" s="342"/>
      <c r="O28" s="338">
        <v>12569810.599999927</v>
      </c>
      <c r="P28" s="335">
        <v>2029</v>
      </c>
      <c r="Q28" s="333">
        <v>18963571.883381259</v>
      </c>
      <c r="R28" s="336"/>
      <c r="S28" s="337"/>
      <c r="T28" s="338"/>
      <c r="U28" s="342"/>
      <c r="V28" s="339">
        <v>13628876.150000073</v>
      </c>
      <c r="W28" s="343"/>
      <c r="X28" s="307"/>
      <c r="Y28" s="307"/>
      <c r="Z28" s="307"/>
    </row>
    <row r="29" spans="1:26">
      <c r="A29" s="335">
        <v>2030</v>
      </c>
      <c r="B29" s="336"/>
      <c r="C29" s="337"/>
      <c r="D29" s="338"/>
      <c r="E29" s="339">
        <v>19457674.98</v>
      </c>
      <c r="F29" s="335">
        <v>2030</v>
      </c>
      <c r="G29" s="340">
        <v>12569810.599999927</v>
      </c>
      <c r="H29" s="336"/>
      <c r="I29" s="337"/>
      <c r="J29" s="338"/>
      <c r="K29" s="338">
        <v>20223.229904976706</v>
      </c>
      <c r="L29" s="307"/>
      <c r="M29" s="307"/>
      <c r="N29" s="342"/>
      <c r="O29" s="338">
        <v>10164149.659999928</v>
      </c>
      <c r="P29" s="335">
        <v>2030</v>
      </c>
      <c r="Q29" s="333">
        <v>13628876.150000073</v>
      </c>
      <c r="R29" s="336"/>
      <c r="S29" s="337"/>
      <c r="T29" s="338"/>
      <c r="U29" s="342"/>
      <c r="V29" s="339">
        <v>9293525.3200000729</v>
      </c>
      <c r="W29" s="343"/>
      <c r="X29" s="307"/>
      <c r="Y29" s="307"/>
      <c r="Z29" s="307"/>
    </row>
    <row r="30" spans="1:26" ht="13.5" thickBot="1">
      <c r="A30" s="335">
        <v>2031</v>
      </c>
      <c r="B30" s="345"/>
      <c r="C30" s="346"/>
      <c r="D30" s="338"/>
      <c r="E30" s="339">
        <v>14471210.300000001</v>
      </c>
      <c r="F30" s="335">
        <v>2031</v>
      </c>
      <c r="G30" s="340">
        <v>10164149.659999928</v>
      </c>
      <c r="H30" s="345"/>
      <c r="I30" s="346"/>
      <c r="J30" s="338"/>
      <c r="K30" s="338">
        <v>20116.506040790748</v>
      </c>
      <c r="L30" s="307"/>
      <c r="M30" s="307"/>
      <c r="N30" s="347"/>
      <c r="O30" s="338">
        <v>8364325.0799999274</v>
      </c>
      <c r="P30" s="335">
        <v>2031</v>
      </c>
      <c r="Q30" s="333">
        <v>9293525.3200000729</v>
      </c>
      <c r="R30" s="345"/>
      <c r="S30" s="346"/>
      <c r="T30" s="338"/>
      <c r="U30" s="347"/>
      <c r="V30" s="339">
        <v>6106885.2200000733</v>
      </c>
      <c r="W30" s="343"/>
      <c r="X30" s="307"/>
      <c r="Y30" s="307"/>
      <c r="Z30" s="307"/>
    </row>
    <row r="31" spans="1:26" ht="13.5" thickBot="1">
      <c r="A31" s="348"/>
      <c r="B31" s="349"/>
      <c r="C31" s="349"/>
      <c r="D31" s="349"/>
      <c r="E31" s="350"/>
      <c r="F31" s="348"/>
      <c r="G31" s="349"/>
      <c r="H31" s="349"/>
      <c r="I31" s="349"/>
      <c r="J31" s="349"/>
      <c r="K31" s="351"/>
      <c r="L31" s="349"/>
      <c r="M31" s="349"/>
      <c r="N31" s="352"/>
      <c r="O31" s="349"/>
      <c r="P31" s="348"/>
      <c r="Q31" s="349"/>
      <c r="R31" s="351"/>
      <c r="S31" s="351"/>
      <c r="T31" s="351"/>
      <c r="U31" s="351"/>
      <c r="V31" s="353"/>
      <c r="W31" s="354"/>
      <c r="X31" s="343"/>
      <c r="Y31" s="307"/>
      <c r="Z31" s="307"/>
    </row>
    <row r="32" spans="1:26">
      <c r="K32" s="252"/>
      <c r="R32" s="252"/>
      <c r="S32" s="252"/>
      <c r="T32" s="252"/>
      <c r="U32" s="252"/>
      <c r="V32" s="252"/>
      <c r="W32" s="354"/>
      <c r="X32" s="354"/>
      <c r="Y32" s="354"/>
      <c r="Z32" s="343"/>
    </row>
    <row r="33" spans="8:26">
      <c r="H33" s="254"/>
      <c r="K33" s="252"/>
      <c r="R33" s="254"/>
      <c r="S33" s="252"/>
      <c r="T33" s="252"/>
      <c r="U33" s="252"/>
      <c r="V33" s="252"/>
      <c r="W33" s="354"/>
      <c r="X33" s="354"/>
      <c r="Y33" s="354"/>
      <c r="Z33" s="343"/>
    </row>
    <row r="34" spans="8:26">
      <c r="H34" s="254"/>
      <c r="K34" s="252"/>
      <c r="N34" s="355"/>
      <c r="R34" s="254"/>
      <c r="S34" s="252"/>
      <c r="T34" s="252"/>
      <c r="U34" s="252"/>
      <c r="V34" s="252"/>
      <c r="W34" s="354"/>
      <c r="X34" s="354"/>
      <c r="Y34" s="354"/>
      <c r="Z34" s="307"/>
    </row>
  </sheetData>
  <mergeCells count="4">
    <mergeCell ref="H8:O8"/>
    <mergeCell ref="A8:E8"/>
    <mergeCell ref="A5:L5"/>
    <mergeCell ref="P8:V8"/>
  </mergeCells>
  <phoneticPr fontId="3" type="noConversion"/>
  <pageMargins left="0.76" right="0.7" top="1" bottom="1" header="0.5" footer="0.5"/>
  <pageSetup scale="80" fitToHeight="2" orientation="landscape" r:id="rId1"/>
  <headerFooter alignWithMargins="0">
    <oddFooter>&amp;L&amp;F&amp;C&amp;A&amp;R&amp;D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T71"/>
  <sheetViews>
    <sheetView zoomScale="90" zoomScaleNormal="90" workbookViewId="0">
      <selection activeCell="I30" sqref="I30"/>
    </sheetView>
  </sheetViews>
  <sheetFormatPr defaultColWidth="8.85546875" defaultRowHeight="12.75"/>
  <cols>
    <col min="1" max="1" width="8" style="190" customWidth="1"/>
    <col min="2" max="2" width="14.140625" style="190" customWidth="1"/>
    <col min="3" max="3" width="12" style="190" customWidth="1"/>
    <col min="4" max="4" width="13.140625" style="190" customWidth="1"/>
    <col min="5" max="5" width="12.5703125" style="190" customWidth="1"/>
    <col min="6" max="6" width="12.42578125" style="190" customWidth="1"/>
    <col min="7" max="7" width="12.5703125" style="190" customWidth="1"/>
    <col min="8" max="8" width="11.5703125" style="190" customWidth="1"/>
    <col min="9" max="9" width="11.42578125" style="190" bestFit="1" customWidth="1"/>
    <col min="10" max="10" width="11.42578125" style="190" customWidth="1"/>
    <col min="11" max="11" width="11" style="190" customWidth="1"/>
    <col min="12" max="12" width="8.85546875" style="190"/>
    <col min="13" max="14" width="9.5703125" style="190" hidden="1" customWidth="1"/>
    <col min="15" max="15" width="10.5703125" style="190" hidden="1" customWidth="1"/>
    <col min="16" max="16" width="11.5703125" style="359" hidden="1" customWidth="1"/>
    <col min="17" max="17" width="4.42578125" style="190" hidden="1" customWidth="1"/>
    <col min="18" max="18" width="10.42578125" style="190" hidden="1" customWidth="1"/>
    <col min="19" max="20" width="10.5703125" style="190" hidden="1" customWidth="1"/>
    <col min="21" max="21" width="11.140625" style="190" hidden="1" customWidth="1"/>
    <col min="22" max="22" width="5.140625" style="190" hidden="1" customWidth="1"/>
    <col min="23" max="25" width="0" style="190" hidden="1" customWidth="1"/>
    <col min="26" max="26" width="11.5703125" style="190" hidden="1" customWidth="1"/>
    <col min="27" max="27" width="5.42578125" style="190" hidden="1" customWidth="1"/>
    <col min="28" max="29" width="0" style="190" hidden="1" customWidth="1"/>
    <col min="30" max="30" width="10.140625" style="190" hidden="1" customWidth="1"/>
    <col min="31" max="31" width="11.140625" style="190" hidden="1" customWidth="1"/>
    <col min="32" max="32" width="5.42578125" style="190" hidden="1" customWidth="1"/>
    <col min="33" max="35" width="9.5703125" style="190" hidden="1" customWidth="1"/>
    <col min="36" max="36" width="11.85546875" style="190" hidden="1" customWidth="1"/>
    <col min="37" max="37" width="0" style="190" hidden="1" customWidth="1"/>
    <col min="38" max="40" width="9.5703125" style="190" hidden="1" customWidth="1"/>
    <col min="41" max="41" width="11.85546875" style="190" hidden="1" customWidth="1"/>
    <col min="42" max="45" width="0" style="190" hidden="1" customWidth="1"/>
    <col min="46" max="46" width="11.85546875" style="190" hidden="1" customWidth="1"/>
    <col min="47" max="16384" width="8.85546875" style="190"/>
  </cols>
  <sheetData>
    <row r="1" spans="1:41" ht="18.75">
      <c r="A1" s="656" t="s">
        <v>300</v>
      </c>
    </row>
    <row r="2" spans="1:41" ht="15.75">
      <c r="A2" s="657" t="s">
        <v>333</v>
      </c>
    </row>
    <row r="3" spans="1:41" ht="21">
      <c r="A3" s="180" t="s">
        <v>301</v>
      </c>
    </row>
    <row r="4" spans="1:41" ht="15.75">
      <c r="A4" s="243" t="s">
        <v>5</v>
      </c>
    </row>
    <row r="5" spans="1:41" ht="60.6" customHeight="1">
      <c r="A5" s="723" t="s">
        <v>142</v>
      </c>
      <c r="B5" s="723"/>
      <c r="C5" s="723"/>
      <c r="D5" s="723"/>
      <c r="E5" s="723"/>
      <c r="F5" s="723"/>
      <c r="G5" s="723"/>
      <c r="H5" s="723"/>
      <c r="I5" s="723"/>
      <c r="J5" s="723"/>
      <c r="K5" s="723"/>
      <c r="L5" s="310"/>
      <c r="M5" s="310"/>
    </row>
    <row r="7" spans="1:41" ht="13.5" thickBot="1"/>
    <row r="8" spans="1:41" ht="20.25" customHeight="1">
      <c r="A8" s="360"/>
      <c r="B8" s="727" t="s">
        <v>0</v>
      </c>
      <c r="C8" s="728"/>
      <c r="D8" s="728"/>
      <c r="E8" s="728"/>
      <c r="F8" s="729"/>
      <c r="G8" s="727" t="s">
        <v>6</v>
      </c>
      <c r="H8" s="728"/>
      <c r="I8" s="728"/>
      <c r="J8" s="728"/>
      <c r="K8" s="729"/>
      <c r="M8" s="361" t="s">
        <v>153</v>
      </c>
    </row>
    <row r="9" spans="1:41" ht="30.75" customHeight="1" thickBot="1">
      <c r="B9" s="362" t="s">
        <v>35</v>
      </c>
      <c r="C9" s="363" t="s">
        <v>22</v>
      </c>
      <c r="D9" s="363" t="s">
        <v>23</v>
      </c>
      <c r="E9" s="363" t="s">
        <v>29</v>
      </c>
      <c r="F9" s="364" t="s">
        <v>21</v>
      </c>
      <c r="G9" s="362" t="s">
        <v>35</v>
      </c>
      <c r="H9" s="363" t="s">
        <v>22</v>
      </c>
      <c r="I9" s="363" t="s">
        <v>23</v>
      </c>
      <c r="J9" s="363" t="s">
        <v>29</v>
      </c>
      <c r="K9" s="364" t="s">
        <v>21</v>
      </c>
      <c r="M9" s="726" t="s">
        <v>147</v>
      </c>
      <c r="N9" s="726"/>
      <c r="O9" s="726"/>
      <c r="P9" s="726"/>
      <c r="R9" s="726" t="s">
        <v>148</v>
      </c>
      <c r="S9" s="726"/>
      <c r="T9" s="726"/>
      <c r="U9" s="726"/>
      <c r="W9" s="730" t="s">
        <v>149</v>
      </c>
      <c r="X9" s="730"/>
      <c r="Y9" s="730"/>
      <c r="Z9" s="730"/>
      <c r="AB9" s="726" t="s">
        <v>150</v>
      </c>
      <c r="AC9" s="726"/>
      <c r="AD9" s="726"/>
      <c r="AE9" s="726"/>
      <c r="AG9" s="725" t="s">
        <v>151</v>
      </c>
      <c r="AH9" s="725"/>
      <c r="AI9" s="725"/>
      <c r="AJ9" s="725"/>
      <c r="AL9" s="725" t="s">
        <v>152</v>
      </c>
      <c r="AM9" s="725"/>
      <c r="AN9" s="725"/>
      <c r="AO9" s="725"/>
    </row>
    <row r="10" spans="1:41" s="212" customFormat="1" ht="13.5" thickBot="1">
      <c r="A10" s="366">
        <v>2011</v>
      </c>
      <c r="B10" s="367"/>
      <c r="C10" s="669"/>
      <c r="D10" s="669"/>
      <c r="E10" s="669"/>
      <c r="F10" s="371"/>
      <c r="G10" s="367">
        <v>36042765.530000001</v>
      </c>
      <c r="H10" s="670"/>
      <c r="I10" s="671"/>
      <c r="J10" s="672"/>
      <c r="K10" s="371">
        <v>36008113.880000003</v>
      </c>
      <c r="L10" s="673"/>
      <c r="P10" s="674"/>
      <c r="Q10" s="675"/>
    </row>
    <row r="11" spans="1:41" s="212" customFormat="1">
      <c r="A11" s="366">
        <v>2012</v>
      </c>
      <c r="B11" s="367">
        <v>100462690.75</v>
      </c>
      <c r="C11" s="670"/>
      <c r="D11" s="671"/>
      <c r="E11" s="672"/>
      <c r="F11" s="371">
        <v>99626852.530000001</v>
      </c>
      <c r="G11" s="367">
        <v>36008113.880000003</v>
      </c>
      <c r="H11" s="368"/>
      <c r="I11" s="369"/>
      <c r="J11" s="370"/>
      <c r="K11" s="371">
        <v>35802156.190000005</v>
      </c>
      <c r="L11" s="673"/>
      <c r="M11" s="470" t="s">
        <v>143</v>
      </c>
      <c r="N11" s="470" t="s">
        <v>144</v>
      </c>
      <c r="O11" s="470" t="s">
        <v>145</v>
      </c>
      <c r="P11" s="676" t="s">
        <v>146</v>
      </c>
      <c r="Q11" s="472"/>
      <c r="R11" s="470" t="s">
        <v>143</v>
      </c>
      <c r="S11" s="470" t="s">
        <v>144</v>
      </c>
      <c r="T11" s="470" t="s">
        <v>145</v>
      </c>
      <c r="U11" s="676" t="s">
        <v>146</v>
      </c>
      <c r="V11" s="472"/>
      <c r="W11" s="470" t="s">
        <v>143</v>
      </c>
      <c r="X11" s="470" t="s">
        <v>144</v>
      </c>
      <c r="Y11" s="470" t="s">
        <v>145</v>
      </c>
      <c r="Z11" s="676" t="s">
        <v>146</v>
      </c>
      <c r="AB11" s="470" t="s">
        <v>143</v>
      </c>
      <c r="AC11" s="470" t="s">
        <v>144</v>
      </c>
      <c r="AD11" s="470" t="s">
        <v>145</v>
      </c>
      <c r="AE11" s="676" t="s">
        <v>146</v>
      </c>
      <c r="AG11" s="470" t="s">
        <v>143</v>
      </c>
      <c r="AH11" s="470" t="s">
        <v>144</v>
      </c>
      <c r="AI11" s="470" t="s">
        <v>145</v>
      </c>
      <c r="AJ11" s="676" t="s">
        <v>146</v>
      </c>
      <c r="AL11" s="470" t="s">
        <v>143</v>
      </c>
      <c r="AM11" s="470" t="s">
        <v>144</v>
      </c>
      <c r="AN11" s="470" t="s">
        <v>145</v>
      </c>
      <c r="AO11" s="676" t="s">
        <v>146</v>
      </c>
    </row>
    <row r="12" spans="1:41" s="212" customFormat="1">
      <c r="A12" s="366">
        <v>2013</v>
      </c>
      <c r="B12" s="367">
        <v>99626852.530000001</v>
      </c>
      <c r="C12" s="368"/>
      <c r="D12" s="369"/>
      <c r="E12" s="370"/>
      <c r="F12" s="371">
        <v>92025927.819999993</v>
      </c>
      <c r="G12" s="367">
        <v>35802156.190000005</v>
      </c>
      <c r="H12" s="368"/>
      <c r="I12" s="369"/>
      <c r="J12" s="370"/>
      <c r="K12" s="371">
        <v>39315667.780000001</v>
      </c>
      <c r="L12" s="673"/>
      <c r="M12" s="619">
        <v>1959499.6</v>
      </c>
      <c r="N12" s="619">
        <v>9722962.6899999995</v>
      </c>
      <c r="O12" s="619">
        <v>11682462.289999999</v>
      </c>
      <c r="P12" s="619">
        <v>133469509.12</v>
      </c>
      <c r="Q12" s="472"/>
      <c r="R12" s="472">
        <v>1883748.8100000005</v>
      </c>
      <c r="S12" s="472">
        <v>9757373.5499999989</v>
      </c>
      <c r="T12" s="619">
        <v>11641122.359999999</v>
      </c>
      <c r="U12" s="472">
        <v>137212270.94</v>
      </c>
      <c r="V12" s="472"/>
      <c r="W12" s="212">
        <v>-318869</v>
      </c>
      <c r="X12" s="212">
        <v>-314679</v>
      </c>
      <c r="Y12" s="212">
        <v>-633548</v>
      </c>
      <c r="Z12" s="212">
        <v>-5870675.3399999999</v>
      </c>
      <c r="AB12" s="472">
        <v>1564879.8100000005</v>
      </c>
      <c r="AC12" s="472">
        <v>9442694.5499999989</v>
      </c>
      <c r="AD12" s="472">
        <v>11007574.359999999</v>
      </c>
      <c r="AE12" s="472">
        <v>131341595.59999999</v>
      </c>
      <c r="AG12" s="472">
        <v>-75750.789999999572</v>
      </c>
      <c r="AH12" s="472">
        <v>34410.859999999404</v>
      </c>
      <c r="AI12" s="472">
        <v>-41339.929999999702</v>
      </c>
      <c r="AJ12" s="472">
        <v>3742761.8199999928</v>
      </c>
      <c r="AL12" s="472">
        <v>-394619.78999999957</v>
      </c>
      <c r="AM12" s="472">
        <v>-280268.1400000006</v>
      </c>
      <c r="AN12" s="472">
        <v>-674887.9299999997</v>
      </c>
      <c r="AO12" s="472">
        <v>-2127913.5200000107</v>
      </c>
    </row>
    <row r="13" spans="1:41" s="212" customFormat="1">
      <c r="A13" s="366">
        <v>2014</v>
      </c>
      <c r="B13" s="367">
        <v>92025927.819999993</v>
      </c>
      <c r="C13" s="368"/>
      <c r="D13" s="369"/>
      <c r="E13" s="370"/>
      <c r="F13" s="371">
        <v>90509487.159999996</v>
      </c>
      <c r="G13" s="367">
        <v>39315667.780000001</v>
      </c>
      <c r="H13" s="368"/>
      <c r="I13" s="369"/>
      <c r="J13" s="370"/>
      <c r="K13" s="371">
        <v>39141757.810000002</v>
      </c>
      <c r="L13" s="673"/>
      <c r="M13" s="619">
        <v>2106184.11</v>
      </c>
      <c r="N13" s="619">
        <v>9576275.5199999996</v>
      </c>
      <c r="O13" s="619">
        <v>11682459.629999999</v>
      </c>
      <c r="P13" s="619">
        <v>131363325.01000001</v>
      </c>
      <c r="Q13" s="472"/>
      <c r="R13" s="472">
        <v>2025431.6300000006</v>
      </c>
      <c r="S13" s="472">
        <v>9615687.8000000007</v>
      </c>
      <c r="T13" s="619">
        <v>11641119.430000002</v>
      </c>
      <c r="U13" s="472">
        <v>135186839.31</v>
      </c>
      <c r="V13" s="472"/>
      <c r="W13" s="212">
        <v>-335081</v>
      </c>
      <c r="X13" s="212">
        <v>-298467</v>
      </c>
      <c r="Y13" s="212">
        <v>-633548</v>
      </c>
      <c r="Z13" s="212">
        <v>-5535594.3399999999</v>
      </c>
      <c r="AB13" s="472">
        <v>1690350.6300000006</v>
      </c>
      <c r="AC13" s="472">
        <v>9317220.8000000007</v>
      </c>
      <c r="AD13" s="472">
        <v>11007571.430000002</v>
      </c>
      <c r="AE13" s="472">
        <v>129651244.97</v>
      </c>
      <c r="AG13" s="472">
        <v>-80752.479999999283</v>
      </c>
      <c r="AH13" s="472">
        <v>39412.280000001192</v>
      </c>
      <c r="AI13" s="472">
        <v>-41340.199999997392</v>
      </c>
      <c r="AJ13" s="472">
        <v>3823514.299999997</v>
      </c>
      <c r="AL13" s="472">
        <v>-415833.47999999928</v>
      </c>
      <c r="AM13" s="472">
        <v>-259054.71999999881</v>
      </c>
      <c r="AN13" s="472">
        <v>-674888.19999999739</v>
      </c>
      <c r="AO13" s="472">
        <v>-1712080.0400000066</v>
      </c>
    </row>
    <row r="14" spans="1:41" s="212" customFormat="1">
      <c r="A14" s="366">
        <v>2015</v>
      </c>
      <c r="B14" s="367">
        <v>90509487.159999996</v>
      </c>
      <c r="C14" s="368"/>
      <c r="D14" s="369"/>
      <c r="E14" s="370"/>
      <c r="F14" s="371">
        <v>88880261.879999995</v>
      </c>
      <c r="G14" s="367">
        <v>39141757.810000002</v>
      </c>
      <c r="H14" s="368"/>
      <c r="I14" s="369"/>
      <c r="J14" s="370"/>
      <c r="K14" s="371">
        <v>38945463.850000016</v>
      </c>
      <c r="L14" s="673"/>
      <c r="M14" s="619">
        <v>2263718.88</v>
      </c>
      <c r="N14" s="619">
        <v>9418740.5899999999</v>
      </c>
      <c r="O14" s="619">
        <v>11682459.469999999</v>
      </c>
      <c r="P14" s="619">
        <v>129099606.13</v>
      </c>
      <c r="Q14" s="472"/>
      <c r="R14" s="472">
        <v>2177635.2399999993</v>
      </c>
      <c r="S14" s="472">
        <v>9463484.5399999991</v>
      </c>
      <c r="T14" s="619">
        <v>11641119.779999997</v>
      </c>
      <c r="U14" s="472">
        <v>133009204.07000001</v>
      </c>
      <c r="V14" s="472"/>
      <c r="W14" s="212">
        <v>-352116</v>
      </c>
      <c r="X14" s="212">
        <v>-281432</v>
      </c>
      <c r="Y14" s="212">
        <v>-633548</v>
      </c>
      <c r="Z14" s="212">
        <v>-5183478.34</v>
      </c>
      <c r="AB14" s="472">
        <v>1825519.2399999993</v>
      </c>
      <c r="AC14" s="472">
        <v>9182052.5399999991</v>
      </c>
      <c r="AD14" s="472">
        <v>11007571.779999997</v>
      </c>
      <c r="AE14" s="472">
        <v>127825725.73</v>
      </c>
      <c r="AG14" s="472">
        <v>-86083.640000000596</v>
      </c>
      <c r="AH14" s="472">
        <v>44743.949999999255</v>
      </c>
      <c r="AI14" s="472">
        <v>-41339.690000001341</v>
      </c>
      <c r="AJ14" s="472">
        <v>3909597.9400000125</v>
      </c>
      <c r="AL14" s="472">
        <v>-438199.6400000006</v>
      </c>
      <c r="AM14" s="472">
        <v>-236688.05000000075</v>
      </c>
      <c r="AN14" s="472">
        <v>-674887.69000000134</v>
      </c>
      <c r="AO14" s="472">
        <v>-1273880.3999999911</v>
      </c>
    </row>
    <row r="15" spans="1:41" s="212" customFormat="1">
      <c r="A15" s="366">
        <v>2016</v>
      </c>
      <c r="B15" s="367">
        <v>88880261.879999995</v>
      </c>
      <c r="C15" s="368"/>
      <c r="D15" s="369"/>
      <c r="E15" s="370"/>
      <c r="F15" s="371">
        <v>87129966.359999999</v>
      </c>
      <c r="G15" s="367">
        <v>38945463.850000016</v>
      </c>
      <c r="H15" s="368"/>
      <c r="I15" s="369"/>
      <c r="J15" s="370"/>
      <c r="K15" s="371">
        <v>38724645.090000011</v>
      </c>
      <c r="L15" s="673"/>
      <c r="M15" s="619">
        <v>2432899.2200000002</v>
      </c>
      <c r="N15" s="619">
        <v>9249561.9600000009</v>
      </c>
      <c r="O15" s="619">
        <v>11682461.180000002</v>
      </c>
      <c r="P15" s="619">
        <v>126666706.91</v>
      </c>
      <c r="Q15" s="472"/>
      <c r="R15" s="472">
        <v>2341132.2800000003</v>
      </c>
      <c r="S15" s="472">
        <v>9299988.540000001</v>
      </c>
      <c r="T15" s="619">
        <v>11641120.82</v>
      </c>
      <c r="U15" s="472">
        <v>130668071.79000001</v>
      </c>
      <c r="V15" s="472"/>
      <c r="W15" s="212">
        <v>-370018</v>
      </c>
      <c r="X15" s="212">
        <v>-263530</v>
      </c>
      <c r="Y15" s="212">
        <v>-633548</v>
      </c>
      <c r="Z15" s="212">
        <v>-4813460.34</v>
      </c>
      <c r="AB15" s="472">
        <v>1971114.2800000003</v>
      </c>
      <c r="AC15" s="472">
        <v>9036458.540000001</v>
      </c>
      <c r="AD15" s="472">
        <v>11007572.82</v>
      </c>
      <c r="AE15" s="472">
        <v>125854611.45</v>
      </c>
      <c r="AG15" s="472">
        <v>-91766.939999999944</v>
      </c>
      <c r="AH15" s="472">
        <v>50426.580000000075</v>
      </c>
      <c r="AI15" s="472">
        <v>-41340.360000001267</v>
      </c>
      <c r="AJ15" s="472">
        <v>4001364.8800000101</v>
      </c>
      <c r="AL15" s="472">
        <v>-461784.93999999994</v>
      </c>
      <c r="AM15" s="472">
        <v>-213103.41999999993</v>
      </c>
      <c r="AN15" s="472">
        <v>-674888.36000000127</v>
      </c>
      <c r="AO15" s="472">
        <v>-812095.45999999344</v>
      </c>
    </row>
    <row r="16" spans="1:41" s="212" customFormat="1">
      <c r="A16" s="366">
        <v>2017</v>
      </c>
      <c r="B16" s="367">
        <v>87129966.359999999</v>
      </c>
      <c r="C16" s="368"/>
      <c r="D16" s="369"/>
      <c r="E16" s="370"/>
      <c r="F16" s="371">
        <v>85249708.459999993</v>
      </c>
      <c r="G16" s="367">
        <v>38724645.090000011</v>
      </c>
      <c r="H16" s="368"/>
      <c r="I16" s="369"/>
      <c r="J16" s="370"/>
      <c r="K16" s="371">
        <v>38476982.99000001</v>
      </c>
      <c r="L16" s="673"/>
      <c r="M16" s="619">
        <v>2614573.92</v>
      </c>
      <c r="N16" s="619">
        <v>9067883.6099999994</v>
      </c>
      <c r="O16" s="619">
        <v>11682457.529999999</v>
      </c>
      <c r="P16" s="619">
        <v>124052132.98999999</v>
      </c>
      <c r="Q16" s="472"/>
      <c r="R16" s="472">
        <v>2516750</v>
      </c>
      <c r="S16" s="472">
        <v>9124367.629999999</v>
      </c>
      <c r="T16" s="619">
        <v>11641117.629999999</v>
      </c>
      <c r="U16" s="472">
        <v>128151321.79000001</v>
      </c>
      <c r="V16" s="472"/>
      <c r="W16" s="212">
        <v>-388830</v>
      </c>
      <c r="X16" s="212">
        <v>-244718</v>
      </c>
      <c r="Y16" s="212">
        <v>-633548</v>
      </c>
      <c r="Z16" s="212">
        <v>-4424630.34</v>
      </c>
      <c r="AB16" s="472">
        <v>2127920</v>
      </c>
      <c r="AC16" s="472">
        <v>8879649.629999999</v>
      </c>
      <c r="AD16" s="472">
        <v>11007569.629999999</v>
      </c>
      <c r="AE16" s="472">
        <v>123726691.45</v>
      </c>
      <c r="AG16" s="472">
        <v>-97823.919999999925</v>
      </c>
      <c r="AH16" s="472">
        <v>56484.019999999553</v>
      </c>
      <c r="AI16" s="472">
        <v>-41339.900000000373</v>
      </c>
      <c r="AJ16" s="472">
        <v>4099188.8000000119</v>
      </c>
      <c r="AL16" s="472">
        <v>-486653.91999999993</v>
      </c>
      <c r="AM16" s="472">
        <v>-188233.98000000045</v>
      </c>
      <c r="AN16" s="472">
        <v>-674887.90000000037</v>
      </c>
      <c r="AO16" s="472">
        <v>-325441.53999999166</v>
      </c>
    </row>
    <row r="17" spans="1:41" s="212" customFormat="1">
      <c r="A17" s="366">
        <v>2018</v>
      </c>
      <c r="B17" s="367">
        <v>85249708.459999993</v>
      </c>
      <c r="C17" s="368"/>
      <c r="D17" s="369"/>
      <c r="E17" s="370"/>
      <c r="F17" s="371">
        <v>83229947.809999987</v>
      </c>
      <c r="G17" s="367">
        <v>38476982.99000001</v>
      </c>
      <c r="H17" s="368"/>
      <c r="I17" s="369"/>
      <c r="J17" s="370"/>
      <c r="K17" s="371">
        <v>36579822.090000018</v>
      </c>
      <c r="L17" s="673"/>
      <c r="M17" s="619">
        <v>4429799.5599999996</v>
      </c>
      <c r="N17" s="619">
        <v>8872789.8100000005</v>
      </c>
      <c r="O17" s="619">
        <v>13302589.370000001</v>
      </c>
      <c r="P17" s="619">
        <v>119622333.42999999</v>
      </c>
      <c r="Q17" s="472"/>
      <c r="R17" s="472">
        <v>4325519.5499999989</v>
      </c>
      <c r="S17" s="472">
        <v>8935730.0200000014</v>
      </c>
      <c r="T17" s="619">
        <v>13261249.57</v>
      </c>
      <c r="U17" s="472">
        <v>123825802.24000001</v>
      </c>
      <c r="V17" s="472"/>
      <c r="W17" s="212">
        <v>-408598</v>
      </c>
      <c r="X17" s="212">
        <v>-224950</v>
      </c>
      <c r="Y17" s="212">
        <v>-633548</v>
      </c>
      <c r="Z17" s="212">
        <v>-4016032.34</v>
      </c>
      <c r="AB17" s="472">
        <v>3916921.5499999989</v>
      </c>
      <c r="AC17" s="472">
        <v>8710780.0200000014</v>
      </c>
      <c r="AD17" s="472">
        <v>12627701.57</v>
      </c>
      <c r="AE17" s="472">
        <v>119809769.90000001</v>
      </c>
      <c r="AG17" s="472">
        <v>-104280.01000000071</v>
      </c>
      <c r="AH17" s="472">
        <v>62940.210000000894</v>
      </c>
      <c r="AI17" s="472">
        <v>-41339.800000000745</v>
      </c>
      <c r="AJ17" s="472">
        <v>4203468.8100000173</v>
      </c>
      <c r="AL17" s="472">
        <v>-512878.01000000071</v>
      </c>
      <c r="AM17" s="472">
        <v>-162009.78999999911</v>
      </c>
      <c r="AN17" s="472">
        <v>-674887.80000000075</v>
      </c>
      <c r="AO17" s="472">
        <v>187436.47000001371</v>
      </c>
    </row>
    <row r="18" spans="1:41" s="212" customFormat="1">
      <c r="A18" s="366">
        <v>2019</v>
      </c>
      <c r="B18" s="367">
        <v>83229947.809999987</v>
      </c>
      <c r="C18" s="368"/>
      <c r="D18" s="369"/>
      <c r="E18" s="370"/>
      <c r="F18" s="371">
        <v>81060447.209999993</v>
      </c>
      <c r="G18" s="367">
        <v>36579822.090000018</v>
      </c>
      <c r="H18" s="368"/>
      <c r="I18" s="369"/>
      <c r="J18" s="370"/>
      <c r="K18" s="371">
        <v>33068058.790000014</v>
      </c>
      <c r="L18" s="673"/>
      <c r="M18" s="619">
        <v>6221796.54</v>
      </c>
      <c r="N18" s="619">
        <v>8591896.7599999998</v>
      </c>
      <c r="O18" s="619">
        <v>14813693.300000001</v>
      </c>
      <c r="P18" s="619">
        <v>113400536.88999999</v>
      </c>
      <c r="Q18" s="472"/>
      <c r="R18" s="472">
        <v>6110634.9000000013</v>
      </c>
      <c r="S18" s="472">
        <v>8661718.3399999999</v>
      </c>
      <c r="T18" s="619">
        <v>14772353.240000002</v>
      </c>
      <c r="U18" s="472">
        <v>117715167.34</v>
      </c>
      <c r="V18" s="472"/>
      <c r="W18" s="212">
        <v>-429371</v>
      </c>
      <c r="X18" s="212">
        <v>-204177</v>
      </c>
      <c r="Y18" s="212">
        <v>-633548</v>
      </c>
      <c r="Z18" s="212">
        <v>-3586661.34</v>
      </c>
      <c r="AB18" s="472">
        <v>5681263.9000000013</v>
      </c>
      <c r="AC18" s="472">
        <v>8457541.3399999999</v>
      </c>
      <c r="AD18" s="472">
        <v>14138805.240000002</v>
      </c>
      <c r="AE18" s="472">
        <v>114128506</v>
      </c>
      <c r="AG18" s="472">
        <v>-111161.63999999873</v>
      </c>
      <c r="AH18" s="472">
        <v>69821.580000000075</v>
      </c>
      <c r="AI18" s="472">
        <v>-41340.059999998659</v>
      </c>
      <c r="AJ18" s="472">
        <v>4314630.4500000179</v>
      </c>
      <c r="AL18" s="472">
        <v>-540532.63999999873</v>
      </c>
      <c r="AM18" s="472">
        <v>-134355.41999999993</v>
      </c>
      <c r="AN18" s="472">
        <v>-674888.05999999866</v>
      </c>
      <c r="AO18" s="472">
        <v>727969.11000001431</v>
      </c>
    </row>
    <row r="19" spans="1:41" s="212" customFormat="1">
      <c r="A19" s="366">
        <v>2020</v>
      </c>
      <c r="B19" s="367">
        <v>81060447.209999993</v>
      </c>
      <c r="C19" s="368"/>
      <c r="D19" s="369"/>
      <c r="E19" s="370"/>
      <c r="F19" s="371">
        <v>78730224.419999987</v>
      </c>
      <c r="G19" s="367">
        <v>33068058.790000014</v>
      </c>
      <c r="H19" s="368"/>
      <c r="I19" s="369"/>
      <c r="J19" s="370"/>
      <c r="K19" s="371">
        <v>30547754.72000001</v>
      </c>
      <c r="L19" s="673"/>
      <c r="M19" s="619">
        <v>5420224.2699999996</v>
      </c>
      <c r="N19" s="619">
        <v>8198808</v>
      </c>
      <c r="O19" s="619">
        <v>13619032.27</v>
      </c>
      <c r="P19" s="619">
        <v>107980312.61999999</v>
      </c>
      <c r="Q19" s="472"/>
      <c r="R19" s="472">
        <v>5301727.8599999985</v>
      </c>
      <c r="S19" s="472">
        <v>8275964.1699999999</v>
      </c>
      <c r="T19" s="619">
        <v>13577692.029999997</v>
      </c>
      <c r="U19" s="472">
        <v>112413439.48</v>
      </c>
      <c r="V19" s="472"/>
      <c r="W19" s="212">
        <v>-451201</v>
      </c>
      <c r="X19" s="212">
        <v>-182347</v>
      </c>
      <c r="Y19" s="212">
        <v>-633548</v>
      </c>
      <c r="Z19" s="212">
        <v>-3135460.34</v>
      </c>
      <c r="AB19" s="472">
        <v>4850526.8599999985</v>
      </c>
      <c r="AC19" s="472">
        <v>8093617.1699999999</v>
      </c>
      <c r="AD19" s="472">
        <v>12944144.029999997</v>
      </c>
      <c r="AE19" s="472">
        <v>109277979.14</v>
      </c>
      <c r="AG19" s="472">
        <v>-118496.41000000108</v>
      </c>
      <c r="AH19" s="472">
        <v>77156.169999999925</v>
      </c>
      <c r="AI19" s="472">
        <v>-41340.240000002086</v>
      </c>
      <c r="AJ19" s="472">
        <v>4433126.8600000143</v>
      </c>
      <c r="AL19" s="472">
        <v>-569697.41000000108</v>
      </c>
      <c r="AM19" s="472">
        <v>-105190.83000000007</v>
      </c>
      <c r="AN19" s="472">
        <v>-674888.24000000209</v>
      </c>
      <c r="AO19" s="472">
        <v>1297666.5200000107</v>
      </c>
    </row>
    <row r="20" spans="1:41" s="212" customFormat="1">
      <c r="A20" s="366">
        <v>2021</v>
      </c>
      <c r="B20" s="367">
        <v>78730224.419999987</v>
      </c>
      <c r="C20" s="368"/>
      <c r="D20" s="369"/>
      <c r="E20" s="370"/>
      <c r="F20" s="371">
        <v>76227494.089999989</v>
      </c>
      <c r="G20" s="367">
        <v>30547754.72000001</v>
      </c>
      <c r="H20" s="368"/>
      <c r="I20" s="369"/>
      <c r="J20" s="370"/>
      <c r="K20" s="371">
        <v>29586670.530000012</v>
      </c>
      <c r="L20" s="673"/>
      <c r="M20" s="619">
        <v>6938048.0800000001</v>
      </c>
      <c r="N20" s="619">
        <v>9615618.8399999999</v>
      </c>
      <c r="O20" s="619">
        <v>16553666.92</v>
      </c>
      <c r="P20" s="619">
        <v>101042264.53999999</v>
      </c>
      <c r="Q20" s="472"/>
      <c r="R20" s="472">
        <v>3937954.52</v>
      </c>
      <c r="S20" s="472">
        <v>7914338.1400000006</v>
      </c>
      <c r="T20" s="619">
        <v>11852292.66</v>
      </c>
      <c r="U20" s="472">
        <v>108475484.96000001</v>
      </c>
      <c r="V20" s="472"/>
      <c r="W20" s="212">
        <v>-474140</v>
      </c>
      <c r="X20" s="212">
        <v>-159408</v>
      </c>
      <c r="Y20" s="212">
        <v>-633548</v>
      </c>
      <c r="Z20" s="212">
        <v>-2661320.34</v>
      </c>
      <c r="AB20" s="472">
        <v>3463814.52</v>
      </c>
      <c r="AC20" s="472">
        <v>7754930.1400000006</v>
      </c>
      <c r="AD20" s="472">
        <v>11218744.66</v>
      </c>
      <c r="AE20" s="472">
        <v>105814164.62</v>
      </c>
      <c r="AG20" s="472">
        <v>-3000093.56</v>
      </c>
      <c r="AH20" s="472">
        <v>-1701280.6999999993</v>
      </c>
      <c r="AI20" s="472">
        <v>-4701374.26</v>
      </c>
      <c r="AJ20" s="472">
        <v>7433220.4200000167</v>
      </c>
      <c r="AL20" s="472">
        <v>-3474233.56</v>
      </c>
      <c r="AM20" s="472">
        <v>-1860688.6999999993</v>
      </c>
      <c r="AN20" s="472">
        <v>-5334922.26</v>
      </c>
      <c r="AO20" s="472">
        <v>4771900.0800000131</v>
      </c>
    </row>
    <row r="21" spans="1:41" s="212" customFormat="1">
      <c r="A21" s="366">
        <v>2022</v>
      </c>
      <c r="B21" s="367">
        <v>76227494.089999989</v>
      </c>
      <c r="C21" s="368"/>
      <c r="D21" s="369"/>
      <c r="E21" s="370"/>
      <c r="F21" s="371">
        <v>73539612.949999988</v>
      </c>
      <c r="G21" s="367">
        <v>29586670.530000012</v>
      </c>
      <c r="H21" s="368"/>
      <c r="I21" s="369"/>
      <c r="J21" s="370"/>
      <c r="K21" s="371">
        <v>28553451.790000021</v>
      </c>
      <c r="L21" s="673"/>
      <c r="M21" s="619">
        <v>4353991.76</v>
      </c>
      <c r="N21" s="619">
        <v>7550924.2699999996</v>
      </c>
      <c r="O21" s="619">
        <v>11904916.029999999</v>
      </c>
      <c r="P21" s="619">
        <v>96688272.779999986</v>
      </c>
      <c r="Q21" s="472"/>
      <c r="R21" s="472">
        <v>4219345.8800000008</v>
      </c>
      <c r="S21" s="472">
        <v>7632946.6500000004</v>
      </c>
      <c r="T21" s="619">
        <v>11852292.530000001</v>
      </c>
      <c r="U21" s="472">
        <v>104256139.08000001</v>
      </c>
      <c r="V21" s="472"/>
      <c r="W21" s="212">
        <v>-498246</v>
      </c>
      <c r="X21" s="212">
        <v>-135302</v>
      </c>
      <c r="Y21" s="212">
        <v>-633548</v>
      </c>
      <c r="Z21" s="212">
        <v>-2163074.34</v>
      </c>
      <c r="AB21" s="472">
        <v>3721099.8800000008</v>
      </c>
      <c r="AC21" s="472">
        <v>7497644.6500000004</v>
      </c>
      <c r="AD21" s="472">
        <v>11218744.530000001</v>
      </c>
      <c r="AE21" s="472">
        <v>102093064.74000001</v>
      </c>
      <c r="AG21" s="472">
        <v>-134645.87999999896</v>
      </c>
      <c r="AH21" s="472">
        <v>82022.38000000082</v>
      </c>
      <c r="AI21" s="472">
        <v>-52623.499999998137</v>
      </c>
      <c r="AJ21" s="472">
        <v>7567866.3000000268</v>
      </c>
      <c r="AL21" s="472">
        <v>-632891.87999999896</v>
      </c>
      <c r="AM21" s="472">
        <v>-53279.61999999918</v>
      </c>
      <c r="AN21" s="472">
        <v>-686171.49999999814</v>
      </c>
      <c r="AO21" s="472">
        <v>5404791.9600000232</v>
      </c>
    </row>
    <row r="22" spans="1:41" s="212" customFormat="1">
      <c r="A22" s="366">
        <v>2023</v>
      </c>
      <c r="B22" s="367">
        <v>73539612.949999988</v>
      </c>
      <c r="C22" s="368"/>
      <c r="D22" s="369"/>
      <c r="E22" s="370"/>
      <c r="F22" s="371">
        <v>70653014.189999983</v>
      </c>
      <c r="G22" s="367">
        <v>28553451.790000021</v>
      </c>
      <c r="H22" s="368"/>
      <c r="I22" s="369"/>
      <c r="J22" s="370"/>
      <c r="K22" s="371">
        <v>27442733.340000033</v>
      </c>
      <c r="L22" s="673"/>
      <c r="M22" s="619">
        <v>4664421.3999999994</v>
      </c>
      <c r="N22" s="619">
        <v>7240495.3700000001</v>
      </c>
      <c r="O22" s="619">
        <v>11904916.77</v>
      </c>
      <c r="P22" s="619">
        <v>92023851.37999998</v>
      </c>
      <c r="Q22" s="472"/>
      <c r="R22" s="472">
        <v>4520894.209999999</v>
      </c>
      <c r="S22" s="472">
        <v>7331398.5599999996</v>
      </c>
      <c r="T22" s="619">
        <v>11852292.77</v>
      </c>
      <c r="U22" s="472">
        <v>99735244.87000002</v>
      </c>
      <c r="V22" s="472"/>
      <c r="W22" s="212">
        <v>-523577</v>
      </c>
      <c r="X22" s="212">
        <v>-109971</v>
      </c>
      <c r="Y22" s="212">
        <v>-633548</v>
      </c>
      <c r="Z22" s="212">
        <v>-1639497.3399999999</v>
      </c>
      <c r="AB22" s="472">
        <v>3997317.209999999</v>
      </c>
      <c r="AC22" s="472">
        <v>7221427.5599999996</v>
      </c>
      <c r="AD22" s="472">
        <v>11218744.77</v>
      </c>
      <c r="AE22" s="472">
        <v>98095747.530000016</v>
      </c>
      <c r="AG22" s="472">
        <v>-143527.19000000041</v>
      </c>
      <c r="AH22" s="472">
        <v>90903.189999999478</v>
      </c>
      <c r="AI22" s="472">
        <v>-52624</v>
      </c>
      <c r="AJ22" s="472">
        <v>7711393.4900000393</v>
      </c>
      <c r="AL22" s="472">
        <v>-667104.19000000041</v>
      </c>
      <c r="AM22" s="472">
        <v>-19067.810000000522</v>
      </c>
      <c r="AN22" s="472">
        <v>-686172</v>
      </c>
      <c r="AO22" s="472">
        <v>6071896.1500000358</v>
      </c>
    </row>
    <row r="23" spans="1:41">
      <c r="A23" s="373">
        <v>2024</v>
      </c>
      <c r="B23" s="374">
        <v>70653014.189999983</v>
      </c>
      <c r="C23" s="375"/>
      <c r="D23" s="376"/>
      <c r="E23" s="377"/>
      <c r="F23" s="378">
        <v>67553142.699999988</v>
      </c>
      <c r="G23" s="374">
        <v>27442733.340000033</v>
      </c>
      <c r="H23" s="375"/>
      <c r="I23" s="376"/>
      <c r="J23" s="377"/>
      <c r="K23" s="378">
        <v>26248761.160000023</v>
      </c>
      <c r="L23" s="252"/>
      <c r="M23" s="372">
        <v>4997030.76</v>
      </c>
      <c r="N23" s="372">
        <v>6907875.3600000003</v>
      </c>
      <c r="O23" s="372">
        <v>11904906.120000001</v>
      </c>
      <c r="P23" s="372">
        <v>87026820.61999999</v>
      </c>
      <c r="Q23" s="254"/>
      <c r="R23" s="254">
        <v>4844038.67</v>
      </c>
      <c r="S23" s="254">
        <v>7008244.2499999991</v>
      </c>
      <c r="T23" s="372">
        <v>11852282.919999998</v>
      </c>
      <c r="U23" s="254">
        <v>94891206.200000018</v>
      </c>
      <c r="V23" s="254"/>
      <c r="W23" s="190">
        <v>-550195</v>
      </c>
      <c r="X23" s="190">
        <v>-83353</v>
      </c>
      <c r="Y23" s="190">
        <v>-633548</v>
      </c>
      <c r="Z23" s="190">
        <v>-1089302.3399999999</v>
      </c>
      <c r="AB23" s="254">
        <v>4293843.67</v>
      </c>
      <c r="AC23" s="254">
        <v>6924891.2499999991</v>
      </c>
      <c r="AD23" s="254">
        <v>11218734.919999998</v>
      </c>
      <c r="AE23" s="254">
        <v>93801903.860000014</v>
      </c>
      <c r="AG23" s="254">
        <v>-152992.08999999985</v>
      </c>
      <c r="AH23" s="254">
        <v>100368.88999999873</v>
      </c>
      <c r="AI23" s="254">
        <v>-52623.20000000298</v>
      </c>
      <c r="AJ23" s="254">
        <v>7864385.580000028</v>
      </c>
      <c r="AL23" s="254">
        <v>-703187.08999999985</v>
      </c>
      <c r="AM23" s="254">
        <v>17015.889999998733</v>
      </c>
      <c r="AN23" s="254">
        <v>-686171.20000000298</v>
      </c>
      <c r="AO23" s="254">
        <v>6775083.2400000244</v>
      </c>
    </row>
    <row r="24" spans="1:41">
      <c r="A24" s="373">
        <v>2025</v>
      </c>
      <c r="B24" s="374">
        <v>67553142.699999988</v>
      </c>
      <c r="C24" s="375"/>
      <c r="D24" s="376"/>
      <c r="E24" s="377"/>
      <c r="F24" s="378">
        <v>64224382.419999987</v>
      </c>
      <c r="G24" s="374">
        <v>26248761.160000023</v>
      </c>
      <c r="H24" s="375"/>
      <c r="I24" s="376"/>
      <c r="J24" s="377"/>
      <c r="K24" s="378">
        <v>24986417.740000021</v>
      </c>
      <c r="L24" s="252"/>
      <c r="M24" s="372">
        <v>5332351.17</v>
      </c>
      <c r="N24" s="372">
        <v>6551361.0099999998</v>
      </c>
      <c r="O24" s="372">
        <v>11883712.18</v>
      </c>
      <c r="P24" s="372">
        <v>81694469.449999988</v>
      </c>
      <c r="Q24" s="254"/>
      <c r="R24" s="254">
        <v>5169270.7</v>
      </c>
      <c r="S24" s="254">
        <v>6661817.5700000003</v>
      </c>
      <c r="T24" s="372">
        <v>11831088.27</v>
      </c>
      <c r="U24" s="254">
        <v>89721935.500000015</v>
      </c>
      <c r="V24" s="254"/>
      <c r="W24" s="190">
        <v>-578167</v>
      </c>
      <c r="X24" s="190">
        <v>-55381</v>
      </c>
      <c r="Y24" s="190">
        <v>-633548</v>
      </c>
      <c r="Z24" s="190">
        <v>-511135.33999999985</v>
      </c>
      <c r="AB24" s="254">
        <v>4591103.7</v>
      </c>
      <c r="AC24" s="254">
        <v>6606436.5700000003</v>
      </c>
      <c r="AD24" s="254">
        <v>11197540.27</v>
      </c>
      <c r="AE24" s="254">
        <v>89210800.160000011</v>
      </c>
      <c r="AG24" s="254">
        <v>-163080.46999999974</v>
      </c>
      <c r="AH24" s="254">
        <v>110456.56000000052</v>
      </c>
      <c r="AI24" s="254">
        <v>-52623.910000000149</v>
      </c>
      <c r="AJ24" s="254">
        <v>8027466.0500000268</v>
      </c>
      <c r="AL24" s="254">
        <v>-741247.46999999974</v>
      </c>
      <c r="AM24" s="254">
        <v>55075.560000000522</v>
      </c>
      <c r="AN24" s="254">
        <v>-686171.91000000015</v>
      </c>
      <c r="AO24" s="254">
        <v>7516330.7100000232</v>
      </c>
    </row>
    <row r="25" spans="1:41">
      <c r="A25" s="373">
        <v>2026</v>
      </c>
      <c r="B25" s="374">
        <v>64224382.419999987</v>
      </c>
      <c r="C25" s="375"/>
      <c r="D25" s="376"/>
      <c r="E25" s="377"/>
      <c r="F25" s="378">
        <v>60553553.719999991</v>
      </c>
      <c r="G25" s="374">
        <v>24986417.740000021</v>
      </c>
      <c r="H25" s="375"/>
      <c r="I25" s="376"/>
      <c r="J25" s="377"/>
      <c r="K25" s="378">
        <v>23637034.330000013</v>
      </c>
      <c r="L25" s="252"/>
      <c r="M25" s="372">
        <v>5705180.0499999998</v>
      </c>
      <c r="N25" s="372">
        <v>6171024.0599999996</v>
      </c>
      <c r="O25" s="372">
        <v>11876204.109999999</v>
      </c>
      <c r="P25" s="372">
        <v>75989289.399999991</v>
      </c>
      <c r="Q25" s="254"/>
      <c r="R25" s="254">
        <v>5531347.4499999993</v>
      </c>
      <c r="S25" s="254">
        <v>6292232.8900000006</v>
      </c>
      <c r="T25" s="372">
        <v>11823580.34</v>
      </c>
      <c r="U25" s="254">
        <v>84190588.050000012</v>
      </c>
      <c r="V25" s="254"/>
      <c r="W25" s="190">
        <v>-511135.34</v>
      </c>
      <c r="X25" s="190">
        <v>-25986</v>
      </c>
      <c r="Y25" s="190">
        <v>-537121.34000000008</v>
      </c>
      <c r="Z25" s="190">
        <v>0</v>
      </c>
      <c r="AB25" s="254">
        <v>5020212.1099999994</v>
      </c>
      <c r="AC25" s="254">
        <v>6266246.8900000006</v>
      </c>
      <c r="AD25" s="254">
        <v>11286459</v>
      </c>
      <c r="AE25" s="254">
        <v>84190588.050000012</v>
      </c>
      <c r="AG25" s="254">
        <v>-173832.60000000056</v>
      </c>
      <c r="AH25" s="254">
        <v>121208.83000000101</v>
      </c>
      <c r="AI25" s="254">
        <v>-52623.769999999553</v>
      </c>
      <c r="AJ25" s="254">
        <v>8201298.6500000209</v>
      </c>
      <c r="AL25" s="254">
        <v>-684967.94000000041</v>
      </c>
      <c r="AM25" s="254">
        <v>95222.830000001006</v>
      </c>
      <c r="AN25" s="254">
        <v>-589745.1099999994</v>
      </c>
      <c r="AO25" s="254">
        <v>8201298.6500000209</v>
      </c>
    </row>
    <row r="26" spans="1:41">
      <c r="A26" s="373">
        <v>2027</v>
      </c>
      <c r="B26" s="374">
        <v>60553553.719999991</v>
      </c>
      <c r="C26" s="375"/>
      <c r="D26" s="376"/>
      <c r="E26" s="377"/>
      <c r="F26" s="378">
        <v>56077082.909999989</v>
      </c>
      <c r="G26" s="374">
        <v>23637034.330000013</v>
      </c>
      <c r="H26" s="375"/>
      <c r="I26" s="376"/>
      <c r="J26" s="377"/>
      <c r="K26" s="378">
        <v>22131263.560000032</v>
      </c>
      <c r="L26" s="252"/>
      <c r="M26" s="372">
        <v>6167533.2799999993</v>
      </c>
      <c r="N26" s="372">
        <v>5763872.9900000002</v>
      </c>
      <c r="O26" s="372">
        <v>11931406.27</v>
      </c>
      <c r="P26" s="372">
        <v>69821756.119999975</v>
      </c>
      <c r="Q26" s="254"/>
      <c r="R26" s="254">
        <v>5982241.5800000001</v>
      </c>
      <c r="S26" s="254">
        <v>5896541.3300000001</v>
      </c>
      <c r="T26" s="372">
        <v>11878782.91</v>
      </c>
      <c r="U26" s="254">
        <v>78208346.470000014</v>
      </c>
      <c r="V26" s="254"/>
      <c r="AB26" s="254">
        <v>5982241.5800000001</v>
      </c>
      <c r="AC26" s="254">
        <v>5896541.3300000001</v>
      </c>
      <c r="AD26" s="254">
        <v>11878782.91</v>
      </c>
      <c r="AE26" s="254">
        <v>78208346.470000014</v>
      </c>
      <c r="AG26" s="254">
        <v>-185291.69999999925</v>
      </c>
      <c r="AH26" s="254">
        <v>132668.33999999985</v>
      </c>
      <c r="AI26" s="254">
        <v>-52623.359999999404</v>
      </c>
      <c r="AJ26" s="254">
        <v>8386590.3500000387</v>
      </c>
      <c r="AL26" s="254">
        <v>-185291.69999999925</v>
      </c>
      <c r="AM26" s="254">
        <v>132668.33999999985</v>
      </c>
      <c r="AN26" s="254">
        <v>-52623.359999999404</v>
      </c>
      <c r="AO26" s="254">
        <v>8386590.3500000387</v>
      </c>
    </row>
    <row r="27" spans="1:41">
      <c r="A27" s="373">
        <v>2028</v>
      </c>
      <c r="B27" s="374">
        <v>56077082.909999989</v>
      </c>
      <c r="C27" s="375"/>
      <c r="D27" s="376"/>
      <c r="E27" s="377"/>
      <c r="F27" s="378">
        <v>51285405.179999992</v>
      </c>
      <c r="G27" s="374">
        <v>22131263.560000032</v>
      </c>
      <c r="H27" s="375"/>
      <c r="I27" s="376"/>
      <c r="J27" s="377"/>
      <c r="K27" s="378">
        <v>20181590.600000024</v>
      </c>
      <c r="L27" s="252"/>
      <c r="M27" s="372">
        <v>6938855.370000001</v>
      </c>
      <c r="N27" s="372">
        <v>5324426.04</v>
      </c>
      <c r="O27" s="372">
        <v>12263281.41</v>
      </c>
      <c r="P27" s="372">
        <v>62882900.749999985</v>
      </c>
      <c r="Q27" s="254"/>
      <c r="R27" s="254">
        <v>6741350.6899999995</v>
      </c>
      <c r="S27" s="254">
        <v>5469307.1599999992</v>
      </c>
      <c r="T27" s="372">
        <v>12210657.849999998</v>
      </c>
      <c r="U27" s="254">
        <v>71466995.780000016</v>
      </c>
      <c r="V27" s="254"/>
      <c r="AB27" s="254">
        <v>6741350.6899999995</v>
      </c>
      <c r="AC27" s="254">
        <v>5469307.1599999992</v>
      </c>
      <c r="AD27" s="254">
        <v>12210657.849999998</v>
      </c>
      <c r="AE27" s="254">
        <v>71466995.780000016</v>
      </c>
      <c r="AG27" s="254">
        <v>-197504.68000000156</v>
      </c>
      <c r="AH27" s="254">
        <v>144881.11999999918</v>
      </c>
      <c r="AI27" s="254">
        <v>-52623.560000002384</v>
      </c>
      <c r="AJ27" s="254">
        <v>8584095.030000031</v>
      </c>
      <c r="AL27" s="254">
        <v>-197504.68000000156</v>
      </c>
      <c r="AM27" s="254">
        <v>144881.11999999918</v>
      </c>
      <c r="AN27" s="254">
        <v>-52623.560000002384</v>
      </c>
      <c r="AO27" s="254">
        <v>8584095.030000031</v>
      </c>
    </row>
    <row r="28" spans="1:41">
      <c r="A28" s="373">
        <v>2029</v>
      </c>
      <c r="B28" s="374">
        <v>51285405.179999992</v>
      </c>
      <c r="C28" s="375"/>
      <c r="D28" s="376"/>
      <c r="E28" s="377"/>
      <c r="F28" s="378">
        <v>46503486.339999989</v>
      </c>
      <c r="G28" s="374">
        <v>20181590.600000024</v>
      </c>
      <c r="H28" s="375"/>
      <c r="I28" s="376"/>
      <c r="J28" s="377"/>
      <c r="K28" s="378">
        <v>18169803.810000025</v>
      </c>
      <c r="L28" s="252"/>
      <c r="M28" s="372">
        <v>7004226.9100000001</v>
      </c>
      <c r="N28" s="372">
        <v>4833755.21</v>
      </c>
      <c r="O28" s="372">
        <v>11837982.120000001</v>
      </c>
      <c r="P28" s="372">
        <v>55878673.839999981</v>
      </c>
      <c r="Q28" s="254"/>
      <c r="R28" s="254">
        <v>6793705.6300000008</v>
      </c>
      <c r="S28" s="254">
        <v>4991652.83</v>
      </c>
      <c r="T28" s="372">
        <v>11785358.460000001</v>
      </c>
      <c r="U28" s="254">
        <v>64673290.150000013</v>
      </c>
      <c r="V28" s="254"/>
      <c r="AB28" s="254">
        <v>6793705.6300000008</v>
      </c>
      <c r="AC28" s="254">
        <v>4991652.83</v>
      </c>
      <c r="AD28" s="254">
        <v>11785358.460000001</v>
      </c>
      <c r="AE28" s="254">
        <v>64673290.150000013</v>
      </c>
      <c r="AG28" s="254">
        <v>-210521.27999999933</v>
      </c>
      <c r="AH28" s="254">
        <v>157897.62000000011</v>
      </c>
      <c r="AI28" s="254">
        <v>-52623.660000000149</v>
      </c>
      <c r="AJ28" s="254">
        <v>8794616.3100000322</v>
      </c>
      <c r="AL28" s="254">
        <v>-210521.27999999933</v>
      </c>
      <c r="AM28" s="254">
        <v>157897.62000000011</v>
      </c>
      <c r="AN28" s="254">
        <v>-52623.660000000149</v>
      </c>
      <c r="AO28" s="254">
        <v>8794616.3100000322</v>
      </c>
    </row>
    <row r="29" spans="1:41">
      <c r="A29" s="373">
        <v>2030</v>
      </c>
      <c r="B29" s="374">
        <v>46503486.339999989</v>
      </c>
      <c r="C29" s="375"/>
      <c r="D29" s="376"/>
      <c r="E29" s="377"/>
      <c r="F29" s="378">
        <v>41691012.339999989</v>
      </c>
      <c r="G29" s="374">
        <v>18169803.810000025</v>
      </c>
      <c r="H29" s="375"/>
      <c r="I29" s="376"/>
      <c r="J29" s="377"/>
      <c r="K29" s="378">
        <v>16106820.110000029</v>
      </c>
      <c r="L29" s="252"/>
      <c r="M29" s="372">
        <v>7099850.8900000006</v>
      </c>
      <c r="N29" s="372">
        <v>4342697.25</v>
      </c>
      <c r="O29" s="372">
        <v>11442548.140000001</v>
      </c>
      <c r="P29" s="372">
        <v>48778822.949999981</v>
      </c>
      <c r="Q29" s="254"/>
      <c r="R29" s="254">
        <v>6875457.6999999993</v>
      </c>
      <c r="S29" s="254">
        <v>4514466.62</v>
      </c>
      <c r="T29" s="372">
        <v>11389924.32</v>
      </c>
      <c r="U29" s="254">
        <v>57797832.450000018</v>
      </c>
      <c r="V29" s="254"/>
      <c r="AB29" s="254">
        <v>6875457.6999999993</v>
      </c>
      <c r="AC29" s="254">
        <v>4514466.62</v>
      </c>
      <c r="AD29" s="254">
        <v>11389924.32</v>
      </c>
      <c r="AE29" s="254">
        <v>57797832.450000018</v>
      </c>
      <c r="AG29" s="254">
        <v>-224393.19000000134</v>
      </c>
      <c r="AH29" s="254">
        <v>171769.37000000011</v>
      </c>
      <c r="AI29" s="254">
        <v>-52623.820000000298</v>
      </c>
      <c r="AJ29" s="254">
        <v>9019009.5000000373</v>
      </c>
      <c r="AL29" s="254">
        <v>-224393.19000000134</v>
      </c>
      <c r="AM29" s="254">
        <v>171769.37000000011</v>
      </c>
      <c r="AN29" s="254">
        <v>-52623.820000000298</v>
      </c>
      <c r="AO29" s="254">
        <v>9019009.5000000373</v>
      </c>
    </row>
    <row r="30" spans="1:41" ht="13.5" thickBot="1">
      <c r="A30" s="373">
        <v>2031</v>
      </c>
      <c r="B30" s="379">
        <v>41691012.339999989</v>
      </c>
      <c r="C30" s="380"/>
      <c r="D30" s="381"/>
      <c r="E30" s="382"/>
      <c r="F30" s="383">
        <v>36550018.169999987</v>
      </c>
      <c r="G30" s="379">
        <v>16106820.110000029</v>
      </c>
      <c r="H30" s="380"/>
      <c r="I30" s="381"/>
      <c r="J30" s="382"/>
      <c r="K30" s="383">
        <v>13898267.260000031</v>
      </c>
      <c r="L30" s="252"/>
      <c r="M30" s="372">
        <v>7589630.3700000001</v>
      </c>
      <c r="N30" s="372">
        <v>3846366.35</v>
      </c>
      <c r="O30" s="372">
        <v>11435996.720000001</v>
      </c>
      <c r="P30" s="372">
        <v>41189192.579999976</v>
      </c>
      <c r="Q30" s="254"/>
      <c r="R30" s="254">
        <v>7349547.0200000014</v>
      </c>
      <c r="S30" s="254">
        <v>4032874.6100000003</v>
      </c>
      <c r="T30" s="372">
        <v>11382421.630000003</v>
      </c>
      <c r="U30" s="254">
        <v>50448285.430000015</v>
      </c>
      <c r="V30" s="254"/>
      <c r="AB30" s="254">
        <v>7349547.0200000014</v>
      </c>
      <c r="AC30" s="254">
        <v>4032874.6100000003</v>
      </c>
      <c r="AD30" s="254">
        <v>11382421.630000003</v>
      </c>
      <c r="AE30" s="254">
        <v>50448285.430000015</v>
      </c>
      <c r="AG30" s="254">
        <v>-240083.3499999987</v>
      </c>
      <c r="AH30" s="254">
        <v>186508.26000000024</v>
      </c>
      <c r="AI30" s="254">
        <v>-53575.089999997988</v>
      </c>
      <c r="AJ30" s="254">
        <v>9259092.8500000387</v>
      </c>
      <c r="AL30" s="254">
        <v>-240083.3499999987</v>
      </c>
      <c r="AM30" s="254">
        <v>186508.26000000024</v>
      </c>
      <c r="AN30" s="254">
        <v>-53575.089999997988</v>
      </c>
      <c r="AO30" s="254">
        <v>9259092.8500000387</v>
      </c>
    </row>
    <row r="31" spans="1:41">
      <c r="C31" s="252"/>
      <c r="D31" s="252"/>
      <c r="E31" s="252"/>
      <c r="F31" s="252"/>
      <c r="G31" s="252"/>
      <c r="H31" s="252"/>
      <c r="I31" s="252"/>
      <c r="J31" s="252"/>
      <c r="K31" s="252"/>
      <c r="L31" s="252"/>
      <c r="N31" s="372"/>
      <c r="O31" s="372"/>
      <c r="Q31" s="254"/>
      <c r="R31" s="254"/>
      <c r="S31" s="254"/>
      <c r="T31" s="254"/>
      <c r="U31" s="254"/>
      <c r="V31" s="254"/>
    </row>
    <row r="32" spans="1:41">
      <c r="C32" s="252"/>
      <c r="D32" s="252"/>
      <c r="E32" s="252"/>
      <c r="F32" s="252"/>
      <c r="G32" s="252"/>
      <c r="H32" s="252"/>
      <c r="I32" s="252"/>
      <c r="J32" s="252"/>
      <c r="K32" s="252"/>
      <c r="L32" s="252"/>
      <c r="Q32" s="254"/>
      <c r="R32" s="254"/>
      <c r="S32" s="254"/>
      <c r="T32" s="254"/>
      <c r="U32" s="254"/>
      <c r="V32" s="254"/>
    </row>
    <row r="33" spans="3:46" ht="27.75" customHeight="1">
      <c r="Q33" s="254"/>
      <c r="R33" s="254"/>
      <c r="S33" s="254"/>
      <c r="T33" s="254"/>
      <c r="U33" s="254"/>
      <c r="V33" s="254"/>
      <c r="AG33" s="724"/>
      <c r="AH33" s="724"/>
      <c r="AI33" s="724"/>
      <c r="AJ33" s="724"/>
      <c r="AL33" s="724"/>
      <c r="AM33" s="724"/>
      <c r="AN33" s="724"/>
      <c r="AO33" s="724"/>
      <c r="AQ33" s="725"/>
      <c r="AR33" s="724"/>
      <c r="AS33" s="724"/>
      <c r="AT33" s="724"/>
    </row>
    <row r="34" spans="3:46">
      <c r="C34" s="356"/>
      <c r="D34" s="198"/>
      <c r="E34" s="198"/>
      <c r="F34" s="198"/>
      <c r="G34" s="198"/>
      <c r="H34" s="356"/>
      <c r="I34" s="198"/>
      <c r="J34" s="198"/>
      <c r="Q34" s="254"/>
      <c r="R34" s="254"/>
      <c r="S34" s="254"/>
      <c r="T34" s="254"/>
      <c r="U34" s="254"/>
      <c r="V34" s="254"/>
      <c r="AG34" s="360"/>
      <c r="AH34" s="360"/>
      <c r="AI34" s="360"/>
      <c r="AJ34" s="365"/>
      <c r="AL34" s="360"/>
      <c r="AM34" s="360"/>
      <c r="AN34" s="360"/>
      <c r="AO34" s="365"/>
      <c r="AQ34" s="360"/>
      <c r="AR34" s="360"/>
      <c r="AS34" s="360"/>
      <c r="AT34" s="365"/>
    </row>
    <row r="35" spans="3:46">
      <c r="C35" s="357"/>
      <c r="D35" s="358"/>
      <c r="E35" s="198"/>
      <c r="F35" s="198"/>
      <c r="G35" s="198"/>
      <c r="H35" s="357"/>
      <c r="I35" s="358"/>
      <c r="J35" s="198"/>
      <c r="Q35" s="254"/>
      <c r="R35" s="254"/>
      <c r="S35" s="254"/>
      <c r="T35" s="254"/>
      <c r="U35" s="254"/>
      <c r="V35" s="254"/>
      <c r="AG35" s="254"/>
      <c r="AH35" s="254"/>
      <c r="AI35" s="254"/>
      <c r="AJ35" s="254"/>
      <c r="AL35" s="254"/>
      <c r="AM35" s="254"/>
      <c r="AN35" s="254"/>
      <c r="AO35" s="254"/>
      <c r="AQ35" s="254"/>
      <c r="AR35" s="254"/>
      <c r="AS35" s="254"/>
      <c r="AT35" s="254"/>
    </row>
    <row r="36" spans="3:46">
      <c r="C36" s="357"/>
      <c r="D36" s="358"/>
      <c r="E36" s="198"/>
      <c r="F36" s="198"/>
      <c r="G36" s="198"/>
      <c r="H36" s="357"/>
      <c r="I36" s="358"/>
      <c r="J36" s="198"/>
      <c r="Q36" s="254"/>
      <c r="R36" s="254"/>
      <c r="S36" s="254"/>
      <c r="T36" s="254"/>
      <c r="U36" s="254"/>
      <c r="V36" s="254"/>
      <c r="AG36" s="254"/>
      <c r="AH36" s="254"/>
      <c r="AI36" s="254"/>
      <c r="AJ36" s="254"/>
      <c r="AL36" s="254"/>
      <c r="AM36" s="254"/>
      <c r="AN36" s="254"/>
      <c r="AO36" s="254"/>
      <c r="AQ36" s="254"/>
      <c r="AR36" s="254"/>
      <c r="AS36" s="254"/>
      <c r="AT36" s="254"/>
    </row>
    <row r="37" spans="3:46">
      <c r="C37" s="357"/>
      <c r="D37" s="358"/>
      <c r="E37" s="198"/>
      <c r="F37" s="198"/>
      <c r="G37" s="198"/>
      <c r="H37" s="357"/>
      <c r="I37" s="358"/>
      <c r="J37" s="198"/>
      <c r="Q37" s="254"/>
      <c r="R37" s="254"/>
      <c r="S37" s="254"/>
      <c r="T37" s="254"/>
      <c r="U37" s="254"/>
      <c r="V37" s="254"/>
      <c r="AG37" s="254"/>
      <c r="AH37" s="254"/>
      <c r="AI37" s="254"/>
      <c r="AJ37" s="254"/>
      <c r="AL37" s="254"/>
      <c r="AM37" s="254"/>
      <c r="AN37" s="254"/>
      <c r="AO37" s="254"/>
      <c r="AQ37" s="254"/>
      <c r="AR37" s="254"/>
      <c r="AS37" s="254"/>
      <c r="AT37" s="254"/>
    </row>
    <row r="38" spans="3:46">
      <c r="C38" s="357"/>
      <c r="D38" s="358"/>
      <c r="E38" s="198"/>
      <c r="F38" s="198"/>
      <c r="G38" s="198"/>
      <c r="H38" s="357"/>
      <c r="I38" s="358"/>
      <c r="J38" s="198"/>
      <c r="Q38" s="254"/>
      <c r="R38" s="254"/>
      <c r="S38" s="254"/>
      <c r="T38" s="254"/>
      <c r="U38" s="254"/>
      <c r="V38" s="254"/>
      <c r="AG38" s="254"/>
      <c r="AH38" s="254"/>
      <c r="AI38" s="254"/>
      <c r="AJ38" s="254"/>
      <c r="AL38" s="254"/>
      <c r="AM38" s="254"/>
      <c r="AN38" s="254"/>
      <c r="AO38" s="254"/>
      <c r="AQ38" s="254"/>
      <c r="AR38" s="254"/>
      <c r="AS38" s="254"/>
      <c r="AT38" s="254"/>
    </row>
    <row r="39" spans="3:46">
      <c r="C39" s="357"/>
      <c r="D39" s="358"/>
      <c r="E39" s="198"/>
      <c r="F39" s="198"/>
      <c r="G39" s="198"/>
      <c r="H39" s="357"/>
      <c r="I39" s="358"/>
      <c r="J39" s="198"/>
      <c r="Q39" s="254"/>
      <c r="R39" s="254"/>
      <c r="S39" s="254"/>
      <c r="T39" s="254"/>
      <c r="U39" s="254"/>
      <c r="V39" s="254"/>
      <c r="AG39" s="254"/>
      <c r="AH39" s="254"/>
      <c r="AI39" s="254"/>
      <c r="AJ39" s="254"/>
      <c r="AL39" s="254"/>
      <c r="AM39" s="254"/>
      <c r="AN39" s="254"/>
      <c r="AO39" s="254"/>
      <c r="AQ39" s="254"/>
      <c r="AR39" s="254"/>
      <c r="AS39" s="254"/>
      <c r="AT39" s="254"/>
    </row>
    <row r="40" spans="3:46">
      <c r="C40" s="357"/>
      <c r="D40" s="358"/>
      <c r="E40" s="198"/>
      <c r="F40" s="198"/>
      <c r="G40" s="198"/>
      <c r="H40" s="357"/>
      <c r="I40" s="358"/>
      <c r="J40" s="198"/>
      <c r="Q40" s="254"/>
      <c r="R40" s="254"/>
      <c r="S40" s="254"/>
      <c r="T40" s="254"/>
      <c r="U40" s="254"/>
      <c r="V40" s="254"/>
      <c r="AG40" s="254"/>
      <c r="AH40" s="254"/>
      <c r="AI40" s="254"/>
      <c r="AJ40" s="254"/>
      <c r="AL40" s="254"/>
      <c r="AM40" s="254"/>
      <c r="AN40" s="254"/>
      <c r="AO40" s="254"/>
      <c r="AQ40" s="254"/>
      <c r="AR40" s="254"/>
      <c r="AS40" s="254"/>
      <c r="AT40" s="254"/>
    </row>
    <row r="41" spans="3:46">
      <c r="C41" s="357"/>
      <c r="D41" s="358"/>
      <c r="E41" s="198"/>
      <c r="F41" s="198"/>
      <c r="G41" s="198"/>
      <c r="H41" s="357"/>
      <c r="I41" s="358"/>
      <c r="J41" s="198"/>
      <c r="AG41" s="254"/>
      <c r="AH41" s="254"/>
      <c r="AI41" s="254"/>
      <c r="AJ41" s="254"/>
      <c r="AL41" s="254"/>
      <c r="AM41" s="254"/>
      <c r="AN41" s="254"/>
      <c r="AO41" s="254"/>
      <c r="AQ41" s="254"/>
      <c r="AR41" s="254"/>
      <c r="AS41" s="254"/>
      <c r="AT41" s="254"/>
    </row>
    <row r="42" spans="3:46">
      <c r="C42" s="357"/>
      <c r="D42" s="358"/>
      <c r="E42" s="198"/>
      <c r="F42" s="198"/>
      <c r="G42" s="198"/>
      <c r="H42" s="357"/>
      <c r="I42" s="358"/>
      <c r="J42" s="198"/>
      <c r="AG42" s="254"/>
      <c r="AH42" s="254"/>
      <c r="AI42" s="254"/>
      <c r="AJ42" s="254"/>
      <c r="AL42" s="254"/>
      <c r="AM42" s="254"/>
      <c r="AN42" s="254"/>
      <c r="AO42" s="254"/>
      <c r="AQ42" s="254"/>
      <c r="AR42" s="254"/>
      <c r="AS42" s="254"/>
      <c r="AT42" s="254"/>
    </row>
    <row r="43" spans="3:46">
      <c r="C43" s="357"/>
      <c r="D43" s="358"/>
      <c r="E43" s="198"/>
      <c r="F43" s="198"/>
      <c r="G43" s="198"/>
      <c r="H43" s="357"/>
      <c r="I43" s="358"/>
      <c r="J43" s="198"/>
      <c r="AG43" s="254"/>
      <c r="AH43" s="254"/>
      <c r="AI43" s="254"/>
      <c r="AJ43" s="254"/>
      <c r="AL43" s="254"/>
      <c r="AM43" s="254"/>
      <c r="AN43" s="254"/>
      <c r="AO43" s="254"/>
      <c r="AQ43" s="254"/>
      <c r="AR43" s="254"/>
      <c r="AS43" s="254"/>
      <c r="AT43" s="254"/>
    </row>
    <row r="44" spans="3:46">
      <c r="C44" s="357"/>
      <c r="D44" s="358"/>
      <c r="E44" s="198"/>
      <c r="F44" s="198"/>
      <c r="G44" s="198"/>
      <c r="H44" s="357"/>
      <c r="I44" s="358"/>
      <c r="J44" s="198"/>
      <c r="AG44" s="254"/>
      <c r="AH44" s="254"/>
      <c r="AI44" s="254"/>
      <c r="AJ44" s="254"/>
      <c r="AL44" s="254"/>
      <c r="AM44" s="254"/>
      <c r="AN44" s="254"/>
      <c r="AO44" s="254"/>
      <c r="AQ44" s="254"/>
      <c r="AR44" s="254"/>
      <c r="AS44" s="254"/>
      <c r="AT44" s="254"/>
    </row>
    <row r="45" spans="3:46">
      <c r="C45" s="357"/>
      <c r="D45" s="358"/>
      <c r="E45" s="198"/>
      <c r="F45" s="198"/>
      <c r="G45" s="198"/>
      <c r="H45" s="357"/>
      <c r="I45" s="358"/>
      <c r="J45" s="198"/>
      <c r="AG45" s="254"/>
      <c r="AH45" s="254"/>
      <c r="AI45" s="254"/>
      <c r="AJ45" s="254"/>
      <c r="AL45" s="254"/>
      <c r="AM45" s="254"/>
      <c r="AN45" s="254"/>
      <c r="AO45" s="254"/>
      <c r="AQ45" s="254"/>
      <c r="AR45" s="254"/>
      <c r="AS45" s="254"/>
      <c r="AT45" s="254"/>
    </row>
    <row r="46" spans="3:46">
      <c r="C46" s="357"/>
      <c r="D46" s="358"/>
      <c r="E46" s="198"/>
      <c r="F46" s="198"/>
      <c r="G46" s="198"/>
      <c r="H46" s="357"/>
      <c r="I46" s="358"/>
      <c r="J46" s="198"/>
      <c r="AG46" s="254"/>
      <c r="AH46" s="254"/>
      <c r="AI46" s="254"/>
      <c r="AJ46" s="254"/>
      <c r="AL46" s="254"/>
      <c r="AM46" s="254"/>
      <c r="AN46" s="254"/>
      <c r="AO46" s="254"/>
      <c r="AQ46" s="254"/>
      <c r="AR46" s="254"/>
      <c r="AS46" s="254"/>
      <c r="AT46" s="254"/>
    </row>
    <row r="47" spans="3:46">
      <c r="C47" s="357"/>
      <c r="D47" s="358"/>
      <c r="E47" s="198"/>
      <c r="F47" s="198"/>
      <c r="G47" s="198"/>
      <c r="H47" s="357"/>
      <c r="I47" s="358"/>
      <c r="J47" s="198"/>
      <c r="AG47" s="254"/>
      <c r="AH47" s="254"/>
      <c r="AI47" s="254"/>
      <c r="AJ47" s="254"/>
      <c r="AL47" s="254"/>
      <c r="AM47" s="254"/>
      <c r="AN47" s="254"/>
      <c r="AO47" s="254"/>
      <c r="AQ47" s="254"/>
      <c r="AR47" s="254"/>
      <c r="AS47" s="254"/>
      <c r="AT47" s="254"/>
    </row>
    <row r="48" spans="3:46">
      <c r="C48" s="357"/>
      <c r="D48" s="358"/>
      <c r="E48" s="198"/>
      <c r="F48" s="198"/>
      <c r="G48" s="198"/>
      <c r="H48" s="357"/>
      <c r="I48" s="358"/>
      <c r="J48" s="198"/>
      <c r="AG48" s="254"/>
      <c r="AH48" s="254"/>
      <c r="AI48" s="254"/>
      <c r="AJ48" s="254"/>
      <c r="AL48" s="254"/>
      <c r="AM48" s="254"/>
      <c r="AN48" s="254"/>
      <c r="AO48" s="254"/>
      <c r="AQ48" s="254"/>
      <c r="AR48" s="254"/>
      <c r="AS48" s="254"/>
      <c r="AT48" s="254"/>
    </row>
    <row r="49" spans="3:46">
      <c r="C49" s="357"/>
      <c r="D49" s="358"/>
      <c r="E49" s="198"/>
      <c r="F49" s="198"/>
      <c r="G49" s="198"/>
      <c r="H49" s="357"/>
      <c r="I49" s="358"/>
      <c r="J49" s="198"/>
      <c r="AG49" s="254"/>
      <c r="AH49" s="254"/>
      <c r="AI49" s="254"/>
      <c r="AJ49" s="254"/>
      <c r="AL49" s="254"/>
      <c r="AM49" s="254"/>
      <c r="AN49" s="254"/>
      <c r="AO49" s="254"/>
      <c r="AQ49" s="254"/>
      <c r="AR49" s="254"/>
      <c r="AS49" s="254"/>
      <c r="AT49" s="254"/>
    </row>
    <row r="50" spans="3:46">
      <c r="C50" s="357"/>
      <c r="D50" s="358"/>
      <c r="E50" s="198"/>
      <c r="F50" s="198"/>
      <c r="G50" s="198"/>
      <c r="H50" s="357"/>
      <c r="I50" s="358"/>
      <c r="J50" s="198"/>
      <c r="AG50" s="254"/>
      <c r="AH50" s="254"/>
      <c r="AI50" s="254"/>
      <c r="AJ50" s="254"/>
      <c r="AL50" s="254"/>
      <c r="AM50" s="254"/>
      <c r="AN50" s="254"/>
      <c r="AO50" s="254"/>
      <c r="AQ50" s="254"/>
      <c r="AR50" s="254"/>
      <c r="AS50" s="254"/>
      <c r="AT50" s="254"/>
    </row>
    <row r="51" spans="3:46">
      <c r="C51" s="357"/>
      <c r="D51" s="358"/>
      <c r="E51" s="198"/>
      <c r="F51" s="198"/>
      <c r="G51" s="198"/>
      <c r="H51" s="357"/>
      <c r="I51" s="358"/>
      <c r="J51" s="198"/>
      <c r="AG51" s="254"/>
      <c r="AH51" s="254"/>
      <c r="AI51" s="254"/>
      <c r="AJ51" s="254"/>
      <c r="AL51" s="254"/>
      <c r="AM51" s="254"/>
      <c r="AN51" s="254"/>
      <c r="AO51" s="254"/>
      <c r="AQ51" s="254"/>
      <c r="AR51" s="254"/>
      <c r="AS51" s="254"/>
      <c r="AT51" s="254"/>
    </row>
    <row r="52" spans="3:46">
      <c r="AG52" s="254"/>
      <c r="AH52" s="254"/>
      <c r="AI52" s="254"/>
      <c r="AJ52" s="254"/>
      <c r="AL52" s="254"/>
      <c r="AM52" s="254"/>
      <c r="AN52" s="254"/>
      <c r="AO52" s="254"/>
      <c r="AQ52" s="254"/>
      <c r="AR52" s="254"/>
      <c r="AS52" s="254"/>
      <c r="AT52" s="254"/>
    </row>
    <row r="53" spans="3:46">
      <c r="AG53" s="254"/>
      <c r="AH53" s="254"/>
      <c r="AI53" s="254"/>
      <c r="AJ53" s="254"/>
      <c r="AL53" s="254"/>
      <c r="AM53" s="254"/>
      <c r="AN53" s="254"/>
      <c r="AO53" s="254"/>
      <c r="AQ53" s="254"/>
      <c r="AR53" s="254"/>
      <c r="AS53" s="254"/>
      <c r="AT53" s="254"/>
    </row>
    <row r="54" spans="3:46">
      <c r="C54" s="384"/>
      <c r="H54" s="384"/>
      <c r="AG54" s="254"/>
      <c r="AH54" s="254"/>
      <c r="AI54" s="254"/>
      <c r="AJ54" s="254"/>
    </row>
    <row r="55" spans="3:46">
      <c r="C55" s="385"/>
      <c r="D55" s="386"/>
      <c r="H55" s="385"/>
      <c r="I55" s="386"/>
    </row>
    <row r="56" spans="3:46">
      <c r="C56" s="385"/>
      <c r="D56" s="386"/>
      <c r="H56" s="385"/>
      <c r="I56" s="386"/>
    </row>
    <row r="57" spans="3:46">
      <c r="C57" s="385"/>
      <c r="D57" s="386"/>
      <c r="H57" s="385"/>
      <c r="I57" s="386"/>
    </row>
    <row r="58" spans="3:46">
      <c r="C58" s="385"/>
      <c r="D58" s="386"/>
      <c r="H58" s="385"/>
      <c r="I58" s="386"/>
    </row>
    <row r="59" spans="3:46">
      <c r="C59" s="385"/>
      <c r="D59" s="386"/>
      <c r="H59" s="385"/>
      <c r="I59" s="386"/>
    </row>
    <row r="60" spans="3:46">
      <c r="C60" s="385"/>
      <c r="D60" s="386"/>
      <c r="H60" s="385"/>
      <c r="I60" s="386"/>
    </row>
    <row r="61" spans="3:46">
      <c r="C61" s="385"/>
      <c r="D61" s="386"/>
      <c r="H61" s="385"/>
      <c r="I61" s="386"/>
    </row>
    <row r="62" spans="3:46">
      <c r="C62" s="385"/>
      <c r="D62" s="386"/>
      <c r="H62" s="385"/>
      <c r="I62" s="386"/>
    </row>
    <row r="63" spans="3:46">
      <c r="C63" s="385"/>
      <c r="D63" s="386"/>
      <c r="H63" s="385"/>
      <c r="I63" s="386"/>
    </row>
    <row r="64" spans="3:46">
      <c r="C64" s="385"/>
      <c r="D64" s="386"/>
      <c r="H64" s="385"/>
      <c r="I64" s="386"/>
    </row>
    <row r="65" spans="3:9">
      <c r="C65" s="385"/>
      <c r="D65" s="386"/>
      <c r="H65" s="385"/>
      <c r="I65" s="386"/>
    </row>
    <row r="66" spans="3:9">
      <c r="C66" s="385"/>
      <c r="D66" s="386"/>
      <c r="H66" s="385"/>
      <c r="I66" s="386"/>
    </row>
    <row r="67" spans="3:9">
      <c r="C67" s="385"/>
      <c r="D67" s="386"/>
      <c r="H67" s="385"/>
      <c r="I67" s="386"/>
    </row>
    <row r="68" spans="3:9">
      <c r="C68" s="385"/>
      <c r="D68" s="386"/>
      <c r="H68" s="385"/>
      <c r="I68" s="386"/>
    </row>
    <row r="69" spans="3:9">
      <c r="C69" s="385"/>
      <c r="D69" s="386"/>
      <c r="H69" s="385"/>
      <c r="I69" s="386"/>
    </row>
    <row r="70" spans="3:9">
      <c r="C70" s="385"/>
      <c r="D70" s="386"/>
      <c r="H70" s="385"/>
      <c r="I70" s="386"/>
    </row>
    <row r="71" spans="3:9">
      <c r="C71" s="385"/>
      <c r="D71" s="386"/>
      <c r="H71" s="385"/>
      <c r="I71" s="386"/>
    </row>
  </sheetData>
  <mergeCells count="12">
    <mergeCell ref="A5:K5"/>
    <mergeCell ref="AG33:AJ33"/>
    <mergeCell ref="AL33:AO33"/>
    <mergeCell ref="AQ33:AT33"/>
    <mergeCell ref="AB9:AE9"/>
    <mergeCell ref="AG9:AJ9"/>
    <mergeCell ref="AL9:AO9"/>
    <mergeCell ref="B8:F8"/>
    <mergeCell ref="G8:K8"/>
    <mergeCell ref="M9:P9"/>
    <mergeCell ref="R9:U9"/>
    <mergeCell ref="W9:Z9"/>
  </mergeCells>
  <phoneticPr fontId="3" type="noConversion"/>
  <pageMargins left="0.59" right="0.53" top="1" bottom="1" header="0.5" footer="0.5"/>
  <pageSetup scale="93" orientation="landscape" r:id="rId1"/>
  <headerFooter alignWithMargins="0">
    <oddFooter>&amp;L&amp;F&amp;C&amp;A&amp;R&amp;D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BQ92"/>
  <sheetViews>
    <sheetView zoomScale="90" zoomScaleNormal="90" workbookViewId="0">
      <selection activeCell="K54" sqref="K54"/>
    </sheetView>
  </sheetViews>
  <sheetFormatPr defaultRowHeight="12.75"/>
  <cols>
    <col min="1" max="1" width="13" style="4" customWidth="1"/>
    <col min="2" max="2" width="13" customWidth="1"/>
    <col min="3" max="3" width="12.42578125" bestFit="1" customWidth="1"/>
    <col min="4" max="5" width="10.5703125" customWidth="1"/>
    <col min="6" max="6" width="12.42578125" customWidth="1"/>
    <col min="7" max="7" width="6.5703125" customWidth="1"/>
    <col min="8" max="8" width="7.42578125" style="4" customWidth="1"/>
    <col min="9" max="9" width="13.42578125" customWidth="1"/>
    <col min="10" max="10" width="13.5703125" bestFit="1" customWidth="1"/>
    <col min="11" max="11" width="12.5703125" customWidth="1"/>
    <col min="12" max="12" width="11.42578125" bestFit="1" customWidth="1"/>
    <col min="13" max="13" width="13.5703125" bestFit="1" customWidth="1"/>
    <col min="14" max="14" width="5.42578125" style="4" customWidth="1"/>
    <col min="15" max="16" width="15.42578125" bestFit="1" customWidth="1"/>
    <col min="17" max="17" width="12.5703125" bestFit="1" customWidth="1"/>
    <col min="18" max="18" width="11.42578125" bestFit="1" customWidth="1"/>
    <col min="19" max="19" width="15.42578125" bestFit="1" customWidth="1"/>
    <col min="20" max="20" width="5.42578125" style="4" customWidth="1"/>
    <col min="21" max="22" width="15.42578125" bestFit="1" customWidth="1"/>
    <col min="23" max="23" width="12.5703125" bestFit="1" customWidth="1"/>
    <col min="24" max="24" width="11.42578125" bestFit="1" customWidth="1"/>
    <col min="25" max="25" width="15.42578125" bestFit="1" customWidth="1"/>
    <col min="26" max="26" width="11.42578125" bestFit="1" customWidth="1"/>
    <col min="27" max="27" width="13.5703125" bestFit="1" customWidth="1"/>
    <col min="28" max="28" width="4.42578125" customWidth="1"/>
    <col min="29" max="29" width="11.5703125" customWidth="1"/>
    <col min="30" max="30" width="11.42578125" bestFit="1" customWidth="1"/>
    <col min="31" max="31" width="13.5703125" bestFit="1" customWidth="1"/>
    <col min="32" max="32" width="4.5703125" customWidth="1"/>
    <col min="33" max="33" width="11.42578125" customWidth="1"/>
    <col min="34" max="34" width="11" bestFit="1" customWidth="1"/>
    <col min="35" max="35" width="13.5703125" bestFit="1" customWidth="1"/>
    <col min="36" max="36" width="4.5703125" customWidth="1"/>
    <col min="37" max="37" width="10.5703125" customWidth="1"/>
    <col min="38" max="38" width="11" bestFit="1" customWidth="1"/>
    <col min="39" max="39" width="13.5703125" bestFit="1" customWidth="1"/>
    <col min="40" max="40" width="4.42578125" customWidth="1"/>
    <col min="41" max="41" width="10.42578125" customWidth="1"/>
    <col min="42" max="42" width="11" bestFit="1" customWidth="1"/>
    <col min="43" max="43" width="13.5703125" bestFit="1" customWidth="1"/>
    <col min="44" max="44" width="5.42578125" customWidth="1"/>
    <col min="45" max="45" width="11.42578125" customWidth="1"/>
    <col min="46" max="46" width="11" bestFit="1" customWidth="1"/>
    <col min="47" max="47" width="13.5703125" bestFit="1" customWidth="1"/>
    <col min="48" max="48" width="4.5703125" customWidth="1"/>
    <col min="49" max="49" width="11.42578125" customWidth="1"/>
    <col min="50" max="50" width="11" bestFit="1" customWidth="1"/>
    <col min="51" max="51" width="13.5703125" bestFit="1" customWidth="1"/>
    <col min="52" max="52" width="4" customWidth="1"/>
    <col min="53" max="53" width="12.42578125" customWidth="1"/>
    <col min="54" max="54" width="11" bestFit="1" customWidth="1"/>
    <col min="55" max="55" width="13.5703125" bestFit="1" customWidth="1"/>
    <col min="56" max="56" width="4.5703125" customWidth="1"/>
    <col min="57" max="57" width="11.5703125" customWidth="1"/>
    <col min="58" max="58" width="11" bestFit="1" customWidth="1"/>
    <col min="59" max="59" width="13.5703125" bestFit="1" customWidth="1"/>
    <col min="60" max="60" width="4.5703125" customWidth="1"/>
    <col min="61" max="61" width="11.42578125" customWidth="1"/>
    <col min="62" max="62" width="11" bestFit="1" customWidth="1"/>
    <col min="63" max="63" width="13.5703125" bestFit="1" customWidth="1"/>
    <col min="64" max="64" width="3.5703125" customWidth="1"/>
    <col min="65" max="65" width="11.5703125" customWidth="1"/>
    <col min="66" max="66" width="11" bestFit="1" customWidth="1"/>
    <col min="67" max="67" width="13.5703125" bestFit="1" customWidth="1"/>
  </cols>
  <sheetData>
    <row r="1" spans="1:67" ht="18.75">
      <c r="A1" s="656" t="s">
        <v>300</v>
      </c>
      <c r="B1" s="43"/>
      <c r="C1" s="44"/>
      <c r="D1" s="44"/>
      <c r="E1" s="44"/>
      <c r="F1" s="44"/>
      <c r="G1" s="44"/>
      <c r="I1" s="44"/>
      <c r="J1" s="44"/>
      <c r="K1" s="44"/>
      <c r="L1" s="44"/>
    </row>
    <row r="2" spans="1:67" ht="15.75">
      <c r="A2" s="657" t="s">
        <v>333</v>
      </c>
      <c r="B2" s="108"/>
      <c r="C2" s="108"/>
      <c r="D2" s="108"/>
      <c r="E2" s="108"/>
      <c r="F2" s="108"/>
      <c r="G2" s="108"/>
      <c r="H2" s="108"/>
      <c r="I2" s="108"/>
      <c r="J2" s="108"/>
      <c r="K2" s="108"/>
      <c r="L2" s="108"/>
      <c r="M2" s="9"/>
      <c r="N2" s="47"/>
      <c r="O2" s="9"/>
      <c r="P2" s="9"/>
      <c r="Q2" s="9"/>
      <c r="R2" s="9"/>
      <c r="S2" s="9"/>
      <c r="T2" s="47"/>
      <c r="U2" s="9"/>
      <c r="V2" s="9"/>
      <c r="W2" s="9"/>
      <c r="X2" s="9"/>
      <c r="Y2" s="9"/>
    </row>
    <row r="3" spans="1:67" ht="21">
      <c r="A3" s="180" t="s">
        <v>301</v>
      </c>
      <c r="Q3" s="9"/>
      <c r="R3" s="9"/>
      <c r="S3" s="9"/>
      <c r="W3" s="9"/>
      <c r="X3" s="9"/>
      <c r="Y3" s="9"/>
    </row>
    <row r="4" spans="1:67" ht="15.75">
      <c r="A4" s="243" t="s">
        <v>311</v>
      </c>
      <c r="B4" s="387"/>
      <c r="C4" s="387"/>
      <c r="D4" s="387"/>
      <c r="E4" s="387"/>
      <c r="F4" s="387"/>
      <c r="G4" s="387"/>
      <c r="H4" s="387"/>
      <c r="I4" s="387"/>
      <c r="J4" s="387"/>
      <c r="K4" s="387"/>
      <c r="L4" s="387"/>
      <c r="M4" s="387"/>
      <c r="N4" s="387"/>
      <c r="O4" s="387"/>
      <c r="P4" s="387"/>
      <c r="Q4" s="9"/>
      <c r="R4" s="9"/>
      <c r="S4" s="9"/>
      <c r="T4" s="387"/>
      <c r="U4" s="387"/>
      <c r="V4" s="387"/>
      <c r="W4" s="9"/>
      <c r="X4" s="9"/>
      <c r="Y4" s="9"/>
    </row>
    <row r="5" spans="1:67" ht="13.5" thickBot="1">
      <c r="A5" s="17"/>
      <c r="B5" s="16"/>
      <c r="C5" s="16"/>
      <c r="D5" s="16"/>
      <c r="E5" s="16"/>
      <c r="F5" s="16"/>
    </row>
    <row r="6" spans="1:67">
      <c r="A6" s="17"/>
      <c r="B6" s="16"/>
      <c r="C6" s="16"/>
      <c r="D6" s="16"/>
      <c r="E6" s="16"/>
      <c r="F6" s="16"/>
      <c r="I6" s="731" t="s">
        <v>279</v>
      </c>
      <c r="J6" s="732"/>
      <c r="K6" s="732"/>
      <c r="L6" s="732"/>
      <c r="M6" s="733"/>
      <c r="O6" s="731" t="s">
        <v>298</v>
      </c>
      <c r="P6" s="732"/>
      <c r="Q6" s="732"/>
      <c r="R6" s="732"/>
      <c r="S6" s="733"/>
      <c r="U6" s="731" t="s">
        <v>330</v>
      </c>
      <c r="V6" s="732"/>
      <c r="W6" s="732"/>
      <c r="X6" s="732"/>
      <c r="Y6" s="733"/>
    </row>
    <row r="7" spans="1:67" s="396" customFormat="1" ht="13.5" customHeight="1" thickBot="1">
      <c r="A7" s="388"/>
      <c r="B7" s="389"/>
      <c r="C7" s="389"/>
      <c r="D7" s="389"/>
      <c r="E7" s="389"/>
      <c r="F7" s="389"/>
      <c r="G7" s="389"/>
      <c r="H7" s="388"/>
      <c r="I7" s="390" t="s">
        <v>38</v>
      </c>
      <c r="J7" s="391" t="s">
        <v>39</v>
      </c>
      <c r="K7" s="391" t="s">
        <v>40</v>
      </c>
      <c r="L7" s="391" t="s">
        <v>41</v>
      </c>
      <c r="M7" s="392" t="s">
        <v>42</v>
      </c>
      <c r="N7" s="393"/>
      <c r="O7" s="390" t="s">
        <v>38</v>
      </c>
      <c r="P7" s="391" t="s">
        <v>39</v>
      </c>
      <c r="Q7" s="391" t="s">
        <v>40</v>
      </c>
      <c r="R7" s="391" t="s">
        <v>41</v>
      </c>
      <c r="S7" s="392" t="s">
        <v>42</v>
      </c>
      <c r="T7" s="393"/>
      <c r="U7" s="390" t="s">
        <v>38</v>
      </c>
      <c r="V7" s="391" t="s">
        <v>39</v>
      </c>
      <c r="W7" s="391" t="s">
        <v>40</v>
      </c>
      <c r="X7" s="391" t="s">
        <v>41</v>
      </c>
      <c r="Y7" s="392" t="s">
        <v>42</v>
      </c>
      <c r="Z7" s="394"/>
      <c r="AA7" s="394"/>
      <c r="AB7" s="395"/>
      <c r="AC7" s="394"/>
      <c r="AD7" s="394"/>
      <c r="AE7" s="394"/>
      <c r="AF7" s="395"/>
      <c r="AG7" s="394"/>
      <c r="AH7" s="394"/>
      <c r="AI7" s="394"/>
      <c r="AJ7" s="395"/>
      <c r="AK7" s="394"/>
      <c r="AL7" s="394"/>
      <c r="AM7" s="394"/>
      <c r="AN7" s="395"/>
      <c r="AO7" s="394"/>
      <c r="AP7" s="394"/>
      <c r="AQ7" s="394"/>
      <c r="AR7" s="395"/>
      <c r="AS7" s="394"/>
      <c r="AT7" s="394"/>
      <c r="AU7" s="394"/>
      <c r="AV7" s="395"/>
      <c r="AW7" s="394"/>
      <c r="AX7" s="394"/>
      <c r="AY7" s="394"/>
      <c r="AZ7" s="395"/>
      <c r="BA7" s="394"/>
      <c r="BB7" s="394"/>
      <c r="BC7" s="394"/>
      <c r="BD7" s="395"/>
      <c r="BE7" s="394"/>
      <c r="BF7" s="394"/>
      <c r="BG7" s="394"/>
      <c r="BH7" s="395"/>
      <c r="BI7" s="394"/>
      <c r="BJ7" s="394"/>
      <c r="BK7" s="394"/>
      <c r="BL7" s="395"/>
      <c r="BM7" s="394"/>
      <c r="BN7" s="394"/>
      <c r="BO7" s="394"/>
    </row>
    <row r="8" spans="1:67" s="29" customFormat="1" ht="13.5" thickBot="1">
      <c r="A8" s="42"/>
      <c r="G8" s="73"/>
      <c r="H8" s="42"/>
      <c r="I8" s="397"/>
      <c r="J8" s="398"/>
      <c r="K8" s="399"/>
      <c r="L8" s="400"/>
      <c r="M8" s="401"/>
      <c r="N8" s="42"/>
      <c r="O8" s="397"/>
      <c r="P8" s="398"/>
      <c r="Q8" s="399"/>
      <c r="R8" s="400"/>
      <c r="S8" s="609"/>
      <c r="T8" s="42"/>
      <c r="U8" s="397"/>
      <c r="V8" s="398"/>
      <c r="W8" s="399"/>
      <c r="X8" s="400"/>
      <c r="Y8" s="609"/>
      <c r="Z8" s="32"/>
      <c r="AA8" s="30"/>
      <c r="AB8" s="30"/>
      <c r="AC8" s="31"/>
      <c r="AD8" s="32"/>
      <c r="AE8" s="30"/>
      <c r="AF8" s="30"/>
      <c r="AG8" s="31"/>
      <c r="AH8" s="32"/>
      <c r="AI8" s="30"/>
      <c r="AJ8" s="30"/>
      <c r="AK8" s="31"/>
      <c r="AL8" s="32"/>
      <c r="AM8" s="30"/>
      <c r="AN8" s="30"/>
      <c r="AO8" s="31"/>
      <c r="AP8" s="32"/>
      <c r="AQ8" s="30"/>
      <c r="AR8" s="30"/>
      <c r="AS8" s="31"/>
      <c r="AT8" s="32"/>
      <c r="AU8" s="30"/>
      <c r="AV8" s="30"/>
      <c r="AW8" s="31"/>
      <c r="AX8" s="32"/>
      <c r="AY8" s="30"/>
      <c r="AZ8" s="30"/>
      <c r="BA8" s="31"/>
      <c r="BB8" s="32"/>
      <c r="BC8" s="30"/>
      <c r="BD8" s="30"/>
      <c r="BE8" s="31"/>
      <c r="BF8" s="32"/>
      <c r="BG8" s="30"/>
      <c r="BH8" s="30"/>
      <c r="BI8" s="31"/>
      <c r="BJ8" s="32"/>
      <c r="BK8" s="30"/>
      <c r="BL8" s="30"/>
      <c r="BM8" s="31"/>
      <c r="BN8" s="32"/>
      <c r="BO8" s="30"/>
    </row>
    <row r="9" spans="1:67" s="29" customFormat="1">
      <c r="A9" s="42"/>
      <c r="B9" s="737" t="s">
        <v>0</v>
      </c>
      <c r="C9" s="738"/>
      <c r="D9" s="738"/>
      <c r="E9" s="738"/>
      <c r="F9" s="739"/>
      <c r="G9" s="33"/>
      <c r="H9" s="45"/>
      <c r="I9" s="34"/>
      <c r="J9" s="35"/>
      <c r="K9" s="35"/>
      <c r="L9" s="35"/>
      <c r="M9" s="36"/>
      <c r="N9" s="45"/>
      <c r="O9" s="34"/>
      <c r="P9" s="35"/>
      <c r="Q9" s="35"/>
      <c r="R9" s="35"/>
      <c r="S9" s="36"/>
      <c r="T9" s="45"/>
      <c r="U9" s="34"/>
      <c r="V9" s="35"/>
      <c r="W9" s="35"/>
      <c r="X9" s="35"/>
      <c r="Y9" s="36"/>
      <c r="Z9" s="37"/>
      <c r="AA9" s="30"/>
      <c r="AB9" s="30"/>
      <c r="AC9" s="31"/>
      <c r="AD9" s="37"/>
      <c r="AE9" s="30"/>
      <c r="AF9" s="30"/>
      <c r="AG9" s="31"/>
      <c r="AH9" s="37"/>
      <c r="AI9" s="30"/>
      <c r="AJ9" s="30"/>
      <c r="AK9" s="31"/>
      <c r="AL9" s="37"/>
      <c r="AM9" s="30"/>
      <c r="AN9" s="30"/>
      <c r="AO9" s="31"/>
      <c r="AP9" s="37"/>
      <c r="AQ9" s="30"/>
      <c r="AR9" s="30"/>
      <c r="AS9" s="31"/>
      <c r="AT9" s="37"/>
      <c r="AU9" s="30"/>
      <c r="AV9" s="30"/>
      <c r="AW9" s="31"/>
      <c r="AX9" s="37"/>
      <c r="AY9" s="30"/>
      <c r="AZ9" s="30"/>
      <c r="BA9" s="31"/>
      <c r="BB9" s="37"/>
      <c r="BC9" s="30"/>
      <c r="BD9" s="30"/>
      <c r="BE9" s="31"/>
      <c r="BF9" s="37"/>
      <c r="BG9" s="30"/>
      <c r="BH9" s="30"/>
      <c r="BI9" s="31"/>
      <c r="BJ9" s="37"/>
      <c r="BK9" s="30"/>
      <c r="BL9" s="30"/>
      <c r="BM9" s="31"/>
      <c r="BN9" s="37"/>
      <c r="BO9" s="30"/>
    </row>
    <row r="10" spans="1:67" s="29" customFormat="1" ht="29.25" customHeight="1">
      <c r="A10" s="42"/>
      <c r="B10" s="38" t="s">
        <v>35</v>
      </c>
      <c r="C10" s="39" t="s">
        <v>22</v>
      </c>
      <c r="D10" s="39" t="s">
        <v>23</v>
      </c>
      <c r="E10" s="40" t="s">
        <v>29</v>
      </c>
      <c r="F10" s="41" t="s">
        <v>21</v>
      </c>
      <c r="H10" s="46"/>
      <c r="I10" s="169" t="s">
        <v>35</v>
      </c>
      <c r="J10" s="170" t="s">
        <v>22</v>
      </c>
      <c r="K10" s="170" t="s">
        <v>23</v>
      </c>
      <c r="L10" s="171" t="s">
        <v>29</v>
      </c>
      <c r="M10" s="172" t="s">
        <v>21</v>
      </c>
      <c r="N10" s="46"/>
      <c r="O10" s="38" t="s">
        <v>35</v>
      </c>
      <c r="P10" s="39" t="s">
        <v>22</v>
      </c>
      <c r="Q10" s="39" t="s">
        <v>23</v>
      </c>
      <c r="R10" s="40" t="s">
        <v>29</v>
      </c>
      <c r="S10" s="41" t="s">
        <v>21</v>
      </c>
      <c r="T10" s="46"/>
      <c r="U10" s="38" t="s">
        <v>35</v>
      </c>
      <c r="V10" s="39" t="s">
        <v>22</v>
      </c>
      <c r="W10" s="39" t="s">
        <v>23</v>
      </c>
      <c r="X10" s="40" t="s">
        <v>29</v>
      </c>
      <c r="Y10" s="41" t="s">
        <v>21</v>
      </c>
      <c r="Z10" s="39"/>
      <c r="AA10" s="39"/>
      <c r="AB10" s="30"/>
      <c r="AC10" s="39"/>
      <c r="AD10" s="39"/>
      <c r="AE10" s="39"/>
      <c r="AF10" s="30"/>
      <c r="AG10" s="39"/>
      <c r="AH10" s="39"/>
      <c r="AI10" s="39"/>
      <c r="AJ10" s="30"/>
      <c r="AK10" s="39"/>
      <c r="AL10" s="39"/>
      <c r="AM10" s="39"/>
      <c r="AN10" s="30"/>
      <c r="AO10" s="39"/>
      <c r="AP10" s="39"/>
      <c r="AQ10" s="39"/>
      <c r="AR10" s="30"/>
      <c r="AS10" s="39"/>
      <c r="AT10" s="39"/>
      <c r="AU10" s="39"/>
      <c r="AV10" s="30"/>
      <c r="AW10" s="39"/>
      <c r="AX10" s="39"/>
      <c r="AY10" s="39"/>
      <c r="AZ10" s="30"/>
      <c r="BA10" s="39"/>
      <c r="BB10" s="39"/>
      <c r="BC10" s="39"/>
      <c r="BD10" s="30"/>
      <c r="BE10" s="39"/>
      <c r="BF10" s="39"/>
      <c r="BG10" s="39"/>
      <c r="BH10" s="30"/>
      <c r="BI10" s="39"/>
      <c r="BJ10" s="39"/>
      <c r="BK10" s="39"/>
      <c r="BL10" s="30"/>
      <c r="BM10" s="39"/>
      <c r="BN10" s="39"/>
      <c r="BO10" s="39"/>
    </row>
    <row r="11" spans="1:67" s="29" customFormat="1">
      <c r="A11" s="91">
        <v>2011</v>
      </c>
      <c r="B11" s="27">
        <v>0</v>
      </c>
      <c r="C11" s="15">
        <v>0</v>
      </c>
      <c r="D11" s="15">
        <v>0</v>
      </c>
      <c r="E11" s="15">
        <v>0</v>
      </c>
      <c r="F11" s="22">
        <v>0</v>
      </c>
      <c r="G11" s="58"/>
      <c r="H11" s="91">
        <v>2011</v>
      </c>
      <c r="I11" s="27"/>
      <c r="J11" s="15"/>
      <c r="K11" s="15"/>
      <c r="L11" s="15"/>
      <c r="M11" s="22"/>
      <c r="N11" s="91">
        <v>2011</v>
      </c>
      <c r="O11" s="27"/>
      <c r="P11" s="15"/>
      <c r="Q11" s="15"/>
      <c r="R11" s="15"/>
      <c r="S11" s="22"/>
      <c r="T11" s="91">
        <v>2011</v>
      </c>
      <c r="U11" s="27"/>
      <c r="V11" s="15"/>
      <c r="W11" s="15"/>
      <c r="X11" s="15"/>
      <c r="Y11" s="22"/>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row>
    <row r="12" spans="1:67" s="29" customFormat="1">
      <c r="A12" s="91">
        <v>2012</v>
      </c>
      <c r="B12" s="27">
        <v>0</v>
      </c>
      <c r="C12" s="15">
        <v>0</v>
      </c>
      <c r="D12" s="15">
        <v>0</v>
      </c>
      <c r="E12" s="15">
        <v>0</v>
      </c>
      <c r="F12" s="22">
        <v>0</v>
      </c>
      <c r="G12" s="58"/>
      <c r="H12" s="91">
        <v>2012</v>
      </c>
      <c r="I12" s="26"/>
      <c r="J12" s="15"/>
      <c r="K12" s="15"/>
      <c r="L12" s="15"/>
      <c r="M12" s="22"/>
      <c r="N12" s="91">
        <v>2012</v>
      </c>
      <c r="O12" s="26"/>
      <c r="P12" s="15"/>
      <c r="Q12" s="15"/>
      <c r="R12" s="15"/>
      <c r="S12" s="22"/>
      <c r="T12" s="91">
        <v>2012</v>
      </c>
      <c r="U12" s="26"/>
      <c r="V12" s="15"/>
      <c r="W12" s="15"/>
      <c r="X12" s="15"/>
      <c r="Y12" s="22"/>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row>
    <row r="13" spans="1:67" s="29" customFormat="1">
      <c r="A13" s="91">
        <v>2013</v>
      </c>
      <c r="B13" s="27">
        <v>0</v>
      </c>
      <c r="C13" s="15">
        <v>0</v>
      </c>
      <c r="D13" s="15">
        <v>0</v>
      </c>
      <c r="E13" s="15">
        <v>0</v>
      </c>
      <c r="F13" s="22">
        <v>0</v>
      </c>
      <c r="G13" s="58"/>
      <c r="H13" s="91">
        <v>2013</v>
      </c>
      <c r="I13" s="26"/>
      <c r="J13" s="15"/>
      <c r="K13" s="15"/>
      <c r="L13" s="15"/>
      <c r="M13" s="22"/>
      <c r="N13" s="91">
        <v>2013</v>
      </c>
      <c r="O13" s="26"/>
      <c r="P13" s="15"/>
      <c r="Q13" s="15"/>
      <c r="R13" s="15"/>
      <c r="S13" s="22"/>
      <c r="T13" s="91">
        <v>2013</v>
      </c>
      <c r="U13" s="26"/>
      <c r="V13" s="15"/>
      <c r="W13" s="15"/>
      <c r="X13" s="15"/>
      <c r="Y13" s="22"/>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row>
    <row r="14" spans="1:67" s="29" customFormat="1">
      <c r="A14" s="91">
        <v>2014</v>
      </c>
      <c r="B14" s="27">
        <v>0</v>
      </c>
      <c r="C14" s="15">
        <v>0</v>
      </c>
      <c r="D14" s="15">
        <v>0</v>
      </c>
      <c r="E14" s="15">
        <v>0</v>
      </c>
      <c r="F14" s="22">
        <v>0</v>
      </c>
      <c r="G14" s="58"/>
      <c r="H14" s="91">
        <v>2014</v>
      </c>
      <c r="I14" s="26"/>
      <c r="J14" s="15"/>
      <c r="K14" s="15"/>
      <c r="L14" s="15"/>
      <c r="M14" s="22"/>
      <c r="N14" s="91">
        <v>2014</v>
      </c>
      <c r="O14" s="26"/>
      <c r="P14" s="15"/>
      <c r="Q14" s="15"/>
      <c r="R14" s="15"/>
      <c r="S14" s="22"/>
      <c r="T14" s="91">
        <v>2014</v>
      </c>
      <c r="U14" s="26"/>
      <c r="V14" s="15"/>
      <c r="W14" s="15"/>
      <c r="X14" s="15"/>
      <c r="Y14" s="22"/>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row>
    <row r="15" spans="1:67" s="29" customFormat="1">
      <c r="A15" s="91">
        <v>2015</v>
      </c>
      <c r="B15" s="27">
        <v>0</v>
      </c>
      <c r="C15" s="15">
        <v>0</v>
      </c>
      <c r="D15" s="15">
        <v>0</v>
      </c>
      <c r="E15" s="15">
        <v>0</v>
      </c>
      <c r="F15" s="22">
        <v>0</v>
      </c>
      <c r="G15" s="58"/>
      <c r="H15" s="91">
        <v>2015</v>
      </c>
      <c r="I15" s="26"/>
      <c r="J15" s="15"/>
      <c r="K15" s="15"/>
      <c r="L15" s="15"/>
      <c r="M15" s="22"/>
      <c r="N15" s="91">
        <v>2015</v>
      </c>
      <c r="O15" s="26"/>
      <c r="P15" s="15"/>
      <c r="Q15" s="15"/>
      <c r="R15" s="15"/>
      <c r="S15" s="22"/>
      <c r="T15" s="91">
        <v>2015</v>
      </c>
      <c r="U15" s="26"/>
      <c r="V15" s="15"/>
      <c r="W15" s="15"/>
      <c r="X15" s="15"/>
      <c r="Y15" s="22"/>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row>
    <row r="16" spans="1:67" s="29" customFormat="1">
      <c r="A16" s="91">
        <v>2016</v>
      </c>
      <c r="B16" s="27">
        <v>0</v>
      </c>
      <c r="C16" s="15">
        <v>0</v>
      </c>
      <c r="D16" s="15">
        <v>0</v>
      </c>
      <c r="E16" s="15">
        <v>0</v>
      </c>
      <c r="F16" s="22">
        <v>0</v>
      </c>
      <c r="G16" s="58"/>
      <c r="H16" s="91">
        <v>2016</v>
      </c>
      <c r="I16" s="26"/>
      <c r="J16" s="15"/>
      <c r="K16" s="15"/>
      <c r="L16" s="15"/>
      <c r="M16" s="22"/>
      <c r="N16" s="91">
        <v>2016</v>
      </c>
      <c r="O16" s="26"/>
      <c r="P16" s="15"/>
      <c r="Q16" s="15"/>
      <c r="R16" s="15"/>
      <c r="S16" s="22"/>
      <c r="T16" s="91">
        <v>2016</v>
      </c>
      <c r="U16" s="26"/>
      <c r="V16" s="15"/>
      <c r="W16" s="15"/>
      <c r="X16" s="15"/>
      <c r="Y16" s="22"/>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row>
    <row r="17" spans="1:69" s="29" customFormat="1">
      <c r="A17" s="91">
        <v>2017</v>
      </c>
      <c r="B17" s="27">
        <v>0</v>
      </c>
      <c r="C17" s="15">
        <v>0</v>
      </c>
      <c r="D17" s="15">
        <v>0</v>
      </c>
      <c r="E17" s="15">
        <v>0</v>
      </c>
      <c r="F17" s="22">
        <v>0</v>
      </c>
      <c r="G17" s="58"/>
      <c r="H17" s="91">
        <v>2017</v>
      </c>
      <c r="I17" s="26"/>
      <c r="J17" s="15"/>
      <c r="K17" s="15"/>
      <c r="L17" s="15"/>
      <c r="M17" s="22"/>
      <c r="N17" s="91">
        <v>2017</v>
      </c>
      <c r="O17" s="26"/>
      <c r="P17" s="15"/>
      <c r="Q17" s="15"/>
      <c r="R17" s="15"/>
      <c r="S17" s="22"/>
      <c r="T17" s="91">
        <v>2017</v>
      </c>
      <c r="U17" s="26"/>
      <c r="V17" s="15"/>
      <c r="W17" s="15"/>
      <c r="X17" s="15"/>
      <c r="Y17" s="22"/>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row>
    <row r="18" spans="1:69" s="29" customFormat="1" ht="13.5" thickBot="1">
      <c r="A18" s="91">
        <v>2018</v>
      </c>
      <c r="B18" s="27">
        <v>0</v>
      </c>
      <c r="C18" s="15">
        <v>0</v>
      </c>
      <c r="D18" s="15">
        <v>0</v>
      </c>
      <c r="E18" s="15">
        <v>0</v>
      </c>
      <c r="F18" s="22">
        <v>0</v>
      </c>
      <c r="G18" s="58"/>
      <c r="H18" s="91">
        <v>2018</v>
      </c>
      <c r="I18" s="26"/>
      <c r="J18" s="15"/>
      <c r="K18" s="15"/>
      <c r="L18" s="15"/>
      <c r="M18" s="22"/>
      <c r="N18" s="91">
        <v>2018</v>
      </c>
      <c r="O18" s="26"/>
      <c r="P18" s="15"/>
      <c r="Q18" s="15"/>
      <c r="R18" s="15"/>
      <c r="S18" s="22"/>
      <c r="T18" s="91">
        <v>2018</v>
      </c>
      <c r="U18" s="26"/>
      <c r="V18" s="15"/>
      <c r="W18" s="15"/>
      <c r="X18" s="15"/>
      <c r="Y18" s="22"/>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row>
    <row r="19" spans="1:69" s="29" customFormat="1">
      <c r="A19" s="91">
        <v>2019</v>
      </c>
      <c r="B19" s="443"/>
      <c r="C19" s="404"/>
      <c r="D19" s="404"/>
      <c r="E19" s="404"/>
      <c r="F19" s="405"/>
      <c r="G19" s="58"/>
      <c r="H19" s="91">
        <v>2019</v>
      </c>
      <c r="I19" s="403"/>
      <c r="J19" s="404"/>
      <c r="K19" s="404"/>
      <c r="L19" s="404"/>
      <c r="M19" s="405"/>
      <c r="N19" s="91">
        <v>2019</v>
      </c>
      <c r="O19" s="26"/>
      <c r="P19" s="15"/>
      <c r="Q19" s="15"/>
      <c r="R19" s="15"/>
      <c r="S19" s="22"/>
      <c r="T19" s="91">
        <v>2019</v>
      </c>
      <c r="U19" s="26"/>
      <c r="V19" s="15"/>
      <c r="W19" s="15"/>
      <c r="X19" s="15"/>
      <c r="Y19" s="22"/>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row>
    <row r="20" spans="1:69" s="29" customFormat="1" ht="13.5" thickBot="1">
      <c r="A20" s="91">
        <v>2020</v>
      </c>
      <c r="B20" s="444"/>
      <c r="C20" s="402"/>
      <c r="D20" s="402"/>
      <c r="E20" s="402"/>
      <c r="F20" s="407"/>
      <c r="H20" s="91">
        <v>2020</v>
      </c>
      <c r="I20" s="406"/>
      <c r="J20" s="402"/>
      <c r="K20" s="402"/>
      <c r="L20" s="402"/>
      <c r="M20" s="407"/>
      <c r="N20" s="91">
        <v>2020</v>
      </c>
      <c r="O20" s="26"/>
      <c r="P20" s="15"/>
      <c r="Q20" s="15"/>
      <c r="R20" s="177"/>
      <c r="S20" s="22"/>
      <c r="T20" s="91">
        <v>2020</v>
      </c>
      <c r="U20" s="26"/>
      <c r="V20" s="15"/>
      <c r="W20" s="15"/>
      <c r="X20" s="177"/>
      <c r="Y20" s="22"/>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row>
    <row r="21" spans="1:69" s="29" customFormat="1">
      <c r="A21" s="91">
        <v>2021</v>
      </c>
      <c r="B21" s="444"/>
      <c r="C21" s="402"/>
      <c r="D21" s="402"/>
      <c r="E21" s="402"/>
      <c r="F21" s="407"/>
      <c r="G21" s="58"/>
      <c r="H21" s="91">
        <v>2021</v>
      </c>
      <c r="I21" s="406"/>
      <c r="J21" s="402"/>
      <c r="K21" s="402"/>
      <c r="L21" s="402"/>
      <c r="M21" s="407"/>
      <c r="N21" s="91">
        <v>2021</v>
      </c>
      <c r="O21" s="411"/>
      <c r="P21" s="404"/>
      <c r="Q21" s="404"/>
      <c r="R21" s="412"/>
      <c r="S21" s="405"/>
      <c r="T21" s="91">
        <v>2021</v>
      </c>
      <c r="U21" s="26"/>
      <c r="V21" s="15"/>
      <c r="W21" s="15"/>
      <c r="X21" s="15"/>
      <c r="Y21" s="22"/>
      <c r="Z21" s="15"/>
      <c r="AA21" s="15"/>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row>
    <row r="22" spans="1:69" s="29" customFormat="1" ht="13.5" thickBot="1">
      <c r="A22" s="91">
        <v>2022</v>
      </c>
      <c r="B22" s="444"/>
      <c r="C22" s="402"/>
      <c r="D22" s="402"/>
      <c r="E22" s="402"/>
      <c r="F22" s="407"/>
      <c r="H22" s="91">
        <v>2022</v>
      </c>
      <c r="I22" s="406"/>
      <c r="J22" s="402"/>
      <c r="K22" s="402"/>
      <c r="L22" s="402"/>
      <c r="M22" s="407"/>
      <c r="N22" s="91">
        <v>2022</v>
      </c>
      <c r="O22" s="413"/>
      <c r="P22" s="402"/>
      <c r="Q22" s="402"/>
      <c r="R22" s="414"/>
      <c r="S22" s="407"/>
      <c r="T22" s="91">
        <v>2022</v>
      </c>
      <c r="U22" s="26"/>
      <c r="V22" s="15"/>
      <c r="W22" s="15"/>
      <c r="X22" s="177"/>
      <c r="Y22" s="22"/>
      <c r="Z22" s="15"/>
      <c r="AA22" s="15"/>
      <c r="AB22" s="30"/>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3"/>
      <c r="BQ22" s="13"/>
    </row>
    <row r="23" spans="1:69" s="29" customFormat="1">
      <c r="A23" s="91">
        <v>2023</v>
      </c>
      <c r="B23" s="444"/>
      <c r="C23" s="402"/>
      <c r="D23" s="402"/>
      <c r="E23" s="402"/>
      <c r="F23" s="407"/>
      <c r="H23" s="91">
        <v>2023</v>
      </c>
      <c r="I23" s="406"/>
      <c r="J23" s="402"/>
      <c r="K23" s="402"/>
      <c r="L23" s="402"/>
      <c r="M23" s="407"/>
      <c r="N23" s="91">
        <v>2023</v>
      </c>
      <c r="O23" s="413"/>
      <c r="P23" s="402"/>
      <c r="Q23" s="402"/>
      <c r="R23" s="414"/>
      <c r="S23" s="407"/>
      <c r="T23" s="91">
        <v>2023</v>
      </c>
      <c r="U23" s="411"/>
      <c r="V23" s="404"/>
      <c r="W23" s="404"/>
      <c r="X23" s="412"/>
      <c r="Y23" s="405"/>
      <c r="Z23" s="15"/>
      <c r="AA23" s="15"/>
      <c r="AB23" s="30"/>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3"/>
      <c r="BQ23" s="13"/>
    </row>
    <row r="24" spans="1:69" s="29" customFormat="1">
      <c r="A24" s="91">
        <v>2024</v>
      </c>
      <c r="B24" s="444"/>
      <c r="C24" s="402"/>
      <c r="D24" s="402"/>
      <c r="E24" s="402"/>
      <c r="F24" s="407"/>
      <c r="H24" s="91">
        <v>2024</v>
      </c>
      <c r="I24" s="406"/>
      <c r="J24" s="402"/>
      <c r="K24" s="402"/>
      <c r="L24" s="402"/>
      <c r="M24" s="407"/>
      <c r="N24" s="91">
        <v>2024</v>
      </c>
      <c r="O24" s="413"/>
      <c r="P24" s="402"/>
      <c r="Q24" s="402"/>
      <c r="R24" s="414"/>
      <c r="S24" s="407"/>
      <c r="T24" s="91">
        <v>2024</v>
      </c>
      <c r="U24" s="413"/>
      <c r="V24" s="402"/>
      <c r="W24" s="402"/>
      <c r="X24" s="414"/>
      <c r="Y24" s="407"/>
      <c r="Z24" s="15"/>
      <c r="AA24" s="15"/>
      <c r="AB24" s="30"/>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3"/>
      <c r="BQ24" s="13"/>
    </row>
    <row r="25" spans="1:69" s="29" customFormat="1">
      <c r="A25" s="91">
        <v>2025</v>
      </c>
      <c r="B25" s="444"/>
      <c r="C25" s="402"/>
      <c r="D25" s="402"/>
      <c r="E25" s="402"/>
      <c r="F25" s="407"/>
      <c r="H25" s="91">
        <v>2025</v>
      </c>
      <c r="I25" s="406"/>
      <c r="J25" s="402"/>
      <c r="K25" s="402"/>
      <c r="L25" s="402"/>
      <c r="M25" s="407"/>
      <c r="N25" s="91">
        <v>2025</v>
      </c>
      <c r="O25" s="413"/>
      <c r="P25" s="402"/>
      <c r="Q25" s="402"/>
      <c r="R25" s="414"/>
      <c r="S25" s="407"/>
      <c r="T25" s="91">
        <v>2025</v>
      </c>
      <c r="U25" s="413"/>
      <c r="V25" s="402"/>
      <c r="W25" s="402"/>
      <c r="X25" s="414"/>
      <c r="Y25" s="407"/>
      <c r="Z25" s="15"/>
      <c r="AA25" s="15"/>
      <c r="AB25" s="30"/>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3"/>
      <c r="BQ25" s="13"/>
    </row>
    <row r="26" spans="1:69" s="29" customFormat="1">
      <c r="A26" s="91">
        <v>2026</v>
      </c>
      <c r="B26" s="444"/>
      <c r="C26" s="402"/>
      <c r="D26" s="402"/>
      <c r="E26" s="402"/>
      <c r="F26" s="407"/>
      <c r="H26" s="91">
        <v>2026</v>
      </c>
      <c r="I26" s="406"/>
      <c r="J26" s="402"/>
      <c r="K26" s="402"/>
      <c r="L26" s="402"/>
      <c r="M26" s="407"/>
      <c r="N26" s="91">
        <v>2026</v>
      </c>
      <c r="O26" s="413"/>
      <c r="P26" s="402"/>
      <c r="Q26" s="402"/>
      <c r="R26" s="414"/>
      <c r="S26" s="407"/>
      <c r="T26" s="91">
        <v>2026</v>
      </c>
      <c r="U26" s="413"/>
      <c r="V26" s="402"/>
      <c r="W26" s="402"/>
      <c r="X26" s="414"/>
      <c r="Y26" s="407"/>
      <c r="Z26" s="15"/>
      <c r="AA26" s="15"/>
      <c r="AB26" s="30"/>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3"/>
      <c r="BQ26" s="13"/>
    </row>
    <row r="27" spans="1:69" s="29" customFormat="1">
      <c r="A27" s="91">
        <v>2027</v>
      </c>
      <c r="B27" s="444"/>
      <c r="C27" s="402"/>
      <c r="D27" s="402"/>
      <c r="E27" s="402"/>
      <c r="F27" s="407"/>
      <c r="H27" s="91">
        <v>2027</v>
      </c>
      <c r="I27" s="406"/>
      <c r="J27" s="402"/>
      <c r="K27" s="402"/>
      <c r="L27" s="402"/>
      <c r="M27" s="407"/>
      <c r="N27" s="91">
        <v>2027</v>
      </c>
      <c r="O27" s="413"/>
      <c r="P27" s="402"/>
      <c r="Q27" s="402"/>
      <c r="R27" s="414"/>
      <c r="S27" s="407"/>
      <c r="T27" s="91">
        <v>2027</v>
      </c>
      <c r="U27" s="413"/>
      <c r="V27" s="402"/>
      <c r="W27" s="402"/>
      <c r="X27" s="414"/>
      <c r="Y27" s="407"/>
      <c r="Z27" s="15"/>
      <c r="AA27" s="15"/>
      <c r="AB27" s="30"/>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3"/>
      <c r="BQ27" s="13"/>
    </row>
    <row r="28" spans="1:69" s="29" customFormat="1">
      <c r="A28" s="91">
        <v>2028</v>
      </c>
      <c r="B28" s="444"/>
      <c r="C28" s="402"/>
      <c r="D28" s="402"/>
      <c r="E28" s="402"/>
      <c r="F28" s="407"/>
      <c r="H28" s="91">
        <v>2028</v>
      </c>
      <c r="I28" s="406"/>
      <c r="J28" s="402"/>
      <c r="K28" s="402"/>
      <c r="L28" s="402"/>
      <c r="M28" s="407"/>
      <c r="N28" s="91">
        <v>2028</v>
      </c>
      <c r="O28" s="413"/>
      <c r="P28" s="402"/>
      <c r="Q28" s="402"/>
      <c r="R28" s="414"/>
      <c r="S28" s="407"/>
      <c r="T28" s="91">
        <v>2028</v>
      </c>
      <c r="U28" s="413"/>
      <c r="V28" s="402"/>
      <c r="W28" s="402"/>
      <c r="X28" s="414"/>
      <c r="Y28" s="407"/>
      <c r="Z28" s="15"/>
      <c r="AA28" s="15"/>
      <c r="AB28" s="30"/>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3"/>
      <c r="BQ28" s="13"/>
    </row>
    <row r="29" spans="1:69" s="29" customFormat="1">
      <c r="A29" s="91">
        <v>2029</v>
      </c>
      <c r="B29" s="444"/>
      <c r="C29" s="402"/>
      <c r="D29" s="402"/>
      <c r="E29" s="402"/>
      <c r="F29" s="407"/>
      <c r="H29" s="91">
        <v>2029</v>
      </c>
      <c r="I29" s="406"/>
      <c r="J29" s="402"/>
      <c r="K29" s="402"/>
      <c r="L29" s="402"/>
      <c r="M29" s="407"/>
      <c r="N29" s="91">
        <v>2029</v>
      </c>
      <c r="O29" s="413"/>
      <c r="P29" s="402"/>
      <c r="Q29" s="402"/>
      <c r="R29" s="414"/>
      <c r="S29" s="407"/>
      <c r="T29" s="91">
        <v>2029</v>
      </c>
      <c r="U29" s="413"/>
      <c r="V29" s="402"/>
      <c r="W29" s="402"/>
      <c r="X29" s="414"/>
      <c r="Y29" s="407"/>
      <c r="Z29" s="15"/>
      <c r="AA29" s="15"/>
      <c r="AB29" s="30"/>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3"/>
      <c r="BQ29" s="13"/>
    </row>
    <row r="30" spans="1:69" s="29" customFormat="1">
      <c r="A30" s="91">
        <v>2030</v>
      </c>
      <c r="B30" s="444"/>
      <c r="C30" s="402"/>
      <c r="D30" s="402"/>
      <c r="E30" s="402"/>
      <c r="F30" s="407"/>
      <c r="H30" s="91">
        <v>2030</v>
      </c>
      <c r="I30" s="406"/>
      <c r="J30" s="402"/>
      <c r="K30" s="402"/>
      <c r="L30" s="402"/>
      <c r="M30" s="407"/>
      <c r="N30" s="91">
        <v>2030</v>
      </c>
      <c r="O30" s="413"/>
      <c r="P30" s="402"/>
      <c r="Q30" s="402"/>
      <c r="R30" s="414"/>
      <c r="S30" s="407"/>
      <c r="T30" s="91">
        <v>2030</v>
      </c>
      <c r="U30" s="413"/>
      <c r="V30" s="402"/>
      <c r="W30" s="402"/>
      <c r="X30" s="414"/>
      <c r="Y30" s="407"/>
      <c r="Z30" s="15"/>
      <c r="AA30" s="15"/>
      <c r="AB30" s="30"/>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3"/>
      <c r="BQ30" s="13"/>
    </row>
    <row r="31" spans="1:69" s="29" customFormat="1" ht="13.5" thickBot="1">
      <c r="A31" s="91">
        <v>2031</v>
      </c>
      <c r="B31" s="445"/>
      <c r="C31" s="409"/>
      <c r="D31" s="409"/>
      <c r="E31" s="409"/>
      <c r="F31" s="410"/>
      <c r="H31" s="91">
        <v>2031</v>
      </c>
      <c r="I31" s="408"/>
      <c r="J31" s="409"/>
      <c r="K31" s="409"/>
      <c r="L31" s="409"/>
      <c r="M31" s="410"/>
      <c r="N31" s="91">
        <v>2031</v>
      </c>
      <c r="O31" s="415"/>
      <c r="P31" s="416"/>
      <c r="Q31" s="416"/>
      <c r="R31" s="416"/>
      <c r="S31" s="410"/>
      <c r="T31" s="91">
        <v>2031</v>
      </c>
      <c r="U31" s="415"/>
      <c r="V31" s="416"/>
      <c r="W31" s="416"/>
      <c r="X31" s="416"/>
      <c r="Y31" s="410"/>
      <c r="Z31" s="15"/>
      <c r="AA31" s="15"/>
      <c r="AB31" s="30"/>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3"/>
      <c r="BQ31" s="13"/>
    </row>
    <row r="32" spans="1:69" s="211" customFormat="1" ht="15.75" thickBot="1">
      <c r="A32" s="417"/>
      <c r="B32" s="418"/>
      <c r="C32" s="419"/>
      <c r="D32" s="419"/>
      <c r="E32" s="419"/>
      <c r="F32" s="419"/>
      <c r="H32" s="417"/>
      <c r="J32" s="420"/>
      <c r="K32" s="420"/>
      <c r="L32" s="420"/>
      <c r="M32" s="420"/>
      <c r="N32" s="421">
        <v>2032</v>
      </c>
      <c r="O32" s="422">
        <v>36035173.240000002</v>
      </c>
      <c r="P32" s="420"/>
      <c r="Q32" s="420"/>
      <c r="R32" s="420"/>
      <c r="S32" s="420"/>
      <c r="T32" s="421">
        <v>2032</v>
      </c>
      <c r="U32" s="422">
        <v>59826141.759999998</v>
      </c>
      <c r="V32" s="420"/>
      <c r="W32" s="420"/>
      <c r="X32" s="420"/>
      <c r="Y32" s="420"/>
      <c r="Z32" s="420"/>
      <c r="AA32" s="420"/>
      <c r="AB32" s="423"/>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4"/>
      <c r="BQ32" s="424"/>
    </row>
    <row r="33" spans="1:69" s="29" customFormat="1">
      <c r="A33" s="6"/>
      <c r="B33" s="175"/>
      <c r="C33" s="14"/>
      <c r="D33" s="14"/>
      <c r="E33" s="14"/>
      <c r="F33" s="14"/>
      <c r="H33" s="42"/>
      <c r="I33" s="731" t="s">
        <v>312</v>
      </c>
      <c r="J33" s="735"/>
      <c r="K33" s="735"/>
      <c r="L33" s="735"/>
      <c r="M33" s="736"/>
      <c r="N33" s="42"/>
      <c r="O33" s="734" t="s">
        <v>299</v>
      </c>
      <c r="P33" s="735"/>
      <c r="Q33" s="735"/>
      <c r="R33" s="735"/>
      <c r="S33" s="736"/>
      <c r="T33" s="42"/>
      <c r="U33" s="734" t="s">
        <v>331</v>
      </c>
      <c r="V33" s="735"/>
      <c r="W33" s="735"/>
      <c r="X33" s="735"/>
      <c r="Y33" s="736"/>
      <c r="Z33" s="15"/>
      <c r="AA33" s="15"/>
      <c r="AB33" s="30"/>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3"/>
      <c r="BQ33" s="13"/>
    </row>
    <row r="34" spans="1:69" s="396" customFormat="1" ht="24.75" thickBot="1">
      <c r="A34" s="393"/>
      <c r="H34" s="393"/>
      <c r="I34" s="390" t="s">
        <v>38</v>
      </c>
      <c r="J34" s="391" t="s">
        <v>39</v>
      </c>
      <c r="K34" s="391" t="s">
        <v>40</v>
      </c>
      <c r="L34" s="391" t="s">
        <v>41</v>
      </c>
      <c r="M34" s="392" t="s">
        <v>42</v>
      </c>
      <c r="N34" s="393"/>
      <c r="O34" s="390" t="s">
        <v>38</v>
      </c>
      <c r="P34" s="391" t="s">
        <v>39</v>
      </c>
      <c r="Q34" s="391" t="s">
        <v>40</v>
      </c>
      <c r="R34" s="391" t="s">
        <v>41</v>
      </c>
      <c r="S34" s="392" t="s">
        <v>42</v>
      </c>
      <c r="T34" s="393"/>
      <c r="U34" s="390" t="s">
        <v>38</v>
      </c>
      <c r="V34" s="391" t="s">
        <v>39</v>
      </c>
      <c r="W34" s="391" t="s">
        <v>40</v>
      </c>
      <c r="X34" s="391" t="s">
        <v>41</v>
      </c>
      <c r="Y34" s="392" t="s">
        <v>42</v>
      </c>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row>
    <row r="35" spans="1:69" s="29" customFormat="1" ht="13.5" thickBot="1">
      <c r="A35" s="42"/>
      <c r="H35" s="42"/>
      <c r="I35" s="25">
        <v>0</v>
      </c>
      <c r="J35" s="18" t="s">
        <v>313</v>
      </c>
      <c r="K35" s="19">
        <v>0</v>
      </c>
      <c r="L35" s="20">
        <v>25</v>
      </c>
      <c r="M35" s="21">
        <v>0</v>
      </c>
      <c r="N35" s="42"/>
      <c r="O35" s="397"/>
      <c r="P35" s="398"/>
      <c r="Q35" s="399"/>
      <c r="R35" s="400"/>
      <c r="S35" s="609"/>
      <c r="T35" s="42"/>
      <c r="U35" s="397"/>
      <c r="V35" s="398"/>
      <c r="W35" s="399"/>
      <c r="X35" s="400"/>
      <c r="Y35" s="609"/>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row>
    <row r="36" spans="1:69" s="29" customFormat="1">
      <c r="A36" s="42"/>
      <c r="B36" s="737" t="s">
        <v>6</v>
      </c>
      <c r="C36" s="738"/>
      <c r="D36" s="738"/>
      <c r="E36" s="738"/>
      <c r="F36" s="739"/>
      <c r="G36" s="33"/>
      <c r="H36" s="45"/>
      <c r="I36" s="34"/>
      <c r="J36" s="35"/>
      <c r="K36" s="35"/>
      <c r="L36" s="35"/>
      <c r="M36" s="36"/>
      <c r="N36" s="45"/>
      <c r="O36" s="34"/>
      <c r="P36" s="35"/>
      <c r="Q36" s="35"/>
      <c r="R36" s="35"/>
      <c r="S36" s="36"/>
      <c r="T36" s="45"/>
      <c r="U36" s="34"/>
      <c r="V36" s="35"/>
      <c r="W36" s="35"/>
      <c r="X36" s="35"/>
      <c r="Y36" s="36"/>
      <c r="Z36" s="33"/>
      <c r="AA36" s="33"/>
      <c r="AB36" s="3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row>
    <row r="37" spans="1:69" s="29" customFormat="1" ht="24">
      <c r="A37" s="42"/>
      <c r="B37" s="38" t="s">
        <v>35</v>
      </c>
      <c r="C37" s="39" t="s">
        <v>22</v>
      </c>
      <c r="D37" s="39" t="s">
        <v>23</v>
      </c>
      <c r="E37" s="40" t="s">
        <v>29</v>
      </c>
      <c r="F37" s="41" t="s">
        <v>21</v>
      </c>
      <c r="H37" s="46"/>
      <c r="I37" s="38" t="s">
        <v>35</v>
      </c>
      <c r="J37" s="39" t="s">
        <v>22</v>
      </c>
      <c r="K37" s="39" t="s">
        <v>23</v>
      </c>
      <c r="L37" s="40" t="s">
        <v>29</v>
      </c>
      <c r="M37" s="41" t="s">
        <v>21</v>
      </c>
      <c r="N37" s="46"/>
      <c r="O37" s="38" t="s">
        <v>35</v>
      </c>
      <c r="P37" s="39" t="s">
        <v>22</v>
      </c>
      <c r="Q37" s="39" t="s">
        <v>23</v>
      </c>
      <c r="R37" s="40" t="s">
        <v>29</v>
      </c>
      <c r="S37" s="41" t="s">
        <v>21</v>
      </c>
      <c r="T37" s="46"/>
      <c r="U37" s="38" t="s">
        <v>35</v>
      </c>
      <c r="V37" s="39" t="s">
        <v>22</v>
      </c>
      <c r="W37" s="39" t="s">
        <v>23</v>
      </c>
      <c r="X37" s="40" t="s">
        <v>29</v>
      </c>
      <c r="Y37" s="41" t="s">
        <v>21</v>
      </c>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row>
    <row r="38" spans="1:69" s="29" customFormat="1">
      <c r="A38" s="91">
        <v>2011</v>
      </c>
      <c r="B38" s="27">
        <v>0</v>
      </c>
      <c r="C38" s="15">
        <v>0</v>
      </c>
      <c r="D38" s="15">
        <v>0</v>
      </c>
      <c r="E38" s="15">
        <v>0</v>
      </c>
      <c r="F38" s="22">
        <v>0</v>
      </c>
      <c r="G38" s="58"/>
      <c r="H38" s="91">
        <v>2011</v>
      </c>
      <c r="I38" s="27">
        <v>0</v>
      </c>
      <c r="J38" s="15">
        <v>0</v>
      </c>
      <c r="K38" s="15">
        <v>0</v>
      </c>
      <c r="L38" s="15">
        <v>0</v>
      </c>
      <c r="M38" s="22">
        <v>0</v>
      </c>
      <c r="N38" s="91">
        <v>2011</v>
      </c>
      <c r="O38" s="27"/>
      <c r="P38" s="15"/>
      <c r="Q38" s="15"/>
      <c r="R38" s="15"/>
      <c r="S38" s="22"/>
      <c r="T38" s="91">
        <v>2011</v>
      </c>
      <c r="U38" s="27"/>
      <c r="V38" s="15"/>
      <c r="W38" s="15"/>
      <c r="X38" s="15"/>
      <c r="Y38" s="22"/>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spans="1:69" s="29" customFormat="1">
      <c r="A39" s="91">
        <v>2012</v>
      </c>
      <c r="B39" s="27">
        <v>0</v>
      </c>
      <c r="C39" s="15">
        <v>0</v>
      </c>
      <c r="D39" s="15">
        <v>0</v>
      </c>
      <c r="E39" s="15">
        <v>0</v>
      </c>
      <c r="F39" s="22">
        <v>0</v>
      </c>
      <c r="G39" s="58"/>
      <c r="H39" s="91">
        <v>2012</v>
      </c>
      <c r="I39" s="27">
        <v>0</v>
      </c>
      <c r="J39" s="15">
        <v>0</v>
      </c>
      <c r="K39" s="15">
        <v>0</v>
      </c>
      <c r="L39" s="15">
        <v>0</v>
      </c>
      <c r="M39" s="22">
        <v>0</v>
      </c>
      <c r="N39" s="91">
        <v>2012</v>
      </c>
      <c r="O39" s="176">
        <v>0</v>
      </c>
      <c r="P39" s="115">
        <v>0</v>
      </c>
      <c r="Q39" s="115">
        <v>0</v>
      </c>
      <c r="R39" s="115">
        <v>0</v>
      </c>
      <c r="S39" s="22">
        <v>0</v>
      </c>
      <c r="T39" s="91">
        <v>2012</v>
      </c>
      <c r="U39" s="176"/>
      <c r="V39" s="115"/>
      <c r="W39" s="115"/>
      <c r="X39" s="115"/>
      <c r="Y39" s="22"/>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spans="1:69" s="29" customFormat="1" ht="12" customHeight="1">
      <c r="A40" s="91">
        <v>2013</v>
      </c>
      <c r="B40" s="27">
        <v>0</v>
      </c>
      <c r="C40" s="15">
        <v>0</v>
      </c>
      <c r="D40" s="15">
        <v>0</v>
      </c>
      <c r="E40" s="15">
        <v>0</v>
      </c>
      <c r="F40" s="22">
        <v>0</v>
      </c>
      <c r="G40" s="58"/>
      <c r="H40" s="91">
        <v>2013</v>
      </c>
      <c r="I40" s="27">
        <v>0</v>
      </c>
      <c r="J40" s="15">
        <v>0</v>
      </c>
      <c r="K40" s="15">
        <v>0</v>
      </c>
      <c r="L40" s="15">
        <v>0</v>
      </c>
      <c r="M40" s="22">
        <v>0</v>
      </c>
      <c r="N40" s="91">
        <v>2013</v>
      </c>
      <c r="O40" s="176">
        <v>0</v>
      </c>
      <c r="P40" s="115">
        <v>0</v>
      </c>
      <c r="Q40" s="115">
        <v>0</v>
      </c>
      <c r="R40" s="115">
        <v>0</v>
      </c>
      <c r="S40" s="22">
        <v>0</v>
      </c>
      <c r="T40" s="91">
        <v>2013</v>
      </c>
      <c r="U40" s="176"/>
      <c r="V40" s="115"/>
      <c r="W40" s="115"/>
      <c r="X40" s="115"/>
      <c r="Y40" s="22"/>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row>
    <row r="41" spans="1:69" s="29" customFormat="1">
      <c r="A41" s="91">
        <v>2014</v>
      </c>
      <c r="B41" s="27">
        <v>0</v>
      </c>
      <c r="C41" s="15">
        <v>0</v>
      </c>
      <c r="D41" s="15">
        <v>0</v>
      </c>
      <c r="E41" s="15">
        <v>0</v>
      </c>
      <c r="F41" s="22">
        <v>0</v>
      </c>
      <c r="G41" s="58"/>
      <c r="H41" s="91">
        <v>2014</v>
      </c>
      <c r="I41" s="27">
        <v>0</v>
      </c>
      <c r="J41" s="15">
        <v>0</v>
      </c>
      <c r="K41" s="15">
        <v>0</v>
      </c>
      <c r="L41" s="15">
        <v>0</v>
      </c>
      <c r="M41" s="22">
        <v>0</v>
      </c>
      <c r="N41" s="91">
        <v>2014</v>
      </c>
      <c r="O41" s="176">
        <v>0</v>
      </c>
      <c r="P41" s="115">
        <v>0</v>
      </c>
      <c r="Q41" s="115">
        <v>0</v>
      </c>
      <c r="R41" s="115">
        <v>0</v>
      </c>
      <c r="S41" s="22">
        <v>0</v>
      </c>
      <c r="T41" s="91">
        <v>2014</v>
      </c>
      <c r="U41" s="176"/>
      <c r="V41" s="115"/>
      <c r="W41" s="115"/>
      <c r="X41" s="115"/>
      <c r="Y41" s="22"/>
    </row>
    <row r="42" spans="1:69" s="29" customFormat="1">
      <c r="A42" s="91">
        <v>2015</v>
      </c>
      <c r="B42" s="27">
        <v>0</v>
      </c>
      <c r="C42" s="15">
        <v>0</v>
      </c>
      <c r="D42" s="15">
        <v>0</v>
      </c>
      <c r="E42" s="15">
        <v>0</v>
      </c>
      <c r="F42" s="22">
        <v>0</v>
      </c>
      <c r="G42" s="58"/>
      <c r="H42" s="91">
        <v>2015</v>
      </c>
      <c r="I42" s="27">
        <v>0</v>
      </c>
      <c r="J42" s="15">
        <v>0</v>
      </c>
      <c r="K42" s="15">
        <v>0</v>
      </c>
      <c r="L42" s="15">
        <v>0</v>
      </c>
      <c r="M42" s="22">
        <v>0</v>
      </c>
      <c r="N42" s="91">
        <v>2015</v>
      </c>
      <c r="O42" s="176">
        <v>0</v>
      </c>
      <c r="P42" s="115">
        <v>0</v>
      </c>
      <c r="Q42" s="115">
        <v>0</v>
      </c>
      <c r="R42" s="115">
        <v>0</v>
      </c>
      <c r="S42" s="22">
        <v>0</v>
      </c>
      <c r="T42" s="91">
        <v>2015</v>
      </c>
      <c r="U42" s="176"/>
      <c r="V42" s="115"/>
      <c r="W42" s="115"/>
      <c r="X42" s="115"/>
      <c r="Y42" s="22"/>
    </row>
    <row r="43" spans="1:69" s="29" customFormat="1">
      <c r="A43" s="91">
        <v>2016</v>
      </c>
      <c r="B43" s="27">
        <v>0</v>
      </c>
      <c r="C43" s="15">
        <v>0</v>
      </c>
      <c r="D43" s="15">
        <v>0</v>
      </c>
      <c r="E43" s="15">
        <v>0</v>
      </c>
      <c r="F43" s="22">
        <v>0</v>
      </c>
      <c r="G43" s="58"/>
      <c r="H43" s="91">
        <v>2016</v>
      </c>
      <c r="I43" s="27">
        <v>0</v>
      </c>
      <c r="J43" s="15">
        <v>0</v>
      </c>
      <c r="K43" s="15">
        <v>0</v>
      </c>
      <c r="L43" s="15">
        <v>0</v>
      </c>
      <c r="M43" s="22">
        <v>0</v>
      </c>
      <c r="N43" s="91">
        <v>2016</v>
      </c>
      <c r="O43" s="176">
        <v>0</v>
      </c>
      <c r="P43" s="115">
        <v>0</v>
      </c>
      <c r="Q43" s="115">
        <v>0</v>
      </c>
      <c r="R43" s="115">
        <v>0</v>
      </c>
      <c r="S43" s="22">
        <v>0</v>
      </c>
      <c r="T43" s="91">
        <v>2016</v>
      </c>
      <c r="U43" s="176"/>
      <c r="V43" s="115"/>
      <c r="W43" s="115"/>
      <c r="X43" s="115"/>
      <c r="Y43" s="22"/>
    </row>
    <row r="44" spans="1:69" s="29" customFormat="1">
      <c r="A44" s="91">
        <v>2017</v>
      </c>
      <c r="B44" s="27">
        <v>0</v>
      </c>
      <c r="C44" s="15">
        <v>0</v>
      </c>
      <c r="D44" s="15">
        <v>0</v>
      </c>
      <c r="E44" s="15">
        <v>0</v>
      </c>
      <c r="F44" s="22">
        <v>0</v>
      </c>
      <c r="G44" s="58"/>
      <c r="H44" s="91">
        <v>2017</v>
      </c>
      <c r="I44" s="27">
        <v>0</v>
      </c>
      <c r="J44" s="15">
        <v>0</v>
      </c>
      <c r="K44" s="15">
        <v>0</v>
      </c>
      <c r="L44" s="15">
        <v>0</v>
      </c>
      <c r="M44" s="22">
        <v>0</v>
      </c>
      <c r="N44" s="91">
        <v>2017</v>
      </c>
      <c r="O44" s="176">
        <v>0</v>
      </c>
      <c r="P44" s="115">
        <v>0</v>
      </c>
      <c r="Q44" s="115">
        <v>0</v>
      </c>
      <c r="R44" s="115">
        <v>0</v>
      </c>
      <c r="S44" s="22">
        <v>0</v>
      </c>
      <c r="T44" s="91">
        <v>2017</v>
      </c>
      <c r="U44" s="176"/>
      <c r="V44" s="115"/>
      <c r="W44" s="115"/>
      <c r="X44" s="115"/>
      <c r="Y44" s="22"/>
    </row>
    <row r="45" spans="1:69" s="29" customFormat="1">
      <c r="A45" s="91">
        <v>2018</v>
      </c>
      <c r="B45" s="27">
        <v>0</v>
      </c>
      <c r="C45" s="15">
        <v>0</v>
      </c>
      <c r="D45" s="15">
        <v>0</v>
      </c>
      <c r="E45" s="15">
        <v>0</v>
      </c>
      <c r="F45" s="22">
        <v>0</v>
      </c>
      <c r="G45" s="58"/>
      <c r="H45" s="91">
        <v>2018</v>
      </c>
      <c r="I45" s="27">
        <v>0</v>
      </c>
      <c r="J45" s="15">
        <v>0</v>
      </c>
      <c r="K45" s="15">
        <v>0</v>
      </c>
      <c r="L45" s="15">
        <v>0</v>
      </c>
      <c r="M45" s="22">
        <v>0</v>
      </c>
      <c r="N45" s="91">
        <v>2018</v>
      </c>
      <c r="O45" s="176">
        <v>0</v>
      </c>
      <c r="P45" s="115">
        <v>0</v>
      </c>
      <c r="Q45" s="115">
        <v>0</v>
      </c>
      <c r="R45" s="115">
        <v>0</v>
      </c>
      <c r="S45" s="22">
        <v>0</v>
      </c>
      <c r="T45" s="91">
        <v>2018</v>
      </c>
      <c r="U45" s="176"/>
      <c r="V45" s="115"/>
      <c r="W45" s="115"/>
      <c r="X45" s="115"/>
      <c r="Y45" s="22"/>
    </row>
    <row r="46" spans="1:69" s="29" customFormat="1">
      <c r="A46" s="91">
        <v>2019</v>
      </c>
      <c r="B46" s="27">
        <v>0</v>
      </c>
      <c r="C46" s="15">
        <v>0</v>
      </c>
      <c r="D46" s="15">
        <v>0</v>
      </c>
      <c r="E46" s="15">
        <v>0</v>
      </c>
      <c r="F46" s="22">
        <v>0</v>
      </c>
      <c r="G46" s="58"/>
      <c r="H46" s="91">
        <v>2019</v>
      </c>
      <c r="I46" s="27">
        <v>0</v>
      </c>
      <c r="J46" s="15">
        <v>0</v>
      </c>
      <c r="K46" s="15">
        <v>0</v>
      </c>
      <c r="L46" s="15">
        <v>0</v>
      </c>
      <c r="M46" s="22">
        <v>0</v>
      </c>
      <c r="N46" s="91">
        <v>2019</v>
      </c>
      <c r="O46" s="176">
        <v>0</v>
      </c>
      <c r="P46" s="115">
        <v>0</v>
      </c>
      <c r="Q46" s="115">
        <v>0</v>
      </c>
      <c r="R46" s="115">
        <v>0</v>
      </c>
      <c r="S46" s="22">
        <v>0</v>
      </c>
      <c r="T46" s="91">
        <v>2019</v>
      </c>
      <c r="U46" s="176"/>
      <c r="V46" s="115"/>
      <c r="W46" s="115"/>
      <c r="X46" s="115"/>
      <c r="Y46" s="22"/>
    </row>
    <row r="47" spans="1:69" s="29" customFormat="1" ht="13.5" thickBot="1">
      <c r="A47" s="91">
        <v>2020</v>
      </c>
      <c r="B47" s="27">
        <v>0</v>
      </c>
      <c r="C47" s="15">
        <v>0</v>
      </c>
      <c r="D47" s="15">
        <v>0</v>
      </c>
      <c r="E47" s="15">
        <v>0</v>
      </c>
      <c r="F47" s="22">
        <v>0</v>
      </c>
      <c r="G47" s="58"/>
      <c r="H47" s="91">
        <v>2020</v>
      </c>
      <c r="I47" s="27">
        <v>0</v>
      </c>
      <c r="J47" s="15">
        <v>0</v>
      </c>
      <c r="K47" s="15">
        <v>0</v>
      </c>
      <c r="L47" s="15">
        <v>0</v>
      </c>
      <c r="M47" s="22">
        <v>0</v>
      </c>
      <c r="N47" s="91">
        <v>2020</v>
      </c>
      <c r="O47" s="176">
        <v>0</v>
      </c>
      <c r="P47" s="115">
        <v>0</v>
      </c>
      <c r="Q47" s="115">
        <v>0</v>
      </c>
      <c r="R47" s="115">
        <v>0</v>
      </c>
      <c r="S47" s="22">
        <v>0</v>
      </c>
      <c r="T47" s="91">
        <v>2020</v>
      </c>
      <c r="U47" s="176"/>
      <c r="V47" s="115"/>
      <c r="W47" s="115"/>
      <c r="X47" s="115"/>
      <c r="Y47" s="22"/>
    </row>
    <row r="48" spans="1:69" s="29" customFormat="1" ht="15">
      <c r="A48" s="91">
        <v>2021</v>
      </c>
      <c r="B48" s="443"/>
      <c r="C48" s="404"/>
      <c r="D48" s="404"/>
      <c r="E48" s="404"/>
      <c r="F48" s="405"/>
      <c r="G48" s="58"/>
      <c r="H48" s="91">
        <v>2021</v>
      </c>
      <c r="I48" s="27">
        <v>0</v>
      </c>
      <c r="J48" s="15">
        <v>0</v>
      </c>
      <c r="K48" s="15">
        <v>0</v>
      </c>
      <c r="L48" s="15">
        <v>0</v>
      </c>
      <c r="M48" s="22">
        <v>0</v>
      </c>
      <c r="N48" s="91">
        <v>2021</v>
      </c>
      <c r="O48" s="433"/>
      <c r="P48" s="434"/>
      <c r="Q48" s="435"/>
      <c r="R48" s="435"/>
      <c r="S48" s="436"/>
      <c r="T48" s="91">
        <v>2021</v>
      </c>
      <c r="U48" s="176"/>
      <c r="V48" s="115"/>
      <c r="W48" s="115"/>
      <c r="X48" s="115"/>
      <c r="Y48" s="22"/>
    </row>
    <row r="49" spans="1:25" s="29" customFormat="1" ht="15.75" thickBot="1">
      <c r="A49" s="91">
        <v>2022</v>
      </c>
      <c r="B49" s="444"/>
      <c r="C49" s="402"/>
      <c r="D49" s="402"/>
      <c r="E49" s="402"/>
      <c r="F49" s="407"/>
      <c r="G49" s="58"/>
      <c r="H49" s="91">
        <v>2022</v>
      </c>
      <c r="I49" s="27">
        <v>0</v>
      </c>
      <c r="J49" s="15">
        <v>0</v>
      </c>
      <c r="K49" s="15">
        <v>0</v>
      </c>
      <c r="L49" s="15">
        <v>0</v>
      </c>
      <c r="M49" s="22">
        <v>0</v>
      </c>
      <c r="N49" s="91">
        <v>2022</v>
      </c>
      <c r="O49" s="437"/>
      <c r="P49" s="430"/>
      <c r="Q49" s="431"/>
      <c r="R49" s="431"/>
      <c r="S49" s="438"/>
      <c r="T49" s="91">
        <v>2022</v>
      </c>
      <c r="U49" s="176"/>
      <c r="V49" s="115"/>
      <c r="W49" s="115"/>
      <c r="X49" s="115"/>
      <c r="Y49" s="22"/>
    </row>
    <row r="50" spans="1:25" s="29" customFormat="1" ht="15">
      <c r="A50" s="91">
        <v>2023</v>
      </c>
      <c r="B50" s="444"/>
      <c r="C50" s="402"/>
      <c r="D50" s="402"/>
      <c r="E50" s="402"/>
      <c r="F50" s="407"/>
      <c r="G50" s="58"/>
      <c r="H50" s="91">
        <v>2023</v>
      </c>
      <c r="I50" s="27">
        <v>0</v>
      </c>
      <c r="J50" s="15">
        <v>0</v>
      </c>
      <c r="K50" s="15">
        <v>0</v>
      </c>
      <c r="L50" s="15">
        <v>0</v>
      </c>
      <c r="M50" s="22">
        <v>0</v>
      </c>
      <c r="N50" s="91">
        <v>2023</v>
      </c>
      <c r="O50" s="437"/>
      <c r="P50" s="430"/>
      <c r="Q50" s="431"/>
      <c r="R50" s="431"/>
      <c r="S50" s="438"/>
      <c r="T50" s="91">
        <v>2023</v>
      </c>
      <c r="U50" s="433"/>
      <c r="V50" s="434"/>
      <c r="W50" s="435"/>
      <c r="X50" s="435"/>
      <c r="Y50" s="436"/>
    </row>
    <row r="51" spans="1:25" s="29" customFormat="1" ht="15">
      <c r="A51" s="91">
        <v>2024</v>
      </c>
      <c r="B51" s="444"/>
      <c r="C51" s="402"/>
      <c r="D51" s="402"/>
      <c r="E51" s="402"/>
      <c r="F51" s="407"/>
      <c r="G51" s="58"/>
      <c r="H51" s="91">
        <v>2024</v>
      </c>
      <c r="I51" s="27">
        <v>0</v>
      </c>
      <c r="J51" s="15">
        <v>0</v>
      </c>
      <c r="K51" s="15">
        <v>0</v>
      </c>
      <c r="L51" s="15">
        <v>0</v>
      </c>
      <c r="M51" s="22">
        <v>0</v>
      </c>
      <c r="N51" s="91">
        <v>2024</v>
      </c>
      <c r="O51" s="437"/>
      <c r="P51" s="430"/>
      <c r="Q51" s="431"/>
      <c r="R51" s="431"/>
      <c r="S51" s="438"/>
      <c r="T51" s="91">
        <v>2024</v>
      </c>
      <c r="U51" s="437"/>
      <c r="V51" s="430"/>
      <c r="W51" s="431"/>
      <c r="X51" s="431"/>
      <c r="Y51" s="438"/>
    </row>
    <row r="52" spans="1:25" s="29" customFormat="1" ht="15">
      <c r="A52" s="91">
        <v>2025</v>
      </c>
      <c r="B52" s="444"/>
      <c r="C52" s="402"/>
      <c r="D52" s="402"/>
      <c r="E52" s="402"/>
      <c r="F52" s="407"/>
      <c r="G52" s="58"/>
      <c r="H52" s="91">
        <v>2025</v>
      </c>
      <c r="I52" s="27">
        <v>0</v>
      </c>
      <c r="J52" s="15">
        <v>0</v>
      </c>
      <c r="K52" s="15">
        <v>0</v>
      </c>
      <c r="L52" s="15">
        <v>0</v>
      </c>
      <c r="M52" s="22">
        <v>0</v>
      </c>
      <c r="N52" s="91">
        <v>2025</v>
      </c>
      <c r="O52" s="437"/>
      <c r="P52" s="430"/>
      <c r="Q52" s="431"/>
      <c r="R52" s="431"/>
      <c r="S52" s="438"/>
      <c r="T52" s="91">
        <v>2025</v>
      </c>
      <c r="U52" s="437"/>
      <c r="V52" s="430"/>
      <c r="W52" s="431"/>
      <c r="X52" s="431"/>
      <c r="Y52" s="438"/>
    </row>
    <row r="53" spans="1:25" s="29" customFormat="1" ht="15">
      <c r="A53" s="91">
        <v>2026</v>
      </c>
      <c r="B53" s="444"/>
      <c r="C53" s="402"/>
      <c r="D53" s="402"/>
      <c r="E53" s="402"/>
      <c r="F53" s="407"/>
      <c r="G53" s="58"/>
      <c r="H53" s="91">
        <v>2026</v>
      </c>
      <c r="I53" s="27">
        <v>0</v>
      </c>
      <c r="J53" s="15">
        <v>0</v>
      </c>
      <c r="K53" s="15">
        <v>0</v>
      </c>
      <c r="L53" s="15">
        <v>0</v>
      </c>
      <c r="M53" s="22">
        <v>0</v>
      </c>
      <c r="N53" s="91">
        <v>2026</v>
      </c>
      <c r="O53" s="437"/>
      <c r="P53" s="430"/>
      <c r="Q53" s="431"/>
      <c r="R53" s="431"/>
      <c r="S53" s="438"/>
      <c r="T53" s="91">
        <v>2026</v>
      </c>
      <c r="U53" s="437"/>
      <c r="V53" s="430"/>
      <c r="W53" s="431"/>
      <c r="X53" s="431"/>
      <c r="Y53" s="438"/>
    </row>
    <row r="54" spans="1:25" s="29" customFormat="1" ht="15">
      <c r="A54" s="91">
        <v>2027</v>
      </c>
      <c r="B54" s="444"/>
      <c r="C54" s="402"/>
      <c r="D54" s="402"/>
      <c r="E54" s="402"/>
      <c r="F54" s="407"/>
      <c r="G54" s="58"/>
      <c r="H54" s="91">
        <v>2027</v>
      </c>
      <c r="I54" s="27">
        <v>0</v>
      </c>
      <c r="J54" s="15">
        <v>0</v>
      </c>
      <c r="K54" s="15">
        <v>0</v>
      </c>
      <c r="L54" s="15">
        <v>0</v>
      </c>
      <c r="M54" s="22">
        <v>0</v>
      </c>
      <c r="N54" s="91">
        <v>2027</v>
      </c>
      <c r="O54" s="437"/>
      <c r="P54" s="430"/>
      <c r="Q54" s="431"/>
      <c r="R54" s="431"/>
      <c r="S54" s="438"/>
      <c r="T54" s="91">
        <v>2027</v>
      </c>
      <c r="U54" s="437"/>
      <c r="V54" s="430"/>
      <c r="W54" s="431"/>
      <c r="X54" s="431"/>
      <c r="Y54" s="438"/>
    </row>
    <row r="55" spans="1:25" s="29" customFormat="1" ht="15">
      <c r="A55" s="91">
        <v>2028</v>
      </c>
      <c r="B55" s="444"/>
      <c r="C55" s="402"/>
      <c r="D55" s="402"/>
      <c r="E55" s="402"/>
      <c r="F55" s="407"/>
      <c r="G55" s="58"/>
      <c r="H55" s="91">
        <v>2028</v>
      </c>
      <c r="I55" s="27">
        <v>0</v>
      </c>
      <c r="J55" s="15">
        <v>0</v>
      </c>
      <c r="K55" s="15">
        <v>0</v>
      </c>
      <c r="L55" s="15">
        <v>0</v>
      </c>
      <c r="M55" s="22">
        <v>0</v>
      </c>
      <c r="N55" s="91">
        <v>2028</v>
      </c>
      <c r="O55" s="437"/>
      <c r="P55" s="430"/>
      <c r="Q55" s="431"/>
      <c r="R55" s="431"/>
      <c r="S55" s="438"/>
      <c r="T55" s="91">
        <v>2028</v>
      </c>
      <c r="U55" s="437"/>
      <c r="V55" s="430"/>
      <c r="W55" s="431"/>
      <c r="X55" s="431"/>
      <c r="Y55" s="438"/>
    </row>
    <row r="56" spans="1:25" ht="15">
      <c r="A56" s="91">
        <v>2029</v>
      </c>
      <c r="B56" s="444"/>
      <c r="C56" s="402"/>
      <c r="D56" s="402"/>
      <c r="E56" s="402"/>
      <c r="F56" s="407"/>
      <c r="G56" s="58"/>
      <c r="H56" s="91">
        <v>2029</v>
      </c>
      <c r="I56" s="27">
        <v>0</v>
      </c>
      <c r="J56" s="15">
        <v>0</v>
      </c>
      <c r="K56" s="15">
        <v>0</v>
      </c>
      <c r="L56" s="15">
        <v>0</v>
      </c>
      <c r="M56" s="22">
        <v>0</v>
      </c>
      <c r="N56" s="91">
        <v>2029</v>
      </c>
      <c r="O56" s="437"/>
      <c r="P56" s="430"/>
      <c r="Q56" s="431"/>
      <c r="R56" s="431"/>
      <c r="S56" s="438"/>
      <c r="T56" s="91">
        <v>2029</v>
      </c>
      <c r="U56" s="437"/>
      <c r="V56" s="430"/>
      <c r="W56" s="431"/>
      <c r="X56" s="431"/>
      <c r="Y56" s="438"/>
    </row>
    <row r="57" spans="1:25" ht="15">
      <c r="A57" s="91">
        <v>2030</v>
      </c>
      <c r="B57" s="444"/>
      <c r="C57" s="402"/>
      <c r="D57" s="402"/>
      <c r="E57" s="402"/>
      <c r="F57" s="407"/>
      <c r="G57" s="58"/>
      <c r="H57" s="91">
        <v>2030</v>
      </c>
      <c r="I57" s="27">
        <v>0</v>
      </c>
      <c r="J57" s="15">
        <v>0</v>
      </c>
      <c r="K57" s="15">
        <v>0</v>
      </c>
      <c r="L57" s="15">
        <v>0</v>
      </c>
      <c r="M57" s="22">
        <v>0</v>
      </c>
      <c r="N57" s="91">
        <v>2030</v>
      </c>
      <c r="O57" s="437"/>
      <c r="P57" s="430"/>
      <c r="Q57" s="431"/>
      <c r="R57" s="431"/>
      <c r="S57" s="438"/>
      <c r="T57" s="91">
        <v>2030</v>
      </c>
      <c r="U57" s="437"/>
      <c r="V57" s="430"/>
      <c r="W57" s="431"/>
      <c r="X57" s="431"/>
      <c r="Y57" s="438"/>
    </row>
    <row r="58" spans="1:25" ht="15.75" thickBot="1">
      <c r="A58" s="91">
        <v>2031</v>
      </c>
      <c r="B58" s="445"/>
      <c r="C58" s="409"/>
      <c r="D58" s="409"/>
      <c r="E58" s="409"/>
      <c r="F58" s="410"/>
      <c r="G58" s="58"/>
      <c r="H58" s="91">
        <v>2031</v>
      </c>
      <c r="I58" s="28">
        <v>0</v>
      </c>
      <c r="J58" s="23">
        <v>0</v>
      </c>
      <c r="K58" s="23">
        <v>0</v>
      </c>
      <c r="L58" s="23">
        <v>0</v>
      </c>
      <c r="M58" s="24">
        <v>0</v>
      </c>
      <c r="N58" s="91">
        <v>2031</v>
      </c>
      <c r="O58" s="439"/>
      <c r="P58" s="440"/>
      <c r="Q58" s="441"/>
      <c r="R58" s="441"/>
      <c r="S58" s="442"/>
      <c r="T58" s="91">
        <v>2031</v>
      </c>
      <c r="U58" s="439"/>
      <c r="V58" s="440"/>
      <c r="W58" s="441"/>
      <c r="X58" s="441"/>
      <c r="Y58" s="442"/>
    </row>
    <row r="59" spans="1:25" s="426" customFormat="1" ht="15">
      <c r="A59" s="425"/>
      <c r="H59" s="425"/>
      <c r="J59" s="417"/>
      <c r="K59" s="427"/>
      <c r="N59" s="428">
        <v>2032</v>
      </c>
      <c r="O59" s="432">
        <v>24023448.789999999</v>
      </c>
      <c r="P59" s="417"/>
      <c r="Q59" s="427"/>
      <c r="T59" s="428">
        <v>2032</v>
      </c>
      <c r="U59" s="432">
        <v>15953637.789999999</v>
      </c>
      <c r="V59" s="417"/>
      <c r="W59" s="427"/>
    </row>
    <row r="61" spans="1:25">
      <c r="L61" s="12"/>
      <c r="M61" s="12"/>
      <c r="R61" s="12"/>
      <c r="S61" s="12"/>
      <c r="X61" s="12"/>
      <c r="Y61" s="12"/>
    </row>
    <row r="62" spans="1:25">
      <c r="L62" s="12"/>
      <c r="M62" s="12"/>
      <c r="R62" s="12"/>
      <c r="S62" s="12"/>
      <c r="X62" s="12"/>
      <c r="Y62" s="12"/>
    </row>
    <row r="63" spans="1:25">
      <c r="L63" s="12"/>
      <c r="M63" s="12"/>
      <c r="R63" s="12"/>
      <c r="S63" s="12"/>
      <c r="X63" s="12"/>
      <c r="Y63" s="12"/>
    </row>
    <row r="64" spans="1:25">
      <c r="L64" s="12"/>
      <c r="M64" s="12"/>
      <c r="R64" s="12"/>
      <c r="S64" s="12"/>
      <c r="X64" s="12"/>
      <c r="Y64" s="12"/>
    </row>
    <row r="65" spans="12:25">
      <c r="L65" s="12"/>
      <c r="M65" s="12"/>
      <c r="R65" s="12"/>
      <c r="S65" s="12"/>
      <c r="X65" s="12"/>
      <c r="Y65" s="12"/>
    </row>
    <row r="66" spans="12:25">
      <c r="L66" s="12"/>
      <c r="M66" s="12"/>
      <c r="R66" s="12"/>
      <c r="S66" s="12"/>
      <c r="X66" s="12"/>
      <c r="Y66" s="12"/>
    </row>
    <row r="67" spans="12:25">
      <c r="L67" s="12"/>
      <c r="M67" s="12"/>
      <c r="R67" s="12"/>
      <c r="S67" s="12"/>
      <c r="X67" s="12"/>
      <c r="Y67" s="12"/>
    </row>
    <row r="68" spans="12:25">
      <c r="L68" s="12"/>
      <c r="M68" s="12"/>
      <c r="R68" s="12"/>
      <c r="S68" s="12"/>
      <c r="X68" s="12"/>
      <c r="Y68" s="12"/>
    </row>
    <row r="69" spans="12:25">
      <c r="L69" s="12"/>
      <c r="M69" s="12"/>
      <c r="R69" s="12"/>
      <c r="S69" s="12"/>
      <c r="X69" s="12"/>
      <c r="Y69" s="12"/>
    </row>
    <row r="70" spans="12:25">
      <c r="L70" s="12"/>
      <c r="M70" s="12"/>
      <c r="R70" s="12"/>
      <c r="S70" s="12"/>
      <c r="X70" s="12"/>
      <c r="Y70" s="12"/>
    </row>
    <row r="71" spans="12:25">
      <c r="L71" s="12"/>
      <c r="M71" s="12"/>
      <c r="R71" s="12"/>
      <c r="S71" s="12"/>
      <c r="X71" s="12"/>
      <c r="Y71" s="12"/>
    </row>
    <row r="72" spans="12:25">
      <c r="L72" s="12"/>
      <c r="M72" s="12"/>
      <c r="R72" s="12"/>
      <c r="S72" s="12"/>
      <c r="X72" s="12"/>
      <c r="Y72" s="12"/>
    </row>
    <row r="73" spans="12:25">
      <c r="L73" s="12"/>
      <c r="M73" s="12"/>
      <c r="R73" s="12"/>
      <c r="S73" s="12"/>
      <c r="X73" s="12"/>
      <c r="Y73" s="12"/>
    </row>
    <row r="74" spans="12:25">
      <c r="L74" s="12"/>
      <c r="M74" s="12"/>
      <c r="R74" s="12"/>
      <c r="S74" s="12"/>
      <c r="X74" s="12"/>
      <c r="Y74" s="12"/>
    </row>
    <row r="75" spans="12:25">
      <c r="L75" s="12"/>
      <c r="M75" s="12"/>
      <c r="R75" s="12"/>
      <c r="S75" s="12"/>
      <c r="X75" s="12"/>
      <c r="Y75" s="12"/>
    </row>
    <row r="76" spans="12:25">
      <c r="L76" s="12"/>
      <c r="M76" s="12"/>
      <c r="R76" s="12"/>
      <c r="S76" s="12"/>
      <c r="X76" s="12"/>
      <c r="Y76" s="12"/>
    </row>
    <row r="77" spans="12:25">
      <c r="L77" s="12"/>
      <c r="M77" s="12"/>
      <c r="R77" s="12"/>
      <c r="S77" s="12"/>
      <c r="X77" s="12"/>
      <c r="Y77" s="12"/>
    </row>
    <row r="78" spans="12:25">
      <c r="L78" s="12"/>
      <c r="M78" s="12"/>
      <c r="R78" s="12"/>
      <c r="S78" s="12"/>
      <c r="X78" s="12"/>
      <c r="Y78" s="12"/>
    </row>
    <row r="79" spans="12:25">
      <c r="L79" s="12"/>
      <c r="M79" s="12"/>
      <c r="R79" s="12"/>
      <c r="S79" s="12"/>
      <c r="X79" s="12"/>
      <c r="Y79" s="12"/>
    </row>
    <row r="80" spans="12:25">
      <c r="L80" s="12"/>
      <c r="M80" s="12"/>
      <c r="R80" s="12"/>
      <c r="S80" s="12"/>
      <c r="X80" s="12"/>
      <c r="Y80" s="12"/>
    </row>
    <row r="81" spans="12:25">
      <c r="L81" s="12"/>
      <c r="M81" s="12"/>
      <c r="R81" s="12"/>
      <c r="S81" s="12"/>
      <c r="X81" s="12"/>
      <c r="Y81" s="12"/>
    </row>
    <row r="82" spans="12:25">
      <c r="L82" s="12"/>
      <c r="M82" s="12"/>
      <c r="R82" s="12"/>
      <c r="S82" s="12"/>
      <c r="X82" s="12"/>
      <c r="Y82" s="12"/>
    </row>
    <row r="83" spans="12:25">
      <c r="L83" s="12"/>
      <c r="M83" s="12"/>
      <c r="R83" s="12"/>
      <c r="S83" s="12"/>
      <c r="X83" s="12"/>
      <c r="Y83" s="12"/>
    </row>
    <row r="84" spans="12:25">
      <c r="L84" s="12"/>
      <c r="M84" s="12"/>
      <c r="R84" s="12"/>
      <c r="S84" s="12"/>
      <c r="X84" s="12"/>
      <c r="Y84" s="12"/>
    </row>
    <row r="85" spans="12:25">
      <c r="L85" s="12"/>
      <c r="M85" s="12"/>
      <c r="R85" s="12"/>
      <c r="S85" s="12"/>
      <c r="X85" s="12"/>
      <c r="Y85" s="12"/>
    </row>
    <row r="86" spans="12:25">
      <c r="L86" s="12"/>
      <c r="M86" s="12"/>
      <c r="R86" s="12"/>
      <c r="S86" s="12"/>
      <c r="X86" s="12"/>
      <c r="Y86" s="12"/>
    </row>
    <row r="87" spans="12:25">
      <c r="L87" s="12"/>
      <c r="M87" s="12"/>
      <c r="R87" s="12"/>
      <c r="S87" s="12"/>
      <c r="X87" s="12"/>
      <c r="Y87" s="12"/>
    </row>
    <row r="88" spans="12:25">
      <c r="L88" s="12"/>
      <c r="M88" s="12"/>
      <c r="R88" s="12"/>
      <c r="S88" s="12"/>
      <c r="X88" s="12"/>
      <c r="Y88" s="12"/>
    </row>
    <row r="89" spans="12:25">
      <c r="L89" s="12"/>
      <c r="M89" s="12"/>
      <c r="R89" s="12"/>
      <c r="S89" s="12"/>
      <c r="X89" s="12"/>
      <c r="Y89" s="12"/>
    </row>
    <row r="90" spans="12:25">
      <c r="L90" s="12"/>
      <c r="M90" s="12"/>
      <c r="R90" s="12"/>
      <c r="S90" s="12"/>
      <c r="X90" s="12"/>
      <c r="Y90" s="12"/>
    </row>
    <row r="91" spans="12:25">
      <c r="L91" s="12"/>
      <c r="M91" s="12"/>
      <c r="R91" s="12"/>
      <c r="S91" s="12"/>
      <c r="X91" s="12"/>
      <c r="Y91" s="12"/>
    </row>
    <row r="92" spans="12:25">
      <c r="L92" s="12"/>
      <c r="M92" s="12"/>
      <c r="R92" s="12"/>
      <c r="S92" s="12"/>
      <c r="X92" s="12"/>
      <c r="Y92" s="12"/>
    </row>
  </sheetData>
  <mergeCells count="8">
    <mergeCell ref="U6:Y6"/>
    <mergeCell ref="U33:Y33"/>
    <mergeCell ref="B36:F36"/>
    <mergeCell ref="I6:M6"/>
    <mergeCell ref="B9:F9"/>
    <mergeCell ref="I33:M33"/>
    <mergeCell ref="O6:S6"/>
    <mergeCell ref="O33:S33"/>
  </mergeCells>
  <phoneticPr fontId="3" type="noConversion"/>
  <pageMargins left="0.68" right="0.54" top="0.76" bottom="0.42" header="0.5" footer="0.23"/>
  <pageSetup scale="70" orientation="landscape" r:id="rId1"/>
  <headerFooter alignWithMargins="0">
    <oddFooter>&amp;L&amp;F&amp;C&amp;A&amp;R&amp;D</oddFooter>
  </headerFooter>
  <colBreaks count="1" manualBreakCount="1">
    <brk id="13"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347"/>
  <sheetViews>
    <sheetView zoomScale="90" zoomScaleNormal="90" workbookViewId="0">
      <selection sqref="A1:XFD1048576"/>
    </sheetView>
  </sheetViews>
  <sheetFormatPr defaultColWidth="8.85546875" defaultRowHeight="12.75"/>
  <cols>
    <col min="1" max="1" width="47.42578125" customWidth="1"/>
    <col min="2" max="2" width="15" bestFit="1" customWidth="1"/>
    <col min="3" max="3" width="12.42578125" customWidth="1"/>
    <col min="4" max="4" width="11.5703125" bestFit="1" customWidth="1"/>
    <col min="5" max="5" width="10" customWidth="1"/>
    <col min="6" max="6" width="9.42578125" bestFit="1" customWidth="1"/>
    <col min="7" max="7" width="12.5703125" bestFit="1" customWidth="1"/>
    <col min="8" max="8" width="9.42578125" bestFit="1" customWidth="1"/>
    <col min="9" max="9" width="11.5703125" bestFit="1" customWidth="1"/>
    <col min="10" max="10" width="9.42578125" bestFit="1" customWidth="1"/>
    <col min="11" max="11" width="11.42578125" customWidth="1"/>
    <col min="12" max="12" width="11.5703125" bestFit="1" customWidth="1"/>
    <col min="13" max="18" width="9.42578125" bestFit="1" customWidth="1"/>
    <col min="19" max="21" width="9.42578125" customWidth="1"/>
    <col min="22" max="22" width="11.42578125" customWidth="1"/>
  </cols>
  <sheetData>
    <row r="1" spans="1:39" ht="18.75">
      <c r="A1" s="656" t="s">
        <v>300</v>
      </c>
      <c r="B1" s="190"/>
      <c r="C1" s="190"/>
      <c r="D1" s="190"/>
      <c r="E1" s="190"/>
      <c r="F1" s="190"/>
      <c r="G1" s="190"/>
      <c r="H1" s="190"/>
      <c r="I1" s="190"/>
      <c r="K1" s="112"/>
    </row>
    <row r="2" spans="1:39" ht="15.75">
      <c r="A2" s="657" t="s">
        <v>333</v>
      </c>
      <c r="B2" s="190"/>
      <c r="C2" s="190"/>
      <c r="D2" s="190"/>
      <c r="E2" s="190"/>
      <c r="F2" s="190"/>
      <c r="G2" s="190"/>
      <c r="H2" s="190"/>
      <c r="I2" s="190"/>
      <c r="J2" s="9"/>
      <c r="K2" s="111"/>
      <c r="L2" s="9"/>
      <c r="M2" s="9"/>
    </row>
    <row r="3" spans="1:39" ht="21">
      <c r="A3" s="180" t="s">
        <v>301</v>
      </c>
      <c r="B3" s="190"/>
      <c r="C3" s="190"/>
      <c r="D3" s="190"/>
      <c r="E3" s="190"/>
      <c r="F3" s="190"/>
      <c r="G3" s="190"/>
      <c r="H3" s="190"/>
      <c r="I3" s="190"/>
    </row>
    <row r="4" spans="1:39" ht="15.75">
      <c r="A4" s="243" t="s">
        <v>61</v>
      </c>
      <c r="B4" s="190"/>
      <c r="C4" s="190"/>
      <c r="D4" s="190"/>
      <c r="E4" s="190"/>
      <c r="F4" s="190"/>
      <c r="G4" s="190"/>
      <c r="H4" s="190"/>
      <c r="I4" s="190"/>
    </row>
    <row r="5" spans="1:39" ht="59.1" customHeight="1">
      <c r="A5" s="723" t="s">
        <v>103</v>
      </c>
      <c r="B5" s="723"/>
      <c r="C5" s="723"/>
      <c r="D5" s="723"/>
      <c r="E5" s="723"/>
      <c r="F5" s="723"/>
      <c r="G5" s="723"/>
      <c r="H5" s="723"/>
      <c r="I5" s="723"/>
    </row>
    <row r="6" spans="1:39">
      <c r="A6" s="446" t="s">
        <v>102</v>
      </c>
      <c r="B6" s="190"/>
      <c r="C6" s="190"/>
      <c r="D6" s="190"/>
      <c r="E6" s="190"/>
      <c r="F6" s="190"/>
      <c r="G6" s="190"/>
      <c r="H6" s="190"/>
      <c r="I6" s="190"/>
    </row>
    <row r="9" spans="1:39">
      <c r="A9" s="7" t="s">
        <v>139</v>
      </c>
      <c r="B9" s="107">
        <v>2500000</v>
      </c>
      <c r="G9" s="141"/>
    </row>
    <row r="10" spans="1:39" ht="18.75" customHeight="1">
      <c r="A10" s="4" t="s">
        <v>49</v>
      </c>
      <c r="B10" s="1">
        <v>190.3</v>
      </c>
    </row>
    <row r="11" spans="1:39" ht="14.25" customHeight="1">
      <c r="A11" s="4" t="s">
        <v>50</v>
      </c>
      <c r="B11" s="54">
        <v>0.02</v>
      </c>
      <c r="C11" s="447">
        <v>41275</v>
      </c>
      <c r="D11" s="457">
        <v>41640</v>
      </c>
      <c r="E11" s="457">
        <v>42005</v>
      </c>
      <c r="F11" s="457">
        <v>42370</v>
      </c>
      <c r="G11" s="457">
        <v>42736</v>
      </c>
      <c r="H11" s="457">
        <v>43101</v>
      </c>
      <c r="I11" s="457">
        <v>43466</v>
      </c>
      <c r="J11" s="458">
        <v>43831</v>
      </c>
      <c r="K11" s="458">
        <v>44197</v>
      </c>
      <c r="L11" s="458">
        <v>44562</v>
      </c>
      <c r="M11" s="458">
        <v>44927</v>
      </c>
      <c r="N11" s="448">
        <v>45292</v>
      </c>
      <c r="O11" s="448">
        <v>45658</v>
      </c>
      <c r="P11" s="448">
        <v>46023</v>
      </c>
      <c r="Q11" s="448">
        <v>46388</v>
      </c>
      <c r="R11" s="448">
        <v>46753</v>
      </c>
      <c r="S11" s="448">
        <v>47119</v>
      </c>
      <c r="T11" s="448">
        <v>47484</v>
      </c>
      <c r="U11" s="448">
        <v>47849</v>
      </c>
    </row>
    <row r="12" spans="1:39">
      <c r="A12" s="4" t="s">
        <v>138</v>
      </c>
      <c r="C12" s="113">
        <v>230.221</v>
      </c>
      <c r="D12" s="459">
        <v>233.06899999999999</v>
      </c>
      <c r="E12" s="459">
        <v>236.15100000000001</v>
      </c>
      <c r="F12" s="460">
        <v>237.33600000000001</v>
      </c>
      <c r="G12" s="460">
        <v>241.35300000000001</v>
      </c>
      <c r="H12" s="460">
        <v>246.66900000000001</v>
      </c>
      <c r="I12" s="460">
        <v>252.03800000000001</v>
      </c>
      <c r="J12" s="460">
        <v>257.20800000000003</v>
      </c>
      <c r="K12" s="460">
        <v>260.22899999999998</v>
      </c>
      <c r="L12" s="460">
        <v>277.94799999999998</v>
      </c>
      <c r="M12" s="460">
        <v>297.71100000000001</v>
      </c>
      <c r="N12" s="633">
        <f t="shared" ref="N12:U12" si="0">M12*(1+$B$11)</f>
        <v>303.66522000000003</v>
      </c>
      <c r="O12" s="633">
        <f t="shared" si="0"/>
        <v>309.73852440000002</v>
      </c>
      <c r="P12" s="633">
        <f t="shared" si="0"/>
        <v>315.93329488800003</v>
      </c>
      <c r="Q12" s="633">
        <f t="shared" si="0"/>
        <v>322.25196078576005</v>
      </c>
      <c r="R12" s="633">
        <f t="shared" si="0"/>
        <v>328.69700000147526</v>
      </c>
      <c r="S12" s="633">
        <f t="shared" si="0"/>
        <v>335.27094000150475</v>
      </c>
      <c r="T12" s="633">
        <f t="shared" si="0"/>
        <v>341.97635880153484</v>
      </c>
      <c r="U12" s="633">
        <f t="shared" si="0"/>
        <v>348.81588597756553</v>
      </c>
    </row>
    <row r="13" spans="1:39">
      <c r="A13" s="4"/>
      <c r="C13" s="1"/>
      <c r="D13" s="106"/>
      <c r="E13" s="106"/>
      <c r="F13" s="106"/>
      <c r="G13" s="106"/>
      <c r="H13" s="106"/>
      <c r="I13" s="106"/>
      <c r="J13" s="106"/>
      <c r="K13" s="106"/>
      <c r="L13" s="106"/>
      <c r="M13" s="106"/>
      <c r="N13" s="106"/>
      <c r="O13" s="106"/>
      <c r="P13" s="106"/>
      <c r="Q13" s="106"/>
      <c r="R13" s="106"/>
      <c r="S13" s="106"/>
      <c r="T13" s="106"/>
      <c r="U13" s="106"/>
    </row>
    <row r="14" spans="1:39" ht="13.5" thickBot="1">
      <c r="A14" s="7" t="s">
        <v>137</v>
      </c>
      <c r="B14" s="62">
        <v>3022661.59</v>
      </c>
      <c r="C14" s="51"/>
      <c r="D14" s="51"/>
      <c r="E14" s="51"/>
      <c r="F14" s="51"/>
      <c r="G14" s="51"/>
      <c r="H14" s="51"/>
      <c r="I14" s="51"/>
      <c r="J14" s="51"/>
      <c r="K14" s="51"/>
      <c r="L14" s="51"/>
      <c r="M14" s="51"/>
      <c r="N14" s="51"/>
      <c r="O14" s="51"/>
      <c r="P14" s="51"/>
      <c r="Q14" s="51"/>
      <c r="R14" s="51"/>
      <c r="S14" s="51"/>
      <c r="T14" s="51"/>
      <c r="U14" s="51"/>
      <c r="V14" s="51"/>
    </row>
    <row r="15" spans="1:39" s="105" customFormat="1" ht="13.5" thickTop="1">
      <c r="A15" s="5"/>
      <c r="B15" s="49"/>
      <c r="C15" s="110">
        <v>41275</v>
      </c>
      <c r="D15" s="110">
        <v>41640</v>
      </c>
      <c r="E15" s="110">
        <v>42005</v>
      </c>
      <c r="F15" s="110">
        <v>42370</v>
      </c>
      <c r="G15" s="462">
        <v>42736</v>
      </c>
      <c r="H15" s="462">
        <v>43101</v>
      </c>
      <c r="I15" s="462">
        <v>43466</v>
      </c>
      <c r="J15" s="462">
        <v>43831</v>
      </c>
      <c r="K15" s="462">
        <v>44197</v>
      </c>
      <c r="L15" s="462">
        <v>44562</v>
      </c>
      <c r="M15" s="462">
        <v>44927</v>
      </c>
      <c r="N15" s="61">
        <v>45292</v>
      </c>
      <c r="O15" s="61">
        <v>45658</v>
      </c>
      <c r="P15" s="61">
        <v>46023</v>
      </c>
      <c r="Q15" s="61">
        <v>46388</v>
      </c>
      <c r="R15" s="61">
        <v>46753</v>
      </c>
      <c r="S15" s="61">
        <v>47119</v>
      </c>
      <c r="T15" s="61">
        <v>47484</v>
      </c>
      <c r="U15" s="61">
        <v>47849</v>
      </c>
      <c r="V15" s="60"/>
      <c r="W15" s="60"/>
      <c r="X15" s="60"/>
      <c r="Y15" s="60"/>
      <c r="Z15" s="60"/>
      <c r="AA15" s="60"/>
      <c r="AB15" s="60"/>
      <c r="AC15" s="60"/>
      <c r="AD15" s="60"/>
      <c r="AE15" s="60"/>
      <c r="AF15" s="60"/>
      <c r="AG15" s="60"/>
      <c r="AH15" s="60"/>
      <c r="AI15" s="60"/>
      <c r="AJ15" s="60"/>
      <c r="AK15" s="60"/>
      <c r="AL15" s="60"/>
      <c r="AM15" s="60"/>
    </row>
    <row r="16" spans="1:39">
      <c r="A16" s="5" t="s">
        <v>51</v>
      </c>
      <c r="B16" s="49"/>
      <c r="C16" s="138">
        <f>C12/$B$10*$B$9-$B$14-SUM($B$16:B16)</f>
        <v>1786.6496216501109</v>
      </c>
      <c r="D16" s="138">
        <f>D12/$B$10*$B$9-$B$14-SUM($B$16:C16)</f>
        <v>37414.608512873761</v>
      </c>
      <c r="E16" s="138">
        <f>E12/$B$10*$B$9-$B$14-SUM($B$16:D16)</f>
        <v>40488.702049396001</v>
      </c>
      <c r="F16" s="138">
        <f>F12/$B$10*$B$9-$B$14-SUM($B$16:E16)</f>
        <v>15567.524960588664</v>
      </c>
      <c r="G16" s="463">
        <f>G12/$B$10*$B$9-$B$14-SUM($B$16:F16)</f>
        <v>52771.939043615479</v>
      </c>
      <c r="H16" s="463">
        <f>H12/$B$10*$B$9-$B$14-SUM($B$16:G16)</f>
        <v>69837.099316868</v>
      </c>
      <c r="I16" s="463">
        <f>I12/$B$10*$B$9-$B$14-SUM($B$16:H16)</f>
        <v>70533.368365738075</v>
      </c>
      <c r="J16" s="463">
        <f>J12/$B$10*$B$9-$B$14-SUM($B$16:I16)</f>
        <v>67919.075144509319</v>
      </c>
      <c r="K16" s="463">
        <f>K12/$B$10*$B$9-$B$14-SUM($B$16:J16)</f>
        <v>39687.335785600822</v>
      </c>
      <c r="L16" s="463">
        <f>L12/$B$10*$B$9-$B$14-SUM($B$16:K16)</f>
        <v>232777.19390436169</v>
      </c>
      <c r="M16" s="463">
        <f>M12/$B$10*$B$9-$B$14-SUM($B$16:L16)</f>
        <v>259629.53231739393</v>
      </c>
      <c r="N16" s="50">
        <f>N12/$B$10*$B$9-$B$14-SUM($B$16:M16)</f>
        <v>78221.492380452342</v>
      </c>
      <c r="O16" s="50">
        <f>O12/$B$10*$B$9-$B$14-SUM($B$16:N16)</f>
        <v>79785.922228061128</v>
      </c>
      <c r="P16" s="50">
        <f>P12/$B$10*$B$9-$B$14-SUM($B$16:O16)</f>
        <v>81381.640672621783</v>
      </c>
      <c r="Q16" s="50">
        <f>Q12/$B$10*$B$9-$B$14-SUM($B$16:P16)</f>
        <v>83009.273486074992</v>
      </c>
      <c r="R16" s="50">
        <f>R12/$B$10*$B$9-$B$14-SUM($B$16:Q16)</f>
        <v>84669.458955796435</v>
      </c>
      <c r="S16" s="50">
        <f>S12/$B$10*$B$9-$B$14-SUM($B$16:R16)</f>
        <v>86362.848134911619</v>
      </c>
      <c r="T16" s="50">
        <f>T12/$B$10*$B$9-$B$14-SUM($B$16:S16)</f>
        <v>88090.105097610503</v>
      </c>
      <c r="U16" s="50">
        <f>U12/$B$10*$B$9-$B$14-SUM($B$16:T16)</f>
        <v>89851.907199562527</v>
      </c>
      <c r="V16" s="50"/>
      <c r="W16" s="50"/>
      <c r="X16" s="50"/>
      <c r="Y16" s="50"/>
      <c r="Z16" s="50"/>
      <c r="AA16" s="50"/>
      <c r="AB16" s="50"/>
      <c r="AC16" s="50"/>
      <c r="AD16" s="50"/>
      <c r="AE16" s="50"/>
      <c r="AF16" s="50"/>
      <c r="AG16" s="50"/>
      <c r="AH16" s="50"/>
      <c r="AI16" s="50"/>
      <c r="AJ16" s="50"/>
    </row>
    <row r="17" spans="1:36">
      <c r="A17" s="4"/>
      <c r="C17" s="109"/>
      <c r="D17" s="109"/>
      <c r="E17" s="109"/>
      <c r="F17" s="109"/>
      <c r="G17" s="114"/>
      <c r="H17" s="114"/>
      <c r="I17" s="114"/>
      <c r="J17" s="114"/>
      <c r="K17" s="114"/>
      <c r="L17" s="114"/>
      <c r="M17" s="114"/>
    </row>
    <row r="18" spans="1:36">
      <c r="A18" s="4"/>
      <c r="C18" s="109"/>
      <c r="D18" s="109"/>
      <c r="E18" s="109"/>
      <c r="F18" s="109"/>
      <c r="G18" s="114"/>
      <c r="H18" s="114"/>
      <c r="I18" s="114"/>
      <c r="J18" s="114"/>
      <c r="K18" s="114"/>
      <c r="L18" s="114"/>
      <c r="M18" s="114"/>
    </row>
    <row r="19" spans="1:36">
      <c r="A19" s="4"/>
      <c r="C19" s="109"/>
      <c r="D19" s="139"/>
      <c r="E19" s="109"/>
      <c r="F19" s="109"/>
      <c r="G19" s="114"/>
      <c r="H19" s="114"/>
      <c r="I19" s="114"/>
      <c r="J19" s="114"/>
      <c r="K19" s="114"/>
      <c r="L19" s="114"/>
      <c r="M19" s="114"/>
    </row>
    <row r="20" spans="1:36" ht="13.5" thickBot="1">
      <c r="A20" s="7" t="s">
        <v>136</v>
      </c>
      <c r="B20" s="62">
        <v>2976156.07</v>
      </c>
      <c r="C20" s="140">
        <v>14</v>
      </c>
      <c r="D20" s="140">
        <f>C20+12</f>
        <v>26</v>
      </c>
      <c r="E20" s="140">
        <f>D20+12</f>
        <v>38</v>
      </c>
      <c r="F20" s="140">
        <f>E20+12</f>
        <v>50</v>
      </c>
      <c r="G20" s="464">
        <f>F20+12</f>
        <v>62</v>
      </c>
      <c r="H20" s="464">
        <f t="shared" ref="H20:U20" si="1">G20+12</f>
        <v>74</v>
      </c>
      <c r="I20" s="464">
        <f t="shared" si="1"/>
        <v>86</v>
      </c>
      <c r="J20" s="464">
        <f t="shared" si="1"/>
        <v>98</v>
      </c>
      <c r="K20" s="464">
        <f t="shared" si="1"/>
        <v>110</v>
      </c>
      <c r="L20" s="464">
        <f t="shared" si="1"/>
        <v>122</v>
      </c>
      <c r="M20" s="464">
        <f t="shared" si="1"/>
        <v>134</v>
      </c>
      <c r="N20" s="51">
        <f t="shared" si="1"/>
        <v>146</v>
      </c>
      <c r="O20" s="51">
        <f t="shared" si="1"/>
        <v>158</v>
      </c>
      <c r="P20" s="51">
        <f t="shared" si="1"/>
        <v>170</v>
      </c>
      <c r="Q20" s="51">
        <f t="shared" si="1"/>
        <v>182</v>
      </c>
      <c r="R20" s="51">
        <f t="shared" si="1"/>
        <v>194</v>
      </c>
      <c r="S20" s="51">
        <f t="shared" si="1"/>
        <v>206</v>
      </c>
      <c r="T20" s="51">
        <f t="shared" si="1"/>
        <v>218</v>
      </c>
      <c r="U20" s="51">
        <f t="shared" si="1"/>
        <v>230</v>
      </c>
      <c r="V20" s="51"/>
      <c r="W20" s="51"/>
      <c r="X20" s="51"/>
      <c r="Y20" s="51"/>
      <c r="Z20" s="51"/>
      <c r="AA20" s="51"/>
      <c r="AB20" s="51"/>
      <c r="AC20" s="51"/>
      <c r="AD20" s="51"/>
      <c r="AE20" s="51"/>
      <c r="AF20" s="51"/>
      <c r="AG20" s="51"/>
      <c r="AH20" s="51"/>
      <c r="AI20" s="51"/>
      <c r="AJ20" s="51"/>
    </row>
    <row r="21" spans="1:36" s="105" customFormat="1" ht="13.5" thickTop="1">
      <c r="A21" s="5"/>
      <c r="B21" s="61"/>
      <c r="C21" s="110">
        <v>41275</v>
      </c>
      <c r="D21" s="110">
        <v>41640</v>
      </c>
      <c r="E21" s="110">
        <v>42005</v>
      </c>
      <c r="F21" s="110">
        <v>42370</v>
      </c>
      <c r="G21" s="462">
        <v>42736</v>
      </c>
      <c r="H21" s="462">
        <v>43101</v>
      </c>
      <c r="I21" s="462">
        <v>43466</v>
      </c>
      <c r="J21" s="462">
        <v>43831</v>
      </c>
      <c r="K21" s="462">
        <v>44197</v>
      </c>
      <c r="L21" s="462">
        <v>44562</v>
      </c>
      <c r="M21" s="462">
        <v>44927</v>
      </c>
      <c r="N21" s="61">
        <v>45292</v>
      </c>
      <c r="O21" s="61">
        <v>45658</v>
      </c>
      <c r="P21" s="61">
        <v>46023</v>
      </c>
      <c r="Q21" s="61">
        <v>46388</v>
      </c>
      <c r="R21" s="61">
        <v>46753</v>
      </c>
      <c r="S21" s="61">
        <v>47119</v>
      </c>
      <c r="T21" s="61">
        <v>47484</v>
      </c>
      <c r="U21" s="61">
        <v>47849</v>
      </c>
      <c r="V21" s="60"/>
      <c r="W21" s="60"/>
      <c r="X21" s="60"/>
      <c r="Y21" s="60"/>
      <c r="Z21" s="60"/>
      <c r="AA21" s="60"/>
      <c r="AB21" s="60"/>
      <c r="AC21" s="60"/>
      <c r="AD21" s="60"/>
      <c r="AE21" s="60"/>
      <c r="AF21" s="60"/>
      <c r="AG21" s="60"/>
      <c r="AH21" s="60"/>
      <c r="AI21" s="60"/>
      <c r="AJ21" s="60"/>
    </row>
    <row r="22" spans="1:36">
      <c r="A22" s="5" t="s">
        <v>52</v>
      </c>
      <c r="B22" s="71"/>
      <c r="C22" s="138">
        <f>C12/$B$10*$B$9-$B$20-SUM($B$22:B22)</f>
        <v>48292.16962165013</v>
      </c>
      <c r="D22" s="138">
        <f>D12/$B$10*$B$9-$B$20-SUM($B$22:C22)</f>
        <v>37414.608512873761</v>
      </c>
      <c r="E22" s="138">
        <f>E12/$B$10*$B$9-$B$20-SUM($B$22:D22)</f>
        <v>40488.702049396001</v>
      </c>
      <c r="F22" s="138">
        <f>F12/$B$10*$B$9-$B$20-SUM($B$22:E22)</f>
        <v>15567.524960588664</v>
      </c>
      <c r="G22" s="463">
        <f>G12/$B$10*$B$9-$B$20-SUM($B$22:F22)</f>
        <v>52771.939043615479</v>
      </c>
      <c r="H22" s="463">
        <f>H12/$B$10*$B$9-$B$20-SUM($B$22:G22)</f>
        <v>69837.099316868</v>
      </c>
      <c r="I22" s="463">
        <f>I12/$B$10*$B$9-$B$20-SUM($B$22:H22)</f>
        <v>70533.368365738075</v>
      </c>
      <c r="J22" s="463">
        <f>J12/$B$10*$B$9-$B$20-SUM($B$22:I22)</f>
        <v>67919.075144509319</v>
      </c>
      <c r="K22" s="463">
        <f>K12/$B$10*$B$9-$B$20-SUM($B$22:J22)</f>
        <v>39687.335785600822</v>
      </c>
      <c r="L22" s="463">
        <f>L12/$B$10*$B$9-$B$20-SUM($B$22:K22)</f>
        <v>232777.19390436169</v>
      </c>
      <c r="M22" s="463">
        <f>M12/$B$10*$B$9-$B$20-SUM($B$22:L22)</f>
        <v>259629.53231739393</v>
      </c>
      <c r="N22" s="50">
        <f>N12/$B$10*$B$9-$B$20-SUM($B$22:M22)</f>
        <v>78221.492380452342</v>
      </c>
      <c r="O22" s="50">
        <f>O12/$B$10*$B$9-$B$20-SUM($B$22:N22)</f>
        <v>79785.922228061128</v>
      </c>
      <c r="P22" s="50">
        <f>P12/$B$10*$B$9-$B$20-SUM($B$22:O22)</f>
        <v>81381.640672621783</v>
      </c>
      <c r="Q22" s="50">
        <f>Q12/$B$10*$B$9-$B$20-SUM($B$22:P22)</f>
        <v>83009.273486074992</v>
      </c>
      <c r="R22" s="50">
        <f>R12/$B$10*$B$9-$B$20-SUM($B$22:Q22)</f>
        <v>84669.458955796435</v>
      </c>
      <c r="S22" s="50">
        <f>S12/$B$10*$B$9-$B$20-SUM($B$22:R22)</f>
        <v>86362.848134911619</v>
      </c>
      <c r="T22" s="50">
        <f>T12/$B$10*$B$9-$B$20-SUM($B$22:S22)</f>
        <v>88090.105097610503</v>
      </c>
      <c r="U22" s="50">
        <f>U12/$B$10*$B$9-$B$20-SUM($B$22:T22)</f>
        <v>89851.907199562527</v>
      </c>
      <c r="V22" s="50"/>
      <c r="W22" s="50"/>
      <c r="X22" s="50"/>
      <c r="Y22" s="50"/>
      <c r="Z22" s="50"/>
      <c r="AA22" s="50"/>
      <c r="AB22" s="50"/>
      <c r="AC22" s="50"/>
      <c r="AD22" s="50"/>
      <c r="AE22" s="50"/>
      <c r="AF22" s="50"/>
      <c r="AG22" s="50"/>
      <c r="AH22" s="50"/>
      <c r="AI22" s="50"/>
      <c r="AJ22" s="50"/>
    </row>
    <row r="24" spans="1:36" ht="13.5" thickBot="1">
      <c r="B24" s="11"/>
      <c r="C24" s="11"/>
      <c r="D24" s="11"/>
    </row>
    <row r="25" spans="1:36" ht="15.75" thickBot="1">
      <c r="A25" s="87"/>
      <c r="B25" s="741" t="s">
        <v>117</v>
      </c>
      <c r="C25" s="742"/>
      <c r="D25" s="742"/>
      <c r="E25" s="742"/>
      <c r="F25" s="742"/>
      <c r="G25" s="742"/>
      <c r="H25" s="742"/>
      <c r="I25" s="743"/>
    </row>
    <row r="26" spans="1:36">
      <c r="B26" s="740" t="s">
        <v>6</v>
      </c>
      <c r="C26" s="740"/>
      <c r="D26" s="740"/>
      <c r="G26" s="740" t="s">
        <v>0</v>
      </c>
      <c r="H26" s="740"/>
      <c r="I26" s="740"/>
    </row>
    <row r="27" spans="1:36">
      <c r="B27" s="72" t="s">
        <v>113</v>
      </c>
      <c r="C27" s="72" t="s">
        <v>114</v>
      </c>
      <c r="D27" s="72" t="s">
        <v>115</v>
      </c>
      <c r="G27" s="72" t="s">
        <v>113</v>
      </c>
      <c r="H27" s="72" t="s">
        <v>114</v>
      </c>
      <c r="I27" s="72" t="s">
        <v>115</v>
      </c>
    </row>
    <row r="28" spans="1:36">
      <c r="A28" s="79">
        <v>40848</v>
      </c>
      <c r="B28" s="82">
        <f>+B20</f>
        <v>2976156.07</v>
      </c>
      <c r="C28" s="82">
        <f>+B28/COUNT(A28:A$287)</f>
        <v>12400.650291666667</v>
      </c>
      <c r="D28" s="82">
        <f>+B28-C28</f>
        <v>2963755.419708333</v>
      </c>
      <c r="E28" s="56"/>
      <c r="F28" s="83">
        <f>+A28</f>
        <v>40848</v>
      </c>
      <c r="G28" s="84"/>
      <c r="H28" s="85"/>
      <c r="I28" s="85"/>
    </row>
    <row r="29" spans="1:36">
      <c r="A29" s="79">
        <v>40878</v>
      </c>
      <c r="B29" s="81">
        <f t="shared" ref="B29:B92" si="2">SUMIF($B$21:$U$21,$A$29:$A$267,$B$22:$U$22)</f>
        <v>0</v>
      </c>
      <c r="C29" s="82">
        <f>(+D28+B29)/COUNT(A29:A$287)</f>
        <v>12400.650291666665</v>
      </c>
      <c r="D29" s="82">
        <f>+D28+B29-C29</f>
        <v>2951354.7694166661</v>
      </c>
      <c r="E29" s="56"/>
      <c r="F29" s="83">
        <f t="shared" ref="F29:F92" si="3">+A29</f>
        <v>40878</v>
      </c>
      <c r="G29" s="84"/>
      <c r="H29" s="85"/>
      <c r="I29" s="85"/>
    </row>
    <row r="30" spans="1:36">
      <c r="A30" s="79">
        <v>40909</v>
      </c>
      <c r="B30" s="82">
        <f t="shared" si="2"/>
        <v>0</v>
      </c>
      <c r="C30" s="82">
        <f>(+D29+B30)/COUNT(A30:A$287)</f>
        <v>12400.650291666665</v>
      </c>
      <c r="D30" s="82">
        <f t="shared" ref="D30:D93" si="4">+D29+B30-C30</f>
        <v>2938954.1191249993</v>
      </c>
      <c r="E30" s="56"/>
      <c r="F30" s="83">
        <f t="shared" si="3"/>
        <v>40909</v>
      </c>
      <c r="G30" s="84"/>
      <c r="H30" s="85"/>
      <c r="I30" s="85"/>
    </row>
    <row r="31" spans="1:36">
      <c r="A31" s="79">
        <v>40940</v>
      </c>
      <c r="B31" s="82">
        <f t="shared" si="2"/>
        <v>0</v>
      </c>
      <c r="C31" s="82">
        <f>(+D30+B31)/COUNT(A31:A$287)</f>
        <v>12400.650291666663</v>
      </c>
      <c r="D31" s="82">
        <f t="shared" si="4"/>
        <v>2926553.4688333324</v>
      </c>
      <c r="E31" s="56"/>
      <c r="F31" s="83">
        <f t="shared" si="3"/>
        <v>40940</v>
      </c>
      <c r="G31" s="84"/>
      <c r="H31" s="85"/>
      <c r="I31" s="85"/>
    </row>
    <row r="32" spans="1:36">
      <c r="A32" s="79">
        <v>40969</v>
      </c>
      <c r="B32" s="82">
        <f t="shared" si="2"/>
        <v>0</v>
      </c>
      <c r="C32" s="82">
        <f>(+D31+B32)/COUNT(A32:A$287)</f>
        <v>12400.650291666663</v>
      </c>
      <c r="D32" s="82">
        <f t="shared" si="4"/>
        <v>2914152.8185416656</v>
      </c>
      <c r="E32" s="56"/>
      <c r="F32" s="83">
        <f t="shared" si="3"/>
        <v>40969</v>
      </c>
      <c r="G32" s="84"/>
      <c r="H32" s="85"/>
      <c r="I32" s="85"/>
    </row>
    <row r="33" spans="1:9">
      <c r="A33" s="79">
        <v>41000</v>
      </c>
      <c r="B33" s="82">
        <f t="shared" si="2"/>
        <v>0</v>
      </c>
      <c r="C33" s="82">
        <f>(+D32+B33)/COUNT(A33:A$287)</f>
        <v>12400.650291666661</v>
      </c>
      <c r="D33" s="82">
        <f t="shared" si="4"/>
        <v>2901752.1682499987</v>
      </c>
      <c r="E33" s="56"/>
      <c r="F33" s="83">
        <f t="shared" si="3"/>
        <v>41000</v>
      </c>
      <c r="G33" s="84"/>
      <c r="H33" s="85"/>
      <c r="I33" s="85"/>
    </row>
    <row r="34" spans="1:9">
      <c r="A34" s="79">
        <v>41030</v>
      </c>
      <c r="B34" s="82">
        <f t="shared" si="2"/>
        <v>0</v>
      </c>
      <c r="C34" s="82">
        <f>(+D33+B34)/COUNT(A34:A$287)</f>
        <v>12400.650291666661</v>
      </c>
      <c r="D34" s="82">
        <f t="shared" si="4"/>
        <v>2889351.5179583319</v>
      </c>
      <c r="E34" s="56"/>
      <c r="F34" s="83">
        <f t="shared" si="3"/>
        <v>41030</v>
      </c>
      <c r="G34" s="84"/>
      <c r="H34" s="85"/>
      <c r="I34" s="85"/>
    </row>
    <row r="35" spans="1:9">
      <c r="A35" s="79">
        <v>41061</v>
      </c>
      <c r="B35" s="82">
        <f t="shared" si="2"/>
        <v>0</v>
      </c>
      <c r="C35" s="82">
        <f>(+D34+B35)/COUNT(A35:A$287)</f>
        <v>12400.65029166666</v>
      </c>
      <c r="D35" s="82">
        <f t="shared" si="4"/>
        <v>2876950.867666665</v>
      </c>
      <c r="E35" s="56"/>
      <c r="F35" s="83">
        <f t="shared" si="3"/>
        <v>41061</v>
      </c>
      <c r="G35" s="84"/>
      <c r="H35" s="85"/>
      <c r="I35" s="85"/>
    </row>
    <row r="36" spans="1:9">
      <c r="A36" s="79">
        <v>41091</v>
      </c>
      <c r="B36" s="82">
        <f t="shared" si="2"/>
        <v>0</v>
      </c>
      <c r="C36" s="82">
        <f>(+D35+B36)/COUNT(A36:A$287)</f>
        <v>12400.65029166666</v>
      </c>
      <c r="D36" s="82">
        <f t="shared" si="4"/>
        <v>2864550.2173749981</v>
      </c>
      <c r="E36" s="56"/>
      <c r="F36" s="83">
        <f t="shared" si="3"/>
        <v>41091</v>
      </c>
      <c r="G36" s="86">
        <f>+B14</f>
        <v>3022661.59</v>
      </c>
      <c r="H36" s="82">
        <f>+G36/COUNT(F36:F$287)</f>
        <v>13028.713749999999</v>
      </c>
      <c r="I36" s="82">
        <f>+G36-H36</f>
        <v>3009632.8762499997</v>
      </c>
    </row>
    <row r="37" spans="1:9">
      <c r="A37" s="79">
        <v>41122</v>
      </c>
      <c r="B37" s="82">
        <f t="shared" si="2"/>
        <v>0</v>
      </c>
      <c r="C37" s="82">
        <f>(+D36+B37)/COUNT(A37:A$287)</f>
        <v>12400.65029166666</v>
      </c>
      <c r="D37" s="82">
        <f t="shared" si="4"/>
        <v>2852149.5670833313</v>
      </c>
      <c r="E37" s="56"/>
      <c r="F37" s="83">
        <f t="shared" si="3"/>
        <v>41122</v>
      </c>
      <c r="G37" s="81">
        <f t="shared" ref="G37:G100" si="5">SUMIF($C$15:$U$15,$F$37:$F$267,$C$16:$U$16)</f>
        <v>0</v>
      </c>
      <c r="H37" s="82">
        <f>(+I36+G37)/COUNT(F37:F$287)</f>
        <v>13028.713749999999</v>
      </c>
      <c r="I37" s="82">
        <f>+I36+G37-H37</f>
        <v>2996604.1624999996</v>
      </c>
    </row>
    <row r="38" spans="1:9">
      <c r="A38" s="79">
        <v>41153</v>
      </c>
      <c r="B38" s="82">
        <f t="shared" si="2"/>
        <v>0</v>
      </c>
      <c r="C38" s="82">
        <f>(+D37+B38)/COUNT(A38:A$287)</f>
        <v>12400.650291666658</v>
      </c>
      <c r="D38" s="82">
        <f t="shared" si="4"/>
        <v>2839748.9167916644</v>
      </c>
      <c r="E38" s="56"/>
      <c r="F38" s="83">
        <f t="shared" si="3"/>
        <v>41153</v>
      </c>
      <c r="G38" s="82">
        <f t="shared" si="5"/>
        <v>0</v>
      </c>
      <c r="H38" s="82">
        <f>(+I37+G38)/COUNT(F38:F$287)</f>
        <v>13028.713749999999</v>
      </c>
      <c r="I38" s="82">
        <f t="shared" ref="I38:I101" si="6">+I37+G38-H38</f>
        <v>2983575.4487499995</v>
      </c>
    </row>
    <row r="39" spans="1:9">
      <c r="A39" s="79">
        <v>41183</v>
      </c>
      <c r="B39" s="82">
        <f t="shared" si="2"/>
        <v>0</v>
      </c>
      <c r="C39" s="82">
        <f>(+D38+B39)/COUNT(A39:A$287)</f>
        <v>12400.650291666658</v>
      </c>
      <c r="D39" s="82">
        <f t="shared" si="4"/>
        <v>2827348.2664999976</v>
      </c>
      <c r="E39" s="56"/>
      <c r="F39" s="83">
        <f t="shared" si="3"/>
        <v>41183</v>
      </c>
      <c r="G39" s="82">
        <f t="shared" si="5"/>
        <v>0</v>
      </c>
      <c r="H39" s="82">
        <f>(+I38+G39)/COUNT(F39:F$287)</f>
        <v>13028.713749999997</v>
      </c>
      <c r="I39" s="82">
        <f t="shared" si="6"/>
        <v>2970546.7349999994</v>
      </c>
    </row>
    <row r="40" spans="1:9">
      <c r="A40" s="79">
        <v>41214</v>
      </c>
      <c r="B40" s="82">
        <f t="shared" si="2"/>
        <v>0</v>
      </c>
      <c r="C40" s="82">
        <f>(+D39+B40)/COUNT(A40:A$287)</f>
        <v>12400.650291666656</v>
      </c>
      <c r="D40" s="82">
        <f t="shared" si="4"/>
        <v>2814947.6162083307</v>
      </c>
      <c r="E40" s="56"/>
      <c r="F40" s="83">
        <f t="shared" si="3"/>
        <v>41214</v>
      </c>
      <c r="G40" s="82">
        <f t="shared" si="5"/>
        <v>0</v>
      </c>
      <c r="H40" s="82">
        <f>(+I39+G40)/COUNT(F40:F$287)</f>
        <v>13028.713749999997</v>
      </c>
      <c r="I40" s="82">
        <f t="shared" si="6"/>
        <v>2957518.0212499993</v>
      </c>
    </row>
    <row r="41" spans="1:9">
      <c r="A41" s="79">
        <v>41244</v>
      </c>
      <c r="B41" s="82">
        <f t="shared" si="2"/>
        <v>0</v>
      </c>
      <c r="C41" s="82">
        <f>(+D40+B41)/COUNT(A41:A$287)</f>
        <v>12400.650291666656</v>
      </c>
      <c r="D41" s="82">
        <f t="shared" si="4"/>
        <v>2802546.9659166639</v>
      </c>
      <c r="E41" s="56"/>
      <c r="F41" s="83">
        <f t="shared" si="3"/>
        <v>41244</v>
      </c>
      <c r="G41" s="82">
        <f t="shared" si="5"/>
        <v>0</v>
      </c>
      <c r="H41" s="82">
        <f>(+I40+G41)/COUNT(F41:F$287)</f>
        <v>13028.713749999997</v>
      </c>
      <c r="I41" s="82">
        <f t="shared" si="6"/>
        <v>2944489.3074999992</v>
      </c>
    </row>
    <row r="42" spans="1:9">
      <c r="A42" s="79">
        <v>41275</v>
      </c>
      <c r="B42" s="82">
        <f t="shared" si="2"/>
        <v>48292.16962165013</v>
      </c>
      <c r="C42" s="82">
        <f>(+D41+B42)/COUNT(A42:A$287)</f>
        <v>12614.332458134133</v>
      </c>
      <c r="D42" s="82">
        <f t="shared" si="4"/>
        <v>2838224.8030801797</v>
      </c>
      <c r="E42" s="56"/>
      <c r="F42" s="83">
        <f t="shared" si="3"/>
        <v>41275</v>
      </c>
      <c r="G42" s="82">
        <f t="shared" si="5"/>
        <v>1786.6496216501109</v>
      </c>
      <c r="H42" s="82">
        <f>(+I41+G42)/COUNT(F42:F$287)</f>
        <v>13036.619279299333</v>
      </c>
      <c r="I42" s="82">
        <f t="shared" si="6"/>
        <v>2933239.3378423499</v>
      </c>
    </row>
    <row r="43" spans="1:9">
      <c r="A43" s="79">
        <v>41306</v>
      </c>
      <c r="B43" s="82">
        <f t="shared" si="2"/>
        <v>0</v>
      </c>
      <c r="C43" s="82">
        <f>(+D42+B43)/COUNT(A43:A$287)</f>
        <v>12614.332458134131</v>
      </c>
      <c r="D43" s="82">
        <f t="shared" si="4"/>
        <v>2825610.4706220455</v>
      </c>
      <c r="E43" s="56"/>
      <c r="F43" s="83">
        <f t="shared" si="3"/>
        <v>41306</v>
      </c>
      <c r="G43" s="82">
        <f t="shared" si="5"/>
        <v>0</v>
      </c>
      <c r="H43" s="82">
        <f>(+I42+G43)/COUNT(F43:F$287)</f>
        <v>13036.619279299333</v>
      </c>
      <c r="I43" s="82">
        <f t="shared" si="6"/>
        <v>2920202.7185630505</v>
      </c>
    </row>
    <row r="44" spans="1:9">
      <c r="A44" s="79">
        <v>41334</v>
      </c>
      <c r="B44" s="82">
        <f t="shared" si="2"/>
        <v>0</v>
      </c>
      <c r="C44" s="82">
        <f>(+D43+B44)/COUNT(A44:A$287)</f>
        <v>12614.332458134131</v>
      </c>
      <c r="D44" s="82">
        <f t="shared" si="4"/>
        <v>2812996.1381639112</v>
      </c>
      <c r="E44" s="56"/>
      <c r="F44" s="83">
        <f t="shared" si="3"/>
        <v>41334</v>
      </c>
      <c r="G44" s="82">
        <f t="shared" si="5"/>
        <v>0</v>
      </c>
      <c r="H44" s="82">
        <f>(+I43+G44)/COUNT(F44:F$287)</f>
        <v>13036.619279299333</v>
      </c>
      <c r="I44" s="82">
        <f t="shared" si="6"/>
        <v>2907166.0992837511</v>
      </c>
    </row>
    <row r="45" spans="1:9">
      <c r="A45" s="79">
        <v>41365</v>
      </c>
      <c r="B45" s="82">
        <f t="shared" si="2"/>
        <v>0</v>
      </c>
      <c r="C45" s="82">
        <f>(+D44+B45)/COUNT(A45:A$287)</f>
        <v>12614.332458134131</v>
      </c>
      <c r="D45" s="82">
        <f t="shared" si="4"/>
        <v>2800381.8057057769</v>
      </c>
      <c r="E45" s="56"/>
      <c r="F45" s="83">
        <f t="shared" si="3"/>
        <v>41365</v>
      </c>
      <c r="G45" s="82">
        <f t="shared" si="5"/>
        <v>0</v>
      </c>
      <c r="H45" s="82">
        <f>(+I44+G45)/COUNT(F45:F$287)</f>
        <v>13036.619279299332</v>
      </c>
      <c r="I45" s="82">
        <f t="shared" si="6"/>
        <v>2894129.4800044517</v>
      </c>
    </row>
    <row r="46" spans="1:9">
      <c r="A46" s="79">
        <v>41395</v>
      </c>
      <c r="B46" s="82">
        <f t="shared" si="2"/>
        <v>0</v>
      </c>
      <c r="C46" s="82">
        <f>(+D45+B46)/COUNT(A46:A$287)</f>
        <v>12614.332458134129</v>
      </c>
      <c r="D46" s="82">
        <f t="shared" si="4"/>
        <v>2787767.4732476426</v>
      </c>
      <c r="E46" s="56"/>
      <c r="F46" s="83">
        <f t="shared" si="3"/>
        <v>41395</v>
      </c>
      <c r="G46" s="82">
        <f t="shared" si="5"/>
        <v>0</v>
      </c>
      <c r="H46" s="82">
        <f>(+I45+G46)/COUNT(F46:F$287)</f>
        <v>13036.619279299332</v>
      </c>
      <c r="I46" s="82">
        <f t="shared" si="6"/>
        <v>2881092.8607251523</v>
      </c>
    </row>
    <row r="47" spans="1:9">
      <c r="A47" s="79">
        <v>41426</v>
      </c>
      <c r="B47" s="82">
        <f t="shared" si="2"/>
        <v>0</v>
      </c>
      <c r="C47" s="82">
        <f>(+D46+B47)/COUNT(A47:A$287)</f>
        <v>12614.332458134129</v>
      </c>
      <c r="D47" s="82">
        <f t="shared" si="4"/>
        <v>2775153.1407895084</v>
      </c>
      <c r="E47" s="56"/>
      <c r="F47" s="83">
        <f t="shared" si="3"/>
        <v>41426</v>
      </c>
      <c r="G47" s="82">
        <f t="shared" si="5"/>
        <v>0</v>
      </c>
      <c r="H47" s="82">
        <f>(+I46+G47)/COUNT(F47:F$287)</f>
        <v>13036.619279299332</v>
      </c>
      <c r="I47" s="82">
        <f t="shared" si="6"/>
        <v>2868056.2414458529</v>
      </c>
    </row>
    <row r="48" spans="1:9">
      <c r="A48" s="79">
        <v>41456</v>
      </c>
      <c r="B48" s="82">
        <f t="shared" si="2"/>
        <v>0</v>
      </c>
      <c r="C48" s="82">
        <f>(+D47+B48)/COUNT(A48:A$287)</f>
        <v>12614.332458134129</v>
      </c>
      <c r="D48" s="82">
        <f t="shared" si="4"/>
        <v>2762538.8083313741</v>
      </c>
      <c r="E48" s="56"/>
      <c r="F48" s="83">
        <f t="shared" si="3"/>
        <v>41456</v>
      </c>
      <c r="G48" s="82">
        <f t="shared" si="5"/>
        <v>0</v>
      </c>
      <c r="H48" s="82">
        <f>(+I47+G48)/COUNT(F48:F$287)</f>
        <v>13036.619279299332</v>
      </c>
      <c r="I48" s="82">
        <f t="shared" si="6"/>
        <v>2855019.6221665535</v>
      </c>
    </row>
    <row r="49" spans="1:12">
      <c r="A49" s="79">
        <v>41487</v>
      </c>
      <c r="B49" s="82">
        <f t="shared" si="2"/>
        <v>0</v>
      </c>
      <c r="C49" s="82">
        <f>(+D48+B49)/COUNT(A49:A$287)</f>
        <v>12614.332458134128</v>
      </c>
      <c r="D49" s="82">
        <f t="shared" si="4"/>
        <v>2749924.4758732398</v>
      </c>
      <c r="E49" s="56"/>
      <c r="F49" s="83">
        <f t="shared" si="3"/>
        <v>41487</v>
      </c>
      <c r="G49" s="82">
        <f t="shared" si="5"/>
        <v>0</v>
      </c>
      <c r="H49" s="82">
        <f>(+I48+G49)/COUNT(F49:F$287)</f>
        <v>13036.619279299332</v>
      </c>
      <c r="I49" s="82">
        <f t="shared" si="6"/>
        <v>2841983.0028872541</v>
      </c>
    </row>
    <row r="50" spans="1:12">
      <c r="A50" s="79">
        <v>41518</v>
      </c>
      <c r="B50" s="82">
        <f t="shared" si="2"/>
        <v>0</v>
      </c>
      <c r="C50" s="82">
        <f>(+D49+B50)/COUNT(A50:A$287)</f>
        <v>12614.332458134128</v>
      </c>
      <c r="D50" s="82">
        <f t="shared" si="4"/>
        <v>2737310.1434151055</v>
      </c>
      <c r="E50" s="56"/>
      <c r="F50" s="83">
        <f t="shared" si="3"/>
        <v>41518</v>
      </c>
      <c r="G50" s="82">
        <f t="shared" si="5"/>
        <v>0</v>
      </c>
      <c r="H50" s="82">
        <f>(+I49+G50)/COUNT(F50:F$287)</f>
        <v>13036.619279299332</v>
      </c>
      <c r="I50" s="82">
        <f t="shared" si="6"/>
        <v>2828946.3836079547</v>
      </c>
    </row>
    <row r="51" spans="1:12">
      <c r="A51" s="79">
        <v>41548</v>
      </c>
      <c r="B51" s="82">
        <f t="shared" si="2"/>
        <v>0</v>
      </c>
      <c r="C51" s="82">
        <f>(+D50+B51)/COUNT(A51:A$287)</f>
        <v>12614.332458134128</v>
      </c>
      <c r="D51" s="82">
        <f t="shared" si="4"/>
        <v>2724695.8109569713</v>
      </c>
      <c r="E51" s="56"/>
      <c r="F51" s="83">
        <f t="shared" si="3"/>
        <v>41548</v>
      </c>
      <c r="G51" s="82">
        <f t="shared" si="5"/>
        <v>0</v>
      </c>
      <c r="H51" s="82">
        <f>(+I50+G51)/COUNT(F51:F$287)</f>
        <v>13036.61927929933</v>
      </c>
      <c r="I51" s="82">
        <f t="shared" si="6"/>
        <v>2815909.7643286553</v>
      </c>
    </row>
    <row r="52" spans="1:12">
      <c r="A52" s="79">
        <v>41579</v>
      </c>
      <c r="B52" s="82">
        <f t="shared" si="2"/>
        <v>0</v>
      </c>
      <c r="C52" s="82">
        <f>(+D51+B52)/COUNT(A52:A$287)</f>
        <v>12614.332458134126</v>
      </c>
      <c r="D52" s="82">
        <f t="shared" si="4"/>
        <v>2712081.478498837</v>
      </c>
      <c r="E52" s="56"/>
      <c r="F52" s="83">
        <f t="shared" si="3"/>
        <v>41579</v>
      </c>
      <c r="G52" s="82">
        <f t="shared" si="5"/>
        <v>0</v>
      </c>
      <c r="H52" s="82">
        <f>(+I51+G52)/COUNT(F52:F$287)</f>
        <v>13036.61927929933</v>
      </c>
      <c r="I52" s="82">
        <f t="shared" si="6"/>
        <v>2802873.1450493559</v>
      </c>
    </row>
    <row r="53" spans="1:12">
      <c r="A53" s="79">
        <v>41609</v>
      </c>
      <c r="B53" s="82">
        <f t="shared" si="2"/>
        <v>0</v>
      </c>
      <c r="C53" s="82">
        <f>(+D52+B53)/COUNT(A53:A$287)</f>
        <v>12614.332458134126</v>
      </c>
      <c r="D53" s="82">
        <f t="shared" si="4"/>
        <v>2699467.1460407027</v>
      </c>
      <c r="E53" s="56"/>
      <c r="F53" s="83">
        <f t="shared" si="3"/>
        <v>41609</v>
      </c>
      <c r="G53" s="82">
        <f t="shared" si="5"/>
        <v>0</v>
      </c>
      <c r="H53" s="82">
        <f>(+I52+G53)/COUNT(F53:F$287)</f>
        <v>13036.61927929933</v>
      </c>
      <c r="I53" s="82">
        <f t="shared" si="6"/>
        <v>2789836.5257700565</v>
      </c>
    </row>
    <row r="54" spans="1:12">
      <c r="A54" s="79">
        <v>41640</v>
      </c>
      <c r="B54" s="82">
        <f t="shared" si="2"/>
        <v>37414.608512873761</v>
      </c>
      <c r="C54" s="82">
        <f>(+D53+B54)/COUNT(A54:A$287)</f>
        <v>12789.16707735316</v>
      </c>
      <c r="D54" s="82">
        <f t="shared" si="4"/>
        <v>2724092.5874762232</v>
      </c>
      <c r="E54" s="56"/>
      <c r="F54" s="83">
        <f t="shared" si="3"/>
        <v>41640</v>
      </c>
      <c r="G54" s="82">
        <f t="shared" si="5"/>
        <v>37414.608512873761</v>
      </c>
      <c r="H54" s="82">
        <f>(+I53+G54)/COUNT(F54:F$287)</f>
        <v>13211.453898518366</v>
      </c>
      <c r="I54" s="82">
        <f t="shared" si="6"/>
        <v>2814039.6803844119</v>
      </c>
    </row>
    <row r="55" spans="1:12">
      <c r="A55" s="79">
        <v>41671</v>
      </c>
      <c r="B55" s="82">
        <f t="shared" si="2"/>
        <v>0</v>
      </c>
      <c r="C55" s="82">
        <f>(+D54+B55)/COUNT(A55:A$287)</f>
        <v>12789.16707735316</v>
      </c>
      <c r="D55" s="82">
        <f t="shared" si="4"/>
        <v>2711303.42039887</v>
      </c>
      <c r="E55" s="56"/>
      <c r="F55" s="83">
        <f t="shared" si="3"/>
        <v>41671</v>
      </c>
      <c r="G55" s="82">
        <f t="shared" si="5"/>
        <v>0</v>
      </c>
      <c r="H55" s="82">
        <f>(+I54+G55)/COUNT(F55:F$287)</f>
        <v>13211.453898518366</v>
      </c>
      <c r="I55" s="82">
        <f t="shared" si="6"/>
        <v>2800828.2264858936</v>
      </c>
    </row>
    <row r="56" spans="1:12">
      <c r="A56" s="79">
        <v>41699</v>
      </c>
      <c r="B56" s="82">
        <f t="shared" si="2"/>
        <v>0</v>
      </c>
      <c r="C56" s="82">
        <f>(+D55+B56)/COUNT(A56:A$287)</f>
        <v>12789.16707735316</v>
      </c>
      <c r="D56" s="82">
        <f t="shared" si="4"/>
        <v>2698514.2533215168</v>
      </c>
      <c r="E56" s="56"/>
      <c r="F56" s="83">
        <f t="shared" si="3"/>
        <v>41699</v>
      </c>
      <c r="G56" s="82">
        <f t="shared" si="5"/>
        <v>0</v>
      </c>
      <c r="H56" s="82">
        <f>(+I55+G56)/COUNT(F56:F$287)</f>
        <v>13211.453898518366</v>
      </c>
      <c r="I56" s="82">
        <f t="shared" si="6"/>
        <v>2787616.7725873752</v>
      </c>
    </row>
    <row r="57" spans="1:12">
      <c r="A57" s="79">
        <v>41730</v>
      </c>
      <c r="B57" s="82">
        <f t="shared" si="2"/>
        <v>0</v>
      </c>
      <c r="C57" s="82">
        <f>(+D56+B57)/COUNT(A57:A$287)</f>
        <v>12789.16707735316</v>
      </c>
      <c r="D57" s="82">
        <f t="shared" si="4"/>
        <v>2685725.0862441636</v>
      </c>
      <c r="E57" s="56"/>
      <c r="F57" s="83">
        <f t="shared" si="3"/>
        <v>41730</v>
      </c>
      <c r="G57" s="82">
        <f t="shared" si="5"/>
        <v>0</v>
      </c>
      <c r="H57" s="82">
        <f>(+I56+G57)/COUNT(F57:F$287)</f>
        <v>13211.453898518366</v>
      </c>
      <c r="I57" s="82">
        <f t="shared" si="6"/>
        <v>2774405.3186888569</v>
      </c>
    </row>
    <row r="58" spans="1:12">
      <c r="A58" s="79">
        <v>41760</v>
      </c>
      <c r="B58" s="82">
        <f t="shared" si="2"/>
        <v>0</v>
      </c>
      <c r="C58" s="82">
        <f>(+D57+B58)/COUNT(A58:A$287)</f>
        <v>12789.16707735316</v>
      </c>
      <c r="D58" s="82">
        <f t="shared" si="4"/>
        <v>2672935.9191668103</v>
      </c>
      <c r="E58" s="56"/>
      <c r="F58" s="83">
        <f t="shared" si="3"/>
        <v>41760</v>
      </c>
      <c r="G58" s="82">
        <f t="shared" si="5"/>
        <v>0</v>
      </c>
      <c r="H58" s="82">
        <f>(+I57+G58)/COUNT(F58:F$287)</f>
        <v>13211.453898518366</v>
      </c>
      <c r="I58" s="82">
        <f t="shared" si="6"/>
        <v>2761193.8647903386</v>
      </c>
    </row>
    <row r="59" spans="1:12">
      <c r="A59" s="79">
        <v>41791</v>
      </c>
      <c r="B59" s="82">
        <f t="shared" si="2"/>
        <v>0</v>
      </c>
      <c r="C59" s="82">
        <f>(+D58+B59)/COUNT(A59:A$287)</f>
        <v>12789.167077353159</v>
      </c>
      <c r="D59" s="82">
        <f t="shared" si="4"/>
        <v>2660146.7520894571</v>
      </c>
      <c r="E59" s="56"/>
      <c r="F59" s="83">
        <f t="shared" si="3"/>
        <v>41791</v>
      </c>
      <c r="G59" s="82">
        <f t="shared" si="5"/>
        <v>0</v>
      </c>
      <c r="H59" s="82">
        <f>(+I58+G59)/COUNT(F59:F$287)</f>
        <v>13211.453898518366</v>
      </c>
      <c r="I59" s="82">
        <f t="shared" si="6"/>
        <v>2747982.4108918202</v>
      </c>
    </row>
    <row r="60" spans="1:12">
      <c r="A60" s="79">
        <v>41821</v>
      </c>
      <c r="B60" s="82">
        <f t="shared" si="2"/>
        <v>0</v>
      </c>
      <c r="C60" s="82">
        <f>(+D59+B60)/COUNT(A60:A$287)</f>
        <v>12789.167077353159</v>
      </c>
      <c r="D60" s="82">
        <f t="shared" si="4"/>
        <v>2647357.5850121039</v>
      </c>
      <c r="E60" s="56"/>
      <c r="F60" s="83">
        <f t="shared" si="3"/>
        <v>41821</v>
      </c>
      <c r="G60" s="82">
        <f t="shared" si="5"/>
        <v>0</v>
      </c>
      <c r="H60" s="82">
        <f>(+I59+G60)/COUNT(F60:F$287)</f>
        <v>13211.453898518366</v>
      </c>
      <c r="I60" s="82">
        <f t="shared" si="6"/>
        <v>2734770.9569933019</v>
      </c>
      <c r="L60" s="80"/>
    </row>
    <row r="61" spans="1:12">
      <c r="A61" s="79">
        <v>41852</v>
      </c>
      <c r="B61" s="82">
        <f t="shared" si="2"/>
        <v>0</v>
      </c>
      <c r="C61" s="82">
        <f>(+D60+B61)/COUNT(A61:A$287)</f>
        <v>12789.167077353159</v>
      </c>
      <c r="D61" s="82">
        <f t="shared" si="4"/>
        <v>2634568.4179347507</v>
      </c>
      <c r="E61" s="56"/>
      <c r="F61" s="83">
        <f t="shared" si="3"/>
        <v>41852</v>
      </c>
      <c r="G61" s="82">
        <f t="shared" si="5"/>
        <v>0</v>
      </c>
      <c r="H61" s="82">
        <f>(+I60+G61)/COUNT(F61:F$287)</f>
        <v>13211.453898518366</v>
      </c>
      <c r="I61" s="82">
        <f t="shared" si="6"/>
        <v>2721559.5030947835</v>
      </c>
      <c r="L61" s="142"/>
    </row>
    <row r="62" spans="1:12">
      <c r="A62" s="79">
        <v>41883</v>
      </c>
      <c r="B62" s="82">
        <f t="shared" si="2"/>
        <v>0</v>
      </c>
      <c r="C62" s="82">
        <f>(+D61+B62)/COUNT(A62:A$287)</f>
        <v>12789.167077353159</v>
      </c>
      <c r="D62" s="82">
        <f t="shared" si="4"/>
        <v>2621779.2508573974</v>
      </c>
      <c r="E62" s="56"/>
      <c r="F62" s="83">
        <f t="shared" si="3"/>
        <v>41883</v>
      </c>
      <c r="G62" s="82">
        <f t="shared" si="5"/>
        <v>0</v>
      </c>
      <c r="H62" s="82">
        <f>(+I61+G62)/COUNT(F62:F$287)</f>
        <v>13211.453898518366</v>
      </c>
      <c r="I62" s="82">
        <f t="shared" si="6"/>
        <v>2708348.0491962652</v>
      </c>
    </row>
    <row r="63" spans="1:12">
      <c r="A63" s="79">
        <v>41913</v>
      </c>
      <c r="B63" s="82">
        <f t="shared" si="2"/>
        <v>0</v>
      </c>
      <c r="C63" s="82">
        <f>(+D62+B63)/COUNT(A63:A$287)</f>
        <v>12789.167077353159</v>
      </c>
      <c r="D63" s="82">
        <f t="shared" si="4"/>
        <v>2608990.0837800442</v>
      </c>
      <c r="E63" s="56"/>
      <c r="F63" s="83">
        <f t="shared" si="3"/>
        <v>41913</v>
      </c>
      <c r="G63" s="82">
        <f t="shared" si="5"/>
        <v>0</v>
      </c>
      <c r="H63" s="82">
        <f>(+I62+G63)/COUNT(F63:F$287)</f>
        <v>13211.453898518366</v>
      </c>
      <c r="I63" s="82">
        <f t="shared" si="6"/>
        <v>2695136.5952977468</v>
      </c>
    </row>
    <row r="64" spans="1:12">
      <c r="A64" s="79">
        <v>41944</v>
      </c>
      <c r="B64" s="82">
        <f t="shared" si="2"/>
        <v>0</v>
      </c>
      <c r="C64" s="82">
        <f>(+D63+B64)/COUNT(A64:A$287)</f>
        <v>12789.167077353159</v>
      </c>
      <c r="D64" s="82">
        <f t="shared" si="4"/>
        <v>2596200.916702691</v>
      </c>
      <c r="E64" s="56"/>
      <c r="F64" s="83">
        <f t="shared" si="3"/>
        <v>41944</v>
      </c>
      <c r="G64" s="82">
        <f t="shared" si="5"/>
        <v>0</v>
      </c>
      <c r="H64" s="82">
        <f>(+I63+G64)/COUNT(F64:F$287)</f>
        <v>13211.453898518366</v>
      </c>
      <c r="I64" s="82">
        <f t="shared" si="6"/>
        <v>2681925.1413992285</v>
      </c>
    </row>
    <row r="65" spans="1:9">
      <c r="A65" s="79">
        <v>41974</v>
      </c>
      <c r="B65" s="82">
        <f t="shared" si="2"/>
        <v>0</v>
      </c>
      <c r="C65" s="82">
        <f>(+D64+B65)/COUNT(A65:A$287)</f>
        <v>12789.167077353157</v>
      </c>
      <c r="D65" s="82">
        <f t="shared" si="4"/>
        <v>2583411.7496253378</v>
      </c>
      <c r="E65" s="56"/>
      <c r="F65" s="83">
        <f t="shared" si="3"/>
        <v>41974</v>
      </c>
      <c r="G65" s="82">
        <f t="shared" si="5"/>
        <v>0</v>
      </c>
      <c r="H65" s="82">
        <f>(+I64+G65)/COUNT(F65:F$287)</f>
        <v>13211.453898518366</v>
      </c>
      <c r="I65" s="82">
        <f t="shared" si="6"/>
        <v>2668713.6875007101</v>
      </c>
    </row>
    <row r="66" spans="1:9">
      <c r="A66" s="79">
        <v>42005</v>
      </c>
      <c r="B66" s="82">
        <f t="shared" si="2"/>
        <v>40488.702049396001</v>
      </c>
      <c r="C66" s="82">
        <f>(+D65+B66)/COUNT(A66:A$287)</f>
        <v>12989.606196409573</v>
      </c>
      <c r="D66" s="82">
        <f t="shared" si="4"/>
        <v>2610910.8454783242</v>
      </c>
      <c r="E66" s="56"/>
      <c r="F66" s="83">
        <f t="shared" si="3"/>
        <v>42005</v>
      </c>
      <c r="G66" s="82">
        <f t="shared" si="5"/>
        <v>40488.702049396001</v>
      </c>
      <c r="H66" s="82">
        <f>(+I65+G66)/COUNT(F66:F$287)</f>
        <v>13411.893017574783</v>
      </c>
      <c r="I66" s="82">
        <f t="shared" si="6"/>
        <v>2695790.4965325315</v>
      </c>
    </row>
    <row r="67" spans="1:9">
      <c r="A67" s="79">
        <v>42036</v>
      </c>
      <c r="B67" s="82">
        <f t="shared" si="2"/>
        <v>0</v>
      </c>
      <c r="C67" s="82">
        <f>(+D66+B67)/COUNT(A67:A$287)</f>
        <v>12989.606196409573</v>
      </c>
      <c r="D67" s="82">
        <f t="shared" si="4"/>
        <v>2597921.2392819147</v>
      </c>
      <c r="E67" s="56"/>
      <c r="F67" s="83">
        <f t="shared" si="3"/>
        <v>42036</v>
      </c>
      <c r="G67" s="82">
        <f t="shared" si="5"/>
        <v>0</v>
      </c>
      <c r="H67" s="82">
        <f>(+I66+G67)/COUNT(F67:F$287)</f>
        <v>13411.893017574783</v>
      </c>
      <c r="I67" s="82">
        <f t="shared" si="6"/>
        <v>2682378.6035149568</v>
      </c>
    </row>
    <row r="68" spans="1:9">
      <c r="A68" s="79">
        <v>42064</v>
      </c>
      <c r="B68" s="82">
        <f t="shared" si="2"/>
        <v>0</v>
      </c>
      <c r="C68" s="82">
        <f>(+D67+B68)/COUNT(A68:A$287)</f>
        <v>12989.606196409573</v>
      </c>
      <c r="D68" s="82">
        <f t="shared" si="4"/>
        <v>2584931.6330855051</v>
      </c>
      <c r="E68" s="56"/>
      <c r="F68" s="83">
        <f t="shared" si="3"/>
        <v>42064</v>
      </c>
      <c r="G68" s="82">
        <f t="shared" si="5"/>
        <v>0</v>
      </c>
      <c r="H68" s="82">
        <f>(+I67+G68)/COUNT(F68:F$287)</f>
        <v>13411.893017574785</v>
      </c>
      <c r="I68" s="82">
        <f t="shared" si="6"/>
        <v>2668966.7104973821</v>
      </c>
    </row>
    <row r="69" spans="1:9">
      <c r="A69" s="79">
        <v>42095</v>
      </c>
      <c r="B69" s="82">
        <f t="shared" si="2"/>
        <v>0</v>
      </c>
      <c r="C69" s="82">
        <f>(+D68+B69)/COUNT(A69:A$287)</f>
        <v>12989.606196409573</v>
      </c>
      <c r="D69" s="82">
        <f t="shared" si="4"/>
        <v>2571942.0268890955</v>
      </c>
      <c r="E69" s="56"/>
      <c r="F69" s="83">
        <f t="shared" si="3"/>
        <v>42095</v>
      </c>
      <c r="G69" s="82">
        <f t="shared" si="5"/>
        <v>0</v>
      </c>
      <c r="H69" s="82">
        <f>(+I68+G69)/COUNT(F69:F$287)</f>
        <v>13411.893017574785</v>
      </c>
      <c r="I69" s="82">
        <f t="shared" si="6"/>
        <v>2655554.8174798074</v>
      </c>
    </row>
    <row r="70" spans="1:9">
      <c r="A70" s="79">
        <v>42125</v>
      </c>
      <c r="B70" s="82">
        <f t="shared" si="2"/>
        <v>0</v>
      </c>
      <c r="C70" s="82">
        <f>(+D69+B70)/COUNT(A70:A$287)</f>
        <v>12989.606196409573</v>
      </c>
      <c r="D70" s="82">
        <f t="shared" si="4"/>
        <v>2558952.420692686</v>
      </c>
      <c r="E70" s="56"/>
      <c r="F70" s="83">
        <f t="shared" si="3"/>
        <v>42125</v>
      </c>
      <c r="G70" s="82">
        <f t="shared" si="5"/>
        <v>0</v>
      </c>
      <c r="H70" s="82">
        <f>(+I69+G70)/COUNT(F70:F$287)</f>
        <v>13411.893017574785</v>
      </c>
      <c r="I70" s="82">
        <f t="shared" si="6"/>
        <v>2642142.9244622327</v>
      </c>
    </row>
    <row r="71" spans="1:9">
      <c r="A71" s="79">
        <v>42156</v>
      </c>
      <c r="B71" s="82">
        <f t="shared" si="2"/>
        <v>0</v>
      </c>
      <c r="C71" s="82">
        <f>(+D70+B71)/COUNT(A71:A$287)</f>
        <v>12989.606196409573</v>
      </c>
      <c r="D71" s="82">
        <f t="shared" si="4"/>
        <v>2545962.8144962764</v>
      </c>
      <c r="E71" s="56"/>
      <c r="F71" s="83">
        <f t="shared" si="3"/>
        <v>42156</v>
      </c>
      <c r="G71" s="82">
        <f t="shared" si="5"/>
        <v>0</v>
      </c>
      <c r="H71" s="82">
        <f>(+I70+G71)/COUNT(F71:F$287)</f>
        <v>13411.893017574785</v>
      </c>
      <c r="I71" s="82">
        <f t="shared" si="6"/>
        <v>2628731.0314446581</v>
      </c>
    </row>
    <row r="72" spans="1:9">
      <c r="A72" s="79">
        <v>42186</v>
      </c>
      <c r="B72" s="82">
        <f t="shared" si="2"/>
        <v>0</v>
      </c>
      <c r="C72" s="82">
        <f>(+D71+B72)/COUNT(A72:A$287)</f>
        <v>12989.606196409573</v>
      </c>
      <c r="D72" s="82">
        <f t="shared" si="4"/>
        <v>2532973.2082998669</v>
      </c>
      <c r="E72" s="56"/>
      <c r="F72" s="83">
        <f t="shared" si="3"/>
        <v>42186</v>
      </c>
      <c r="G72" s="82">
        <f t="shared" si="5"/>
        <v>0</v>
      </c>
      <c r="H72" s="82">
        <f>(+I71+G72)/COUNT(F72:F$287)</f>
        <v>13411.893017574786</v>
      </c>
      <c r="I72" s="82">
        <f t="shared" si="6"/>
        <v>2615319.1384270834</v>
      </c>
    </row>
    <row r="73" spans="1:9">
      <c r="A73" s="79">
        <v>42217</v>
      </c>
      <c r="B73" s="82">
        <f t="shared" si="2"/>
        <v>0</v>
      </c>
      <c r="C73" s="82">
        <f>(+D72+B73)/COUNT(A73:A$287)</f>
        <v>12989.606196409573</v>
      </c>
      <c r="D73" s="82">
        <f t="shared" si="4"/>
        <v>2519983.6021034573</v>
      </c>
      <c r="E73" s="56"/>
      <c r="F73" s="83">
        <f t="shared" si="3"/>
        <v>42217</v>
      </c>
      <c r="G73" s="82">
        <f t="shared" si="5"/>
        <v>0</v>
      </c>
      <c r="H73" s="82">
        <f>(+I72+G73)/COUNT(F73:F$287)</f>
        <v>13411.893017574786</v>
      </c>
      <c r="I73" s="82">
        <f t="shared" si="6"/>
        <v>2601907.2454095087</v>
      </c>
    </row>
    <row r="74" spans="1:9">
      <c r="A74" s="79">
        <v>42248</v>
      </c>
      <c r="B74" s="82">
        <f t="shared" si="2"/>
        <v>0</v>
      </c>
      <c r="C74" s="82">
        <f>(+D73+B74)/COUNT(A74:A$287)</f>
        <v>12989.606196409573</v>
      </c>
      <c r="D74" s="82">
        <f t="shared" si="4"/>
        <v>2506993.9959070478</v>
      </c>
      <c r="E74" s="56"/>
      <c r="F74" s="83">
        <f t="shared" si="3"/>
        <v>42248</v>
      </c>
      <c r="G74" s="82">
        <f t="shared" si="5"/>
        <v>0</v>
      </c>
      <c r="H74" s="82">
        <f>(+I73+G74)/COUNT(F74:F$287)</f>
        <v>13411.893017574786</v>
      </c>
      <c r="I74" s="82">
        <f t="shared" si="6"/>
        <v>2588495.352391934</v>
      </c>
    </row>
    <row r="75" spans="1:9">
      <c r="A75" s="79">
        <v>42278</v>
      </c>
      <c r="B75" s="82">
        <f t="shared" si="2"/>
        <v>0</v>
      </c>
      <c r="C75" s="82">
        <f>(+D74+B75)/COUNT(A75:A$287)</f>
        <v>12989.606196409573</v>
      </c>
      <c r="D75" s="82">
        <f t="shared" si="4"/>
        <v>2494004.3897106382</v>
      </c>
      <c r="E75" s="56"/>
      <c r="F75" s="83">
        <f t="shared" si="3"/>
        <v>42278</v>
      </c>
      <c r="G75" s="82">
        <f t="shared" si="5"/>
        <v>0</v>
      </c>
      <c r="H75" s="82">
        <f>(+I74+G75)/COUNT(F75:F$287)</f>
        <v>13411.893017574788</v>
      </c>
      <c r="I75" s="82">
        <f t="shared" si="6"/>
        <v>2575083.4593743593</v>
      </c>
    </row>
    <row r="76" spans="1:9">
      <c r="A76" s="79">
        <v>42309</v>
      </c>
      <c r="B76" s="82">
        <f t="shared" si="2"/>
        <v>0</v>
      </c>
      <c r="C76" s="82">
        <f>(+D75+B76)/COUNT(A76:A$287)</f>
        <v>12989.606196409573</v>
      </c>
      <c r="D76" s="82">
        <f t="shared" si="4"/>
        <v>2481014.7835142286</v>
      </c>
      <c r="E76" s="56"/>
      <c r="F76" s="83">
        <f t="shared" si="3"/>
        <v>42309</v>
      </c>
      <c r="G76" s="82">
        <f t="shared" si="5"/>
        <v>0</v>
      </c>
      <c r="H76" s="82">
        <f>(+I75+G76)/COUNT(F76:F$287)</f>
        <v>13411.893017574788</v>
      </c>
      <c r="I76" s="82">
        <f t="shared" si="6"/>
        <v>2561671.5663567847</v>
      </c>
    </row>
    <row r="77" spans="1:9">
      <c r="A77" s="79">
        <v>42339</v>
      </c>
      <c r="B77" s="82">
        <f t="shared" si="2"/>
        <v>0</v>
      </c>
      <c r="C77" s="82">
        <f>(+D76+B77)/COUNT(A77:A$287)</f>
        <v>12989.606196409573</v>
      </c>
      <c r="D77" s="82">
        <f t="shared" si="4"/>
        <v>2468025.1773178191</v>
      </c>
      <c r="E77" s="56"/>
      <c r="F77" s="83">
        <f t="shared" si="3"/>
        <v>42339</v>
      </c>
      <c r="G77" s="82">
        <f t="shared" si="5"/>
        <v>0</v>
      </c>
      <c r="H77" s="82">
        <f>(+I76+G77)/COUNT(F77:F$287)</f>
        <v>13411.893017574788</v>
      </c>
      <c r="I77" s="82">
        <f t="shared" si="6"/>
        <v>2548259.67333921</v>
      </c>
    </row>
    <row r="78" spans="1:9">
      <c r="A78" s="79">
        <v>42370</v>
      </c>
      <c r="B78" s="82">
        <f t="shared" si="2"/>
        <v>15567.524960588664</v>
      </c>
      <c r="C78" s="82">
        <f>(+D77+B78)/COUNT(A78:A$287)</f>
        <v>13071.540538307408</v>
      </c>
      <c r="D78" s="82">
        <f t="shared" si="4"/>
        <v>2470521.1617401005</v>
      </c>
      <c r="E78" s="56"/>
      <c r="F78" s="83">
        <f t="shared" si="3"/>
        <v>42370</v>
      </c>
      <c r="G78" s="82">
        <f t="shared" si="5"/>
        <v>15567.524960588664</v>
      </c>
      <c r="H78" s="82">
        <f>(+I77+G78)/COUNT(F78:F$287)</f>
        <v>13493.827359472625</v>
      </c>
      <c r="I78" s="82">
        <f t="shared" si="6"/>
        <v>2550333.3709403262</v>
      </c>
    </row>
    <row r="79" spans="1:9">
      <c r="A79" s="79">
        <v>42401</v>
      </c>
      <c r="B79" s="82">
        <f t="shared" si="2"/>
        <v>0</v>
      </c>
      <c r="C79" s="82">
        <f>(+D78+B79)/COUNT(A79:A$287)</f>
        <v>13071.54053830741</v>
      </c>
      <c r="D79" s="82">
        <f t="shared" si="4"/>
        <v>2457449.6212017932</v>
      </c>
      <c r="E79" s="56"/>
      <c r="F79" s="83">
        <f t="shared" si="3"/>
        <v>42401</v>
      </c>
      <c r="G79" s="82">
        <f t="shared" si="5"/>
        <v>0</v>
      </c>
      <c r="H79" s="82">
        <f>(+I78+G79)/COUNT(F79:F$287)</f>
        <v>13493.827359472625</v>
      </c>
      <c r="I79" s="82">
        <f t="shared" si="6"/>
        <v>2536839.5435808538</v>
      </c>
    </row>
    <row r="80" spans="1:9">
      <c r="A80" s="79">
        <v>42430</v>
      </c>
      <c r="B80" s="82">
        <f t="shared" si="2"/>
        <v>0</v>
      </c>
      <c r="C80" s="82">
        <f>(+D79+B80)/COUNT(A80:A$287)</f>
        <v>13071.54053830741</v>
      </c>
      <c r="D80" s="82">
        <f t="shared" si="4"/>
        <v>2444378.0806634859</v>
      </c>
      <c r="E80" s="56"/>
      <c r="F80" s="83">
        <f t="shared" si="3"/>
        <v>42430</v>
      </c>
      <c r="G80" s="82">
        <f t="shared" si="5"/>
        <v>0</v>
      </c>
      <c r="H80" s="82">
        <f>(+I79+G80)/COUNT(F80:F$287)</f>
        <v>13493.827359472627</v>
      </c>
      <c r="I80" s="82">
        <f t="shared" si="6"/>
        <v>2523345.7162213814</v>
      </c>
    </row>
    <row r="81" spans="1:12">
      <c r="A81" s="79">
        <v>42461</v>
      </c>
      <c r="B81" s="82">
        <f t="shared" si="2"/>
        <v>0</v>
      </c>
      <c r="C81" s="82">
        <f>(+D80+B81)/COUNT(A81:A$287)</f>
        <v>13071.540538307412</v>
      </c>
      <c r="D81" s="82">
        <f t="shared" si="4"/>
        <v>2431306.5401251786</v>
      </c>
      <c r="E81" s="56"/>
      <c r="F81" s="83">
        <f t="shared" si="3"/>
        <v>42461</v>
      </c>
      <c r="G81" s="82">
        <f t="shared" si="5"/>
        <v>0</v>
      </c>
      <c r="H81" s="82">
        <f>(+I80+G81)/COUNT(F81:F$287)</f>
        <v>13493.827359472629</v>
      </c>
      <c r="I81" s="82">
        <f t="shared" si="6"/>
        <v>2509851.888861909</v>
      </c>
    </row>
    <row r="82" spans="1:12">
      <c r="A82" s="79">
        <v>42491</v>
      </c>
      <c r="B82" s="82">
        <f t="shared" si="2"/>
        <v>0</v>
      </c>
      <c r="C82" s="82">
        <f>(+D81+B82)/COUNT(A82:A$287)</f>
        <v>13071.540538307412</v>
      </c>
      <c r="D82" s="82">
        <f t="shared" si="4"/>
        <v>2418234.9995868714</v>
      </c>
      <c r="E82" s="56"/>
      <c r="F82" s="83">
        <f t="shared" si="3"/>
        <v>42491</v>
      </c>
      <c r="G82" s="82">
        <f t="shared" si="5"/>
        <v>0</v>
      </c>
      <c r="H82" s="82">
        <f>(+I81+G82)/COUNT(F82:F$287)</f>
        <v>13493.827359472629</v>
      </c>
      <c r="I82" s="82">
        <f t="shared" si="6"/>
        <v>2496358.0615024366</v>
      </c>
    </row>
    <row r="83" spans="1:12">
      <c r="A83" s="79">
        <v>42522</v>
      </c>
      <c r="B83" s="82">
        <f t="shared" si="2"/>
        <v>0</v>
      </c>
      <c r="C83" s="82">
        <f>(+D82+B83)/COUNT(A83:A$287)</f>
        <v>13071.540538307412</v>
      </c>
      <c r="D83" s="82">
        <f t="shared" si="4"/>
        <v>2405163.4590485641</v>
      </c>
      <c r="E83" s="56"/>
      <c r="F83" s="83">
        <f t="shared" si="3"/>
        <v>42522</v>
      </c>
      <c r="G83" s="82">
        <f t="shared" si="5"/>
        <v>0</v>
      </c>
      <c r="H83" s="82">
        <f>(+I82+G83)/COUNT(F83:F$287)</f>
        <v>13493.827359472631</v>
      </c>
      <c r="I83" s="82">
        <f t="shared" si="6"/>
        <v>2482864.2341429642</v>
      </c>
    </row>
    <row r="84" spans="1:12">
      <c r="A84" s="79">
        <v>42552</v>
      </c>
      <c r="B84" s="82">
        <f t="shared" si="2"/>
        <v>0</v>
      </c>
      <c r="C84" s="82">
        <f>(+D83+B84)/COUNT(A84:A$287)</f>
        <v>13071.540538307414</v>
      </c>
      <c r="D84" s="82">
        <f t="shared" si="4"/>
        <v>2392091.9185102568</v>
      </c>
      <c r="E84" s="56"/>
      <c r="F84" s="83">
        <f t="shared" si="3"/>
        <v>42552</v>
      </c>
      <c r="G84" s="82">
        <f t="shared" si="5"/>
        <v>0</v>
      </c>
      <c r="H84" s="82">
        <f>(+I83+G84)/COUNT(F84:F$287)</f>
        <v>13493.827359472632</v>
      </c>
      <c r="I84" s="82">
        <f t="shared" si="6"/>
        <v>2469370.4067834918</v>
      </c>
    </row>
    <row r="85" spans="1:12">
      <c r="A85" s="79">
        <v>42583</v>
      </c>
      <c r="B85" s="82">
        <f t="shared" si="2"/>
        <v>0</v>
      </c>
      <c r="C85" s="82">
        <f>(+D84+B85)/COUNT(A85:A$287)</f>
        <v>13071.540538307414</v>
      </c>
      <c r="D85" s="82">
        <f t="shared" si="4"/>
        <v>2379020.3779719495</v>
      </c>
      <c r="E85" s="56"/>
      <c r="F85" s="83">
        <f t="shared" si="3"/>
        <v>42583</v>
      </c>
      <c r="G85" s="82">
        <f t="shared" si="5"/>
        <v>0</v>
      </c>
      <c r="H85" s="82">
        <f>(+I84+G85)/COUNT(F85:F$287)</f>
        <v>13493.827359472632</v>
      </c>
      <c r="I85" s="82">
        <f t="shared" si="6"/>
        <v>2455876.5794240194</v>
      </c>
    </row>
    <row r="86" spans="1:12">
      <c r="A86" s="79">
        <v>42614</v>
      </c>
      <c r="B86" s="82">
        <f t="shared" si="2"/>
        <v>0</v>
      </c>
      <c r="C86" s="82">
        <f>(+D85+B86)/COUNT(A86:A$287)</f>
        <v>13071.540538307416</v>
      </c>
      <c r="D86" s="82">
        <f t="shared" si="4"/>
        <v>2365948.8374336422</v>
      </c>
      <c r="E86" s="56"/>
      <c r="F86" s="83">
        <f t="shared" si="3"/>
        <v>42614</v>
      </c>
      <c r="G86" s="82">
        <f t="shared" si="5"/>
        <v>0</v>
      </c>
      <c r="H86" s="82">
        <f>(+I85+G86)/COUNT(F86:F$287)</f>
        <v>13493.827359472634</v>
      </c>
      <c r="I86" s="82">
        <f t="shared" si="6"/>
        <v>2442382.7520645466</v>
      </c>
    </row>
    <row r="87" spans="1:12">
      <c r="A87" s="79">
        <v>42644</v>
      </c>
      <c r="B87" s="82">
        <f t="shared" si="2"/>
        <v>0</v>
      </c>
      <c r="C87" s="82">
        <f>(+D86+B87)/COUNT(A87:A$287)</f>
        <v>13071.540538307416</v>
      </c>
      <c r="D87" s="82">
        <f t="shared" si="4"/>
        <v>2352877.296895335</v>
      </c>
      <c r="E87" s="56"/>
      <c r="F87" s="83">
        <f t="shared" si="3"/>
        <v>42644</v>
      </c>
      <c r="G87" s="82">
        <f t="shared" si="5"/>
        <v>0</v>
      </c>
      <c r="H87" s="82">
        <f>(+I86+G87)/COUNT(F87:F$287)</f>
        <v>13493.827359472632</v>
      </c>
      <c r="I87" s="82">
        <f t="shared" si="6"/>
        <v>2428888.9247050742</v>
      </c>
    </row>
    <row r="88" spans="1:12">
      <c r="A88" s="79">
        <v>42675</v>
      </c>
      <c r="B88" s="82">
        <f t="shared" si="2"/>
        <v>0</v>
      </c>
      <c r="C88" s="82">
        <f>(+D87+B88)/COUNT(A88:A$287)</f>
        <v>13071.540538307416</v>
      </c>
      <c r="D88" s="82">
        <f t="shared" si="4"/>
        <v>2339805.7563570277</v>
      </c>
      <c r="E88" s="56"/>
      <c r="F88" s="83">
        <f t="shared" si="3"/>
        <v>42675</v>
      </c>
      <c r="G88" s="82">
        <f t="shared" si="5"/>
        <v>0</v>
      </c>
      <c r="H88" s="82">
        <f>(+I87+G88)/COUNT(F88:F$287)</f>
        <v>13493.827359472634</v>
      </c>
      <c r="I88" s="82">
        <f t="shared" si="6"/>
        <v>2415395.0973456018</v>
      </c>
    </row>
    <row r="89" spans="1:12">
      <c r="A89" s="79">
        <v>42705</v>
      </c>
      <c r="B89" s="82">
        <f t="shared" si="2"/>
        <v>0</v>
      </c>
      <c r="C89" s="82">
        <f>(+D88+B89)/COUNT(A89:A$287)</f>
        <v>13071.540538307418</v>
      </c>
      <c r="D89" s="82">
        <f t="shared" si="4"/>
        <v>2326734.2158187204</v>
      </c>
      <c r="E89" s="56"/>
      <c r="F89" s="83">
        <f t="shared" si="3"/>
        <v>42705</v>
      </c>
      <c r="G89" s="82">
        <f t="shared" si="5"/>
        <v>0</v>
      </c>
      <c r="H89" s="82">
        <f>(+I88+G89)/COUNT(F89:F$287)</f>
        <v>13493.827359472636</v>
      </c>
      <c r="I89" s="82">
        <f t="shared" si="6"/>
        <v>2401901.2699861289</v>
      </c>
      <c r="L89" s="80"/>
    </row>
    <row r="90" spans="1:12">
      <c r="A90" s="79">
        <v>42736</v>
      </c>
      <c r="B90" s="82">
        <f t="shared" si="2"/>
        <v>52771.939043615479</v>
      </c>
      <c r="C90" s="82">
        <f>(+D89+B90)/COUNT(A90:A$287)</f>
        <v>13368.012105968179</v>
      </c>
      <c r="D90" s="82">
        <f t="shared" si="4"/>
        <v>2366138.1427563676</v>
      </c>
      <c r="E90" s="56"/>
      <c r="F90" s="83">
        <f t="shared" si="3"/>
        <v>42736</v>
      </c>
      <c r="G90" s="82">
        <f t="shared" si="5"/>
        <v>52771.939043615479</v>
      </c>
      <c r="H90" s="82">
        <f>(+I89+G90)/COUNT(F90:F$287)</f>
        <v>13790.298927133395</v>
      </c>
      <c r="I90" s="82">
        <f t="shared" si="6"/>
        <v>2440882.9101026109</v>
      </c>
    </row>
    <row r="91" spans="1:12">
      <c r="A91" s="79">
        <v>42767</v>
      </c>
      <c r="B91" s="82">
        <f t="shared" si="2"/>
        <v>0</v>
      </c>
      <c r="C91" s="82">
        <f>(+D90+B91)/COUNT(A91:A$287)</f>
        <v>13368.012105968179</v>
      </c>
      <c r="D91" s="82">
        <f t="shared" si="4"/>
        <v>2352770.1306503993</v>
      </c>
      <c r="E91" s="56"/>
      <c r="F91" s="83">
        <f t="shared" si="3"/>
        <v>42767</v>
      </c>
      <c r="G91" s="82">
        <f t="shared" si="5"/>
        <v>0</v>
      </c>
      <c r="H91" s="82">
        <f>(+I90+G91)/COUNT(F91:F$287)</f>
        <v>13790.298927133395</v>
      </c>
      <c r="I91" s="82">
        <f t="shared" si="6"/>
        <v>2427092.6111754775</v>
      </c>
    </row>
    <row r="92" spans="1:12">
      <c r="A92" s="79">
        <v>42795</v>
      </c>
      <c r="B92" s="82">
        <f t="shared" si="2"/>
        <v>0</v>
      </c>
      <c r="C92" s="82">
        <f>(+D91+B92)/COUNT(A92:A$287)</f>
        <v>13368.012105968177</v>
      </c>
      <c r="D92" s="82">
        <f t="shared" si="4"/>
        <v>2339402.1185444309</v>
      </c>
      <c r="E92" s="56"/>
      <c r="F92" s="83">
        <f t="shared" si="3"/>
        <v>42795</v>
      </c>
      <c r="G92" s="82">
        <f t="shared" si="5"/>
        <v>0</v>
      </c>
      <c r="H92" s="82">
        <f>(+I91+G92)/COUNT(F92:F$287)</f>
        <v>13790.298927133395</v>
      </c>
      <c r="I92" s="82">
        <f t="shared" si="6"/>
        <v>2413302.3122483441</v>
      </c>
    </row>
    <row r="93" spans="1:12">
      <c r="A93" s="79">
        <v>42826</v>
      </c>
      <c r="B93" s="82">
        <f t="shared" ref="B93:B156" si="7">SUMIF($B$21:$U$21,$A$29:$A$267,$B$22:$U$22)</f>
        <v>0</v>
      </c>
      <c r="C93" s="82">
        <f>(+D92+B93)/COUNT(A93:A$287)</f>
        <v>13368.012105968177</v>
      </c>
      <c r="D93" s="82">
        <f t="shared" si="4"/>
        <v>2326034.1064384626</v>
      </c>
      <c r="E93" s="56"/>
      <c r="F93" s="83">
        <f t="shared" ref="F93:F156" si="8">+A93</f>
        <v>42826</v>
      </c>
      <c r="G93" s="82">
        <f t="shared" si="5"/>
        <v>0</v>
      </c>
      <c r="H93" s="82">
        <f>(+I92+G93)/COUNT(F93:F$287)</f>
        <v>13790.298927133395</v>
      </c>
      <c r="I93" s="82">
        <f t="shared" si="6"/>
        <v>2399512.0133212106</v>
      </c>
    </row>
    <row r="94" spans="1:12">
      <c r="A94" s="79">
        <v>42856</v>
      </c>
      <c r="B94" s="82">
        <f t="shared" si="7"/>
        <v>0</v>
      </c>
      <c r="C94" s="82">
        <f>(+D93+B94)/COUNT(A94:A$287)</f>
        <v>13368.012105968175</v>
      </c>
      <c r="D94" s="82">
        <f t="shared" ref="D94:D157" si="9">+D93+B94-C94</f>
        <v>2312666.0943324943</v>
      </c>
      <c r="E94" s="56"/>
      <c r="F94" s="83">
        <f t="shared" si="8"/>
        <v>42856</v>
      </c>
      <c r="G94" s="82">
        <f t="shared" si="5"/>
        <v>0</v>
      </c>
      <c r="H94" s="82">
        <f>(+I93+G94)/COUNT(F94:F$287)</f>
        <v>13790.298927133394</v>
      </c>
      <c r="I94" s="82">
        <f t="shared" si="6"/>
        <v>2385721.7143940772</v>
      </c>
    </row>
    <row r="95" spans="1:12">
      <c r="A95" s="79">
        <v>42887</v>
      </c>
      <c r="B95" s="82">
        <f t="shared" si="7"/>
        <v>0</v>
      </c>
      <c r="C95" s="82">
        <f>(+D94+B95)/COUNT(A95:A$287)</f>
        <v>13368.012105968175</v>
      </c>
      <c r="D95" s="82">
        <f t="shared" si="9"/>
        <v>2299298.082226526</v>
      </c>
      <c r="E95" s="56"/>
      <c r="F95" s="83">
        <f t="shared" si="8"/>
        <v>42887</v>
      </c>
      <c r="G95" s="82">
        <f t="shared" si="5"/>
        <v>0</v>
      </c>
      <c r="H95" s="82">
        <f>(+I94+G95)/COUNT(F95:F$287)</f>
        <v>13790.298927133394</v>
      </c>
      <c r="I95" s="82">
        <f t="shared" si="6"/>
        <v>2371931.4154669438</v>
      </c>
    </row>
    <row r="96" spans="1:12">
      <c r="A96" s="79">
        <v>42917</v>
      </c>
      <c r="B96" s="82">
        <f t="shared" si="7"/>
        <v>0</v>
      </c>
      <c r="C96" s="82">
        <f>(+D95+B96)/COUNT(A96:A$287)</f>
        <v>13368.012105968175</v>
      </c>
      <c r="D96" s="82">
        <f t="shared" si="9"/>
        <v>2285930.0701205577</v>
      </c>
      <c r="E96" s="56"/>
      <c r="F96" s="83">
        <f t="shared" si="8"/>
        <v>42917</v>
      </c>
      <c r="G96" s="82">
        <f t="shared" si="5"/>
        <v>0</v>
      </c>
      <c r="H96" s="82">
        <f>(+I95+G96)/COUNT(F96:F$287)</f>
        <v>13790.298927133394</v>
      </c>
      <c r="I96" s="82">
        <f t="shared" si="6"/>
        <v>2358141.1165398103</v>
      </c>
    </row>
    <row r="97" spans="1:9">
      <c r="A97" s="79">
        <v>42948</v>
      </c>
      <c r="B97" s="82">
        <f t="shared" si="7"/>
        <v>0</v>
      </c>
      <c r="C97" s="82">
        <f>(+D96+B97)/COUNT(A97:A$287)</f>
        <v>13368.012105968173</v>
      </c>
      <c r="D97" s="82">
        <f t="shared" si="9"/>
        <v>2272562.0580145894</v>
      </c>
      <c r="E97" s="56"/>
      <c r="F97" s="83">
        <f t="shared" si="8"/>
        <v>42948</v>
      </c>
      <c r="G97" s="82">
        <f t="shared" si="5"/>
        <v>0</v>
      </c>
      <c r="H97" s="82">
        <f>(+I96+G97)/COUNT(F97:F$287)</f>
        <v>13790.298927133394</v>
      </c>
      <c r="I97" s="82">
        <f t="shared" si="6"/>
        <v>2344350.8176126769</v>
      </c>
    </row>
    <row r="98" spans="1:9">
      <c r="A98" s="79">
        <v>42979</v>
      </c>
      <c r="B98" s="82">
        <f t="shared" si="7"/>
        <v>0</v>
      </c>
      <c r="C98" s="82">
        <f>(+D97+B98)/COUNT(A98:A$287)</f>
        <v>13368.012105968173</v>
      </c>
      <c r="D98" s="82">
        <f t="shared" si="9"/>
        <v>2259194.045908621</v>
      </c>
      <c r="E98" s="56"/>
      <c r="F98" s="83">
        <f t="shared" si="8"/>
        <v>42979</v>
      </c>
      <c r="G98" s="82">
        <f t="shared" si="5"/>
        <v>0</v>
      </c>
      <c r="H98" s="82">
        <f>(+I97+G98)/COUNT(F98:F$287)</f>
        <v>13790.298927133394</v>
      </c>
      <c r="I98" s="82">
        <f t="shared" si="6"/>
        <v>2330560.5186855434</v>
      </c>
    </row>
    <row r="99" spans="1:9">
      <c r="A99" s="79">
        <v>43009</v>
      </c>
      <c r="B99" s="82">
        <f t="shared" si="7"/>
        <v>0</v>
      </c>
      <c r="C99" s="82">
        <f>(+D98+B99)/COUNT(A99:A$287)</f>
        <v>13368.012105968171</v>
      </c>
      <c r="D99" s="82">
        <f t="shared" si="9"/>
        <v>2245826.0338026527</v>
      </c>
      <c r="E99" s="56"/>
      <c r="F99" s="83">
        <f t="shared" si="8"/>
        <v>43009</v>
      </c>
      <c r="G99" s="82">
        <f t="shared" si="5"/>
        <v>0</v>
      </c>
      <c r="H99" s="82">
        <f>(+I98+G99)/COUNT(F99:F$287)</f>
        <v>13790.298927133394</v>
      </c>
      <c r="I99" s="82">
        <f t="shared" si="6"/>
        <v>2316770.21975841</v>
      </c>
    </row>
    <row r="100" spans="1:9">
      <c r="A100" s="79">
        <v>43040</v>
      </c>
      <c r="B100" s="82">
        <f t="shared" si="7"/>
        <v>0</v>
      </c>
      <c r="C100" s="82">
        <f>(+D99+B100)/COUNT(A100:A$287)</f>
        <v>13368.012105968171</v>
      </c>
      <c r="D100" s="82">
        <f t="shared" si="9"/>
        <v>2232458.0216966844</v>
      </c>
      <c r="E100" s="56"/>
      <c r="F100" s="83">
        <f t="shared" si="8"/>
        <v>43040</v>
      </c>
      <c r="G100" s="82">
        <f t="shared" si="5"/>
        <v>0</v>
      </c>
      <c r="H100" s="82">
        <f>(+I99+G100)/COUNT(F100:F$287)</f>
        <v>13790.298927133394</v>
      </c>
      <c r="I100" s="82">
        <f t="shared" si="6"/>
        <v>2302979.9208312766</v>
      </c>
    </row>
    <row r="101" spans="1:9">
      <c r="A101" s="79">
        <v>43070</v>
      </c>
      <c r="B101" s="82">
        <f t="shared" si="7"/>
        <v>0</v>
      </c>
      <c r="C101" s="82">
        <f>(+D100+B101)/COUNT(A101:A$287)</f>
        <v>13368.01210596817</v>
      </c>
      <c r="D101" s="82">
        <f t="shared" si="9"/>
        <v>2219090.0095907161</v>
      </c>
      <c r="E101" s="56"/>
      <c r="F101" s="83">
        <f t="shared" si="8"/>
        <v>43070</v>
      </c>
      <c r="G101" s="82">
        <f t="shared" ref="G101:G164" si="10">SUMIF($C$15:$U$15,$F$37:$F$267,$C$16:$U$16)</f>
        <v>0</v>
      </c>
      <c r="H101" s="82">
        <f>(+I100+G101)/COUNT(F101:F$287)</f>
        <v>13790.298927133392</v>
      </c>
      <c r="I101" s="82">
        <f t="shared" si="6"/>
        <v>2289189.6219041431</v>
      </c>
    </row>
    <row r="102" spans="1:9">
      <c r="A102" s="79">
        <v>43101</v>
      </c>
      <c r="B102" s="82">
        <f t="shared" si="7"/>
        <v>69837.099316868</v>
      </c>
      <c r="C102" s="82">
        <f>(+D101+B102)/COUNT(A102:A$287)</f>
        <v>13788.717523539663</v>
      </c>
      <c r="D102" s="82">
        <f t="shared" si="9"/>
        <v>2275138.3913840447</v>
      </c>
      <c r="E102" s="56"/>
      <c r="F102" s="83">
        <f t="shared" si="8"/>
        <v>43101</v>
      </c>
      <c r="G102" s="82">
        <f t="shared" si="10"/>
        <v>69837.099316868</v>
      </c>
      <c r="H102" s="82">
        <f>(+I101+G102)/COUNT(F102:F$287)</f>
        <v>14211.004344704887</v>
      </c>
      <c r="I102" s="82">
        <f t="shared" ref="I102:I165" si="11">+I101+G102-H102</f>
        <v>2344815.7168763061</v>
      </c>
    </row>
    <row r="103" spans="1:9">
      <c r="A103" s="79">
        <v>43132</v>
      </c>
      <c r="B103" s="82">
        <f t="shared" si="7"/>
        <v>0</v>
      </c>
      <c r="C103" s="82">
        <f>(+D102+B103)/COUNT(A103:A$287)</f>
        <v>13788.717523539664</v>
      </c>
      <c r="D103" s="82">
        <f t="shared" si="9"/>
        <v>2261349.6738605052</v>
      </c>
      <c r="E103" s="56"/>
      <c r="F103" s="83">
        <f t="shared" si="8"/>
        <v>43132</v>
      </c>
      <c r="G103" s="82">
        <f t="shared" si="10"/>
        <v>0</v>
      </c>
      <c r="H103" s="82">
        <f>(+I102+G103)/COUNT(F103:F$287)</f>
        <v>14211.004344704885</v>
      </c>
      <c r="I103" s="82">
        <f t="shared" si="11"/>
        <v>2330604.7125316011</v>
      </c>
    </row>
    <row r="104" spans="1:9">
      <c r="A104" s="79">
        <v>43160</v>
      </c>
      <c r="B104" s="82">
        <f t="shared" si="7"/>
        <v>0</v>
      </c>
      <c r="C104" s="82">
        <f>(+D103+B104)/COUNT(A104:A$287)</f>
        <v>13788.717523539666</v>
      </c>
      <c r="D104" s="82">
        <f t="shared" si="9"/>
        <v>2247560.9563369658</v>
      </c>
      <c r="E104" s="56"/>
      <c r="F104" s="83">
        <f t="shared" si="8"/>
        <v>43160</v>
      </c>
      <c r="G104" s="82">
        <f t="shared" si="10"/>
        <v>0</v>
      </c>
      <c r="H104" s="82">
        <f>(+I103+G104)/COUNT(F104:F$287)</f>
        <v>14211.004344704885</v>
      </c>
      <c r="I104" s="82">
        <f t="shared" si="11"/>
        <v>2316393.7081868961</v>
      </c>
    </row>
    <row r="105" spans="1:9">
      <c r="A105" s="79">
        <v>43191</v>
      </c>
      <c r="B105" s="82">
        <f t="shared" si="7"/>
        <v>0</v>
      </c>
      <c r="C105" s="82">
        <f>(+D104+B105)/COUNT(A105:A$287)</f>
        <v>13788.717523539668</v>
      </c>
      <c r="D105" s="82">
        <f t="shared" si="9"/>
        <v>2233772.2388134263</v>
      </c>
      <c r="E105" s="56"/>
      <c r="F105" s="83">
        <f t="shared" si="8"/>
        <v>43191</v>
      </c>
      <c r="G105" s="82">
        <f t="shared" si="10"/>
        <v>0</v>
      </c>
      <c r="H105" s="82">
        <f>(+I104+G105)/COUNT(F105:F$287)</f>
        <v>14211.004344704883</v>
      </c>
      <c r="I105" s="82">
        <f t="shared" si="11"/>
        <v>2302182.703842191</v>
      </c>
    </row>
    <row r="106" spans="1:9">
      <c r="A106" s="79">
        <v>43221</v>
      </c>
      <c r="B106" s="82">
        <f t="shared" si="7"/>
        <v>0</v>
      </c>
      <c r="C106" s="82">
        <f>(+D105+B106)/COUNT(A106:A$287)</f>
        <v>13788.717523539668</v>
      </c>
      <c r="D106" s="82">
        <f t="shared" si="9"/>
        <v>2219983.5212898869</v>
      </c>
      <c r="E106" s="56"/>
      <c r="F106" s="83">
        <f t="shared" si="8"/>
        <v>43221</v>
      </c>
      <c r="G106" s="82">
        <f t="shared" si="10"/>
        <v>0</v>
      </c>
      <c r="H106" s="82">
        <f>(+I105+G106)/COUNT(F106:F$287)</f>
        <v>14211.004344704883</v>
      </c>
      <c r="I106" s="82">
        <f t="shared" si="11"/>
        <v>2287971.699497486</v>
      </c>
    </row>
    <row r="107" spans="1:9">
      <c r="A107" s="79">
        <v>43252</v>
      </c>
      <c r="B107" s="82">
        <f t="shared" si="7"/>
        <v>0</v>
      </c>
      <c r="C107" s="82">
        <f>(+D106+B107)/COUNT(A107:A$287)</f>
        <v>13788.71752353967</v>
      </c>
      <c r="D107" s="82">
        <f t="shared" si="9"/>
        <v>2206194.8037663475</v>
      </c>
      <c r="E107" s="56"/>
      <c r="F107" s="83">
        <f t="shared" si="8"/>
        <v>43252</v>
      </c>
      <c r="G107" s="82">
        <f t="shared" si="10"/>
        <v>0</v>
      </c>
      <c r="H107" s="82">
        <f>(+I106+G107)/COUNT(F107:F$287)</f>
        <v>14211.004344704881</v>
      </c>
      <c r="I107" s="82">
        <f t="shared" si="11"/>
        <v>2273760.695152781</v>
      </c>
    </row>
    <row r="108" spans="1:9">
      <c r="A108" s="79">
        <v>43282</v>
      </c>
      <c r="B108" s="82">
        <f t="shared" si="7"/>
        <v>0</v>
      </c>
      <c r="C108" s="82">
        <f>(+D107+B108)/COUNT(A108:A$287)</f>
        <v>13788.717523539672</v>
      </c>
      <c r="D108" s="82">
        <f t="shared" si="9"/>
        <v>2192406.086242808</v>
      </c>
      <c r="E108" s="56"/>
      <c r="F108" s="83">
        <f t="shared" si="8"/>
        <v>43282</v>
      </c>
      <c r="G108" s="82">
        <f t="shared" si="10"/>
        <v>0</v>
      </c>
      <c r="H108" s="82">
        <f>(+I107+G108)/COUNT(F108:F$287)</f>
        <v>14211.004344704881</v>
      </c>
      <c r="I108" s="82">
        <f t="shared" si="11"/>
        <v>2259549.6908080759</v>
      </c>
    </row>
    <row r="109" spans="1:9">
      <c r="A109" s="79">
        <v>43313</v>
      </c>
      <c r="B109" s="82">
        <f t="shared" si="7"/>
        <v>0</v>
      </c>
      <c r="C109" s="82">
        <f>(+D108+B109)/COUNT(A109:A$287)</f>
        <v>13788.717523539673</v>
      </c>
      <c r="D109" s="82">
        <f t="shared" si="9"/>
        <v>2178617.3687192681</v>
      </c>
      <c r="E109" s="56"/>
      <c r="F109" s="83">
        <f t="shared" si="8"/>
        <v>43313</v>
      </c>
      <c r="G109" s="82">
        <f t="shared" si="10"/>
        <v>0</v>
      </c>
      <c r="H109" s="82">
        <f>(+I108+G109)/COUNT(F109:F$287)</f>
        <v>14211.004344704879</v>
      </c>
      <c r="I109" s="82">
        <f t="shared" si="11"/>
        <v>2245338.6864633709</v>
      </c>
    </row>
    <row r="110" spans="1:9">
      <c r="A110" s="79">
        <v>43344</v>
      </c>
      <c r="B110" s="82">
        <f t="shared" si="7"/>
        <v>0</v>
      </c>
      <c r="C110" s="82">
        <f>(+D109+B110)/COUNT(A110:A$287)</f>
        <v>13788.717523539672</v>
      </c>
      <c r="D110" s="82">
        <f t="shared" si="9"/>
        <v>2164828.6511957282</v>
      </c>
      <c r="E110" s="56"/>
      <c r="F110" s="83">
        <f t="shared" si="8"/>
        <v>43344</v>
      </c>
      <c r="G110" s="82">
        <f t="shared" si="10"/>
        <v>0</v>
      </c>
      <c r="H110" s="82">
        <f>(+I109+G110)/COUNT(F110:F$287)</f>
        <v>14211.004344704879</v>
      </c>
      <c r="I110" s="82">
        <f t="shared" si="11"/>
        <v>2231127.6821186659</v>
      </c>
    </row>
    <row r="111" spans="1:9">
      <c r="A111" s="79">
        <v>43374</v>
      </c>
      <c r="B111" s="82">
        <f t="shared" si="7"/>
        <v>0</v>
      </c>
      <c r="C111" s="82">
        <f>(+D110+B111)/COUNT(A111:A$287)</f>
        <v>13788.71752353967</v>
      </c>
      <c r="D111" s="82">
        <f t="shared" si="9"/>
        <v>2151039.9336721888</v>
      </c>
      <c r="E111" s="56"/>
      <c r="F111" s="83">
        <f t="shared" si="8"/>
        <v>43374</v>
      </c>
      <c r="G111" s="82">
        <f t="shared" si="10"/>
        <v>0</v>
      </c>
      <c r="H111" s="82">
        <f>(+I110+G111)/COUNT(F111:F$287)</f>
        <v>14211.004344704877</v>
      </c>
      <c r="I111" s="82">
        <f t="shared" si="11"/>
        <v>2216916.6777739609</v>
      </c>
    </row>
    <row r="112" spans="1:9">
      <c r="A112" s="79">
        <v>43405</v>
      </c>
      <c r="B112" s="82">
        <f t="shared" si="7"/>
        <v>0</v>
      </c>
      <c r="C112" s="82">
        <f>(+D111+B112)/COUNT(A112:A$287)</f>
        <v>13788.717523539672</v>
      </c>
      <c r="D112" s="82">
        <f t="shared" si="9"/>
        <v>2137251.2161486493</v>
      </c>
      <c r="E112" s="56"/>
      <c r="F112" s="83">
        <f t="shared" si="8"/>
        <v>43405</v>
      </c>
      <c r="G112" s="82">
        <f t="shared" si="10"/>
        <v>0</v>
      </c>
      <c r="H112" s="82">
        <f>(+I111+G112)/COUNT(F112:F$287)</f>
        <v>14211.004344704877</v>
      </c>
      <c r="I112" s="82">
        <f t="shared" si="11"/>
        <v>2202705.6734292558</v>
      </c>
    </row>
    <row r="113" spans="1:9">
      <c r="A113" s="79">
        <v>43435</v>
      </c>
      <c r="B113" s="82">
        <f t="shared" si="7"/>
        <v>0</v>
      </c>
      <c r="C113" s="82">
        <f>(+D112+B113)/COUNT(A113:A$287)</f>
        <v>13788.717523539673</v>
      </c>
      <c r="D113" s="82">
        <f t="shared" si="9"/>
        <v>2123462.4986251094</v>
      </c>
      <c r="E113" s="56"/>
      <c r="F113" s="83">
        <f t="shared" si="8"/>
        <v>43435</v>
      </c>
      <c r="G113" s="82">
        <f t="shared" si="10"/>
        <v>0</v>
      </c>
      <c r="H113" s="82">
        <f>(+I112+G113)/COUNT(F113:F$287)</f>
        <v>14211.004344704876</v>
      </c>
      <c r="I113" s="82">
        <f t="shared" si="11"/>
        <v>2188494.6690845508</v>
      </c>
    </row>
    <row r="114" spans="1:9">
      <c r="A114" s="79">
        <v>43466</v>
      </c>
      <c r="B114" s="82">
        <f t="shared" si="7"/>
        <v>70533.368365738075</v>
      </c>
      <c r="C114" s="82">
        <f>(+D113+B114)/COUNT(A114:A$287)</f>
        <v>14246.726409031477</v>
      </c>
      <c r="D114" s="82">
        <f t="shared" si="9"/>
        <v>2179749.140581816</v>
      </c>
      <c r="E114" s="56"/>
      <c r="F114" s="83">
        <f t="shared" si="8"/>
        <v>43466</v>
      </c>
      <c r="G114" s="82">
        <f t="shared" si="10"/>
        <v>70533.368365738075</v>
      </c>
      <c r="H114" s="82">
        <f>(+I113+G114)/COUNT(F114:F$287)</f>
        <v>14669.013230196681</v>
      </c>
      <c r="I114" s="82">
        <f t="shared" si="11"/>
        <v>2244359.0242200922</v>
      </c>
    </row>
    <row r="115" spans="1:9">
      <c r="A115" s="79">
        <v>43497</v>
      </c>
      <c r="B115" s="82">
        <f t="shared" si="7"/>
        <v>0</v>
      </c>
      <c r="C115" s="82">
        <f>(+D114+B115)/COUNT(A115:A$287)</f>
        <v>14246.726409031477</v>
      </c>
      <c r="D115" s="82">
        <f t="shared" si="9"/>
        <v>2165502.4141727844</v>
      </c>
      <c r="E115" s="56"/>
      <c r="F115" s="83">
        <f t="shared" si="8"/>
        <v>43497</v>
      </c>
      <c r="G115" s="82">
        <f t="shared" si="10"/>
        <v>0</v>
      </c>
      <c r="H115" s="82">
        <f>(+I114+G115)/COUNT(F115:F$287)</f>
        <v>14669.013230196681</v>
      </c>
      <c r="I115" s="82">
        <f t="shared" si="11"/>
        <v>2229690.0109898956</v>
      </c>
    </row>
    <row r="116" spans="1:9">
      <c r="A116" s="79">
        <v>43525</v>
      </c>
      <c r="B116" s="82">
        <f t="shared" si="7"/>
        <v>0</v>
      </c>
      <c r="C116" s="82">
        <f>(+D115+B116)/COUNT(A116:A$287)</f>
        <v>14246.726409031477</v>
      </c>
      <c r="D116" s="82">
        <f t="shared" si="9"/>
        <v>2151255.6877637529</v>
      </c>
      <c r="E116" s="56"/>
      <c r="F116" s="83">
        <f t="shared" si="8"/>
        <v>43525</v>
      </c>
      <c r="G116" s="82">
        <f t="shared" si="10"/>
        <v>0</v>
      </c>
      <c r="H116" s="82">
        <f>(+I115+G116)/COUNT(F116:F$287)</f>
        <v>14669.013230196681</v>
      </c>
      <c r="I116" s="82">
        <f t="shared" si="11"/>
        <v>2215020.9977596989</v>
      </c>
    </row>
    <row r="117" spans="1:9">
      <c r="A117" s="79">
        <v>43556</v>
      </c>
      <c r="B117" s="82">
        <f t="shared" si="7"/>
        <v>0</v>
      </c>
      <c r="C117" s="82">
        <f>(+D116+B117)/COUNT(A117:A$287)</f>
        <v>14246.726409031477</v>
      </c>
      <c r="D117" s="82">
        <f t="shared" si="9"/>
        <v>2137008.9613547213</v>
      </c>
      <c r="E117" s="56"/>
      <c r="F117" s="83">
        <f t="shared" si="8"/>
        <v>43556</v>
      </c>
      <c r="G117" s="82">
        <f t="shared" si="10"/>
        <v>0</v>
      </c>
      <c r="H117" s="82">
        <f>(+I116+G117)/COUNT(F117:F$287)</f>
        <v>14669.013230196681</v>
      </c>
      <c r="I117" s="82">
        <f t="shared" si="11"/>
        <v>2200351.9845295022</v>
      </c>
    </row>
    <row r="118" spans="1:9">
      <c r="A118" s="79">
        <v>43586</v>
      </c>
      <c r="B118" s="82">
        <f t="shared" si="7"/>
        <v>0</v>
      </c>
      <c r="C118" s="82">
        <f>(+D117+B118)/COUNT(A118:A$287)</f>
        <v>14246.726409031475</v>
      </c>
      <c r="D118" s="82">
        <f t="shared" si="9"/>
        <v>2122762.2349456898</v>
      </c>
      <c r="E118" s="56"/>
      <c r="F118" s="83">
        <f t="shared" si="8"/>
        <v>43586</v>
      </c>
      <c r="G118" s="82">
        <f t="shared" si="10"/>
        <v>0</v>
      </c>
      <c r="H118" s="82">
        <f>(+I117+G118)/COUNT(F118:F$287)</f>
        <v>14669.013230196682</v>
      </c>
      <c r="I118" s="82">
        <f t="shared" si="11"/>
        <v>2185682.9712993056</v>
      </c>
    </row>
    <row r="119" spans="1:9">
      <c r="A119" s="79">
        <v>43617</v>
      </c>
      <c r="B119" s="82">
        <f t="shared" si="7"/>
        <v>0</v>
      </c>
      <c r="C119" s="82">
        <f>(+D118+B119)/COUNT(A119:A$287)</f>
        <v>14246.726409031475</v>
      </c>
      <c r="D119" s="82">
        <f t="shared" si="9"/>
        <v>2108515.5085366582</v>
      </c>
      <c r="E119" s="56"/>
      <c r="F119" s="83">
        <f t="shared" si="8"/>
        <v>43617</v>
      </c>
      <c r="G119" s="82">
        <f t="shared" si="10"/>
        <v>0</v>
      </c>
      <c r="H119" s="82">
        <f>(+I118+G119)/COUNT(F119:F$287)</f>
        <v>14669.013230196682</v>
      </c>
      <c r="I119" s="82">
        <f t="shared" si="11"/>
        <v>2171013.9580691089</v>
      </c>
    </row>
    <row r="120" spans="1:9">
      <c r="A120" s="79">
        <v>43647</v>
      </c>
      <c r="B120" s="82">
        <f t="shared" si="7"/>
        <v>0</v>
      </c>
      <c r="C120" s="82">
        <f>(+D119+B120)/COUNT(A120:A$287)</f>
        <v>14246.726409031475</v>
      </c>
      <c r="D120" s="82">
        <f t="shared" si="9"/>
        <v>2094268.7821276267</v>
      </c>
      <c r="E120" s="56"/>
      <c r="F120" s="83">
        <f t="shared" si="8"/>
        <v>43647</v>
      </c>
      <c r="G120" s="82">
        <f t="shared" si="10"/>
        <v>0</v>
      </c>
      <c r="H120" s="82">
        <f>(+I119+G120)/COUNT(F120:F$287)</f>
        <v>14669.013230196682</v>
      </c>
      <c r="I120" s="82">
        <f t="shared" si="11"/>
        <v>2156344.9448389122</v>
      </c>
    </row>
    <row r="121" spans="1:9">
      <c r="A121" s="79">
        <v>43678</v>
      </c>
      <c r="B121" s="82">
        <f t="shared" si="7"/>
        <v>0</v>
      </c>
      <c r="C121" s="82">
        <f>(+D120+B121)/COUNT(A121:A$287)</f>
        <v>14246.726409031475</v>
      </c>
      <c r="D121" s="82">
        <f t="shared" si="9"/>
        <v>2080022.0557185952</v>
      </c>
      <c r="E121" s="56"/>
      <c r="F121" s="83">
        <f t="shared" si="8"/>
        <v>43678</v>
      </c>
      <c r="G121" s="82">
        <f t="shared" si="10"/>
        <v>0</v>
      </c>
      <c r="H121" s="82">
        <f>(+I120+G121)/COUNT(F121:F$287)</f>
        <v>14669.013230196682</v>
      </c>
      <c r="I121" s="82">
        <f t="shared" si="11"/>
        <v>2141675.9316087156</v>
      </c>
    </row>
    <row r="122" spans="1:9">
      <c r="A122" s="79">
        <v>43709</v>
      </c>
      <c r="B122" s="82">
        <f t="shared" si="7"/>
        <v>0</v>
      </c>
      <c r="C122" s="82">
        <f>(+D121+B122)/COUNT(A122:A$287)</f>
        <v>14246.726409031473</v>
      </c>
      <c r="D122" s="82">
        <f t="shared" si="9"/>
        <v>2065775.3293095636</v>
      </c>
      <c r="E122" s="56"/>
      <c r="F122" s="83">
        <f t="shared" si="8"/>
        <v>43709</v>
      </c>
      <c r="G122" s="82">
        <f t="shared" si="10"/>
        <v>0</v>
      </c>
      <c r="H122" s="82">
        <f>(+I121+G122)/COUNT(F122:F$287)</f>
        <v>14669.013230196682</v>
      </c>
      <c r="I122" s="82">
        <f t="shared" si="11"/>
        <v>2127006.9183785189</v>
      </c>
    </row>
    <row r="123" spans="1:9">
      <c r="A123" s="79">
        <v>43739</v>
      </c>
      <c r="B123" s="82">
        <f t="shared" si="7"/>
        <v>0</v>
      </c>
      <c r="C123" s="82">
        <f>(+D122+B123)/COUNT(A123:A$287)</f>
        <v>14246.726409031473</v>
      </c>
      <c r="D123" s="82">
        <f t="shared" si="9"/>
        <v>2051528.6029005321</v>
      </c>
      <c r="E123" s="56"/>
      <c r="F123" s="83">
        <f t="shared" si="8"/>
        <v>43739</v>
      </c>
      <c r="G123" s="82">
        <f t="shared" si="10"/>
        <v>0</v>
      </c>
      <c r="H123" s="82">
        <f>(+I122+G123)/COUNT(F123:F$287)</f>
        <v>14669.013230196682</v>
      </c>
      <c r="I123" s="82">
        <f t="shared" si="11"/>
        <v>2112337.9051483222</v>
      </c>
    </row>
    <row r="124" spans="1:9">
      <c r="A124" s="79">
        <v>43770</v>
      </c>
      <c r="B124" s="82">
        <f t="shared" si="7"/>
        <v>0</v>
      </c>
      <c r="C124" s="82">
        <f>(+D123+B124)/COUNT(A124:A$287)</f>
        <v>14246.726409031473</v>
      </c>
      <c r="D124" s="82">
        <f t="shared" si="9"/>
        <v>2037281.8764915005</v>
      </c>
      <c r="E124" s="56"/>
      <c r="F124" s="83">
        <f t="shared" si="8"/>
        <v>43770</v>
      </c>
      <c r="G124" s="82">
        <f t="shared" si="10"/>
        <v>0</v>
      </c>
      <c r="H124" s="82">
        <f>(+I123+G124)/COUNT(F124:F$287)</f>
        <v>14669.013230196682</v>
      </c>
      <c r="I124" s="82">
        <f t="shared" si="11"/>
        <v>2097668.8919181256</v>
      </c>
    </row>
    <row r="125" spans="1:9">
      <c r="A125" s="79">
        <v>43800</v>
      </c>
      <c r="B125" s="82">
        <f t="shared" si="7"/>
        <v>0</v>
      </c>
      <c r="C125" s="82">
        <f>(+D124+B125)/COUNT(A125:A$287)</f>
        <v>14246.726409031473</v>
      </c>
      <c r="D125" s="82">
        <f t="shared" si="9"/>
        <v>2023035.150082469</v>
      </c>
      <c r="E125" s="56"/>
      <c r="F125" s="83">
        <f t="shared" si="8"/>
        <v>43800</v>
      </c>
      <c r="G125" s="82">
        <f t="shared" si="10"/>
        <v>0</v>
      </c>
      <c r="H125" s="82">
        <f>(+I124+G125)/COUNT(F125:F$287)</f>
        <v>14669.013230196682</v>
      </c>
      <c r="I125" s="82">
        <f t="shared" si="11"/>
        <v>2082999.8786879289</v>
      </c>
    </row>
    <row r="126" spans="1:9">
      <c r="A126" s="79">
        <v>43831</v>
      </c>
      <c r="B126" s="82">
        <f t="shared" si="7"/>
        <v>67919.075144509319</v>
      </c>
      <c r="C126" s="82">
        <f>(+D125+B126)/COUNT(A126:A$287)</f>
        <v>14725.029755119565</v>
      </c>
      <c r="D126" s="82">
        <f t="shared" si="9"/>
        <v>2076229.1954718588</v>
      </c>
      <c r="E126" s="56"/>
      <c r="F126" s="83">
        <f t="shared" si="8"/>
        <v>43831</v>
      </c>
      <c r="G126" s="82">
        <f t="shared" si="10"/>
        <v>67919.075144509319</v>
      </c>
      <c r="H126" s="82">
        <f>(+I125+G126)/COUNT(F126:F$287)</f>
        <v>15147.316576284777</v>
      </c>
      <c r="I126" s="82">
        <f t="shared" si="11"/>
        <v>2135771.6372561534</v>
      </c>
    </row>
    <row r="127" spans="1:9">
      <c r="A127" s="79">
        <v>43862</v>
      </c>
      <c r="B127" s="82">
        <f t="shared" si="7"/>
        <v>0</v>
      </c>
      <c r="C127" s="82">
        <f>(+D126+B127)/COUNT(A127:A$287)</f>
        <v>14725.029755119565</v>
      </c>
      <c r="D127" s="82">
        <f t="shared" si="9"/>
        <v>2061504.1657167394</v>
      </c>
      <c r="E127" s="56"/>
      <c r="F127" s="83">
        <f t="shared" si="8"/>
        <v>43862</v>
      </c>
      <c r="G127" s="82">
        <f t="shared" si="10"/>
        <v>0</v>
      </c>
      <c r="H127" s="82">
        <f>(+I126+G127)/COUNT(F127:F$287)</f>
        <v>15147.316576284777</v>
      </c>
      <c r="I127" s="82">
        <f t="shared" si="11"/>
        <v>2120624.3206798686</v>
      </c>
    </row>
    <row r="128" spans="1:9">
      <c r="A128" s="79">
        <v>43891</v>
      </c>
      <c r="B128" s="82">
        <f t="shared" si="7"/>
        <v>0</v>
      </c>
      <c r="C128" s="82">
        <f>(+D127+B128)/COUNT(A128:A$287)</f>
        <v>14725.029755119567</v>
      </c>
      <c r="D128" s="82">
        <f t="shared" si="9"/>
        <v>2046779.1359616199</v>
      </c>
      <c r="E128" s="56"/>
      <c r="F128" s="83">
        <f t="shared" si="8"/>
        <v>43891</v>
      </c>
      <c r="G128" s="82">
        <f t="shared" si="10"/>
        <v>0</v>
      </c>
      <c r="H128" s="82">
        <f>(+I127+G128)/COUNT(F128:F$287)</f>
        <v>15147.316576284775</v>
      </c>
      <c r="I128" s="82">
        <f t="shared" si="11"/>
        <v>2105477.0041035837</v>
      </c>
    </row>
    <row r="129" spans="1:9">
      <c r="A129" s="79">
        <v>43922</v>
      </c>
      <c r="B129" s="82">
        <f t="shared" si="7"/>
        <v>0</v>
      </c>
      <c r="C129" s="82">
        <f>(+D128+B129)/COUNT(A129:A$287)</f>
        <v>14725.029755119567</v>
      </c>
      <c r="D129" s="82">
        <f t="shared" si="9"/>
        <v>2032054.1062065004</v>
      </c>
      <c r="E129" s="56"/>
      <c r="F129" s="83">
        <f t="shared" si="8"/>
        <v>43922</v>
      </c>
      <c r="G129" s="82">
        <f t="shared" si="10"/>
        <v>0</v>
      </c>
      <c r="H129" s="82">
        <f>(+I128+G129)/COUNT(F129:F$287)</f>
        <v>15147.316576284775</v>
      </c>
      <c r="I129" s="82">
        <f t="shared" si="11"/>
        <v>2090329.6875272989</v>
      </c>
    </row>
    <row r="130" spans="1:9">
      <c r="A130" s="79">
        <v>43952</v>
      </c>
      <c r="B130" s="82">
        <f t="shared" si="7"/>
        <v>0</v>
      </c>
      <c r="C130" s="82">
        <f>(+D129+B130)/COUNT(A130:A$287)</f>
        <v>14725.029755119569</v>
      </c>
      <c r="D130" s="82">
        <f t="shared" si="9"/>
        <v>2017329.076451381</v>
      </c>
      <c r="E130" s="56"/>
      <c r="F130" s="83">
        <f t="shared" si="8"/>
        <v>43952</v>
      </c>
      <c r="G130" s="82">
        <f t="shared" si="10"/>
        <v>0</v>
      </c>
      <c r="H130" s="82">
        <f>(+I129+G130)/COUNT(F130:F$287)</f>
        <v>15147.316576284775</v>
      </c>
      <c r="I130" s="82">
        <f t="shared" si="11"/>
        <v>2075182.3709510141</v>
      </c>
    </row>
    <row r="131" spans="1:9">
      <c r="A131" s="79">
        <v>43983</v>
      </c>
      <c r="B131" s="82">
        <f t="shared" si="7"/>
        <v>0</v>
      </c>
      <c r="C131" s="82">
        <f>(+D130+B131)/COUNT(A131:A$287)</f>
        <v>14725.029755119569</v>
      </c>
      <c r="D131" s="82">
        <f t="shared" si="9"/>
        <v>2002604.0466962615</v>
      </c>
      <c r="E131" s="56"/>
      <c r="F131" s="83">
        <f t="shared" si="8"/>
        <v>43983</v>
      </c>
      <c r="G131" s="82">
        <f t="shared" si="10"/>
        <v>0</v>
      </c>
      <c r="H131" s="82">
        <f>(+I130+G131)/COUNT(F131:F$287)</f>
        <v>15147.316576284775</v>
      </c>
      <c r="I131" s="82">
        <f t="shared" si="11"/>
        <v>2060035.0543747293</v>
      </c>
    </row>
    <row r="132" spans="1:9">
      <c r="A132" s="79">
        <v>44013</v>
      </c>
      <c r="B132" s="82">
        <f t="shared" si="7"/>
        <v>0</v>
      </c>
      <c r="C132" s="82">
        <f>(+D131+B132)/COUNT(A132:A$287)</f>
        <v>14725.029755119569</v>
      </c>
      <c r="D132" s="82">
        <f t="shared" si="9"/>
        <v>1987879.016941142</v>
      </c>
      <c r="E132" s="56"/>
      <c r="F132" s="83">
        <f t="shared" si="8"/>
        <v>44013</v>
      </c>
      <c r="G132" s="82">
        <f t="shared" si="10"/>
        <v>0</v>
      </c>
      <c r="H132" s="82">
        <f>(+I131+G132)/COUNT(F132:F$287)</f>
        <v>15147.316576284775</v>
      </c>
      <c r="I132" s="82">
        <f t="shared" si="11"/>
        <v>2044887.7377984445</v>
      </c>
    </row>
    <row r="133" spans="1:9">
      <c r="A133" s="79">
        <v>44044</v>
      </c>
      <c r="B133" s="82">
        <f t="shared" si="7"/>
        <v>0</v>
      </c>
      <c r="C133" s="82">
        <f>(+D132+B133)/COUNT(A133:A$287)</f>
        <v>14725.029755119571</v>
      </c>
      <c r="D133" s="82">
        <f t="shared" si="9"/>
        <v>1973153.9871860226</v>
      </c>
      <c r="E133" s="56"/>
      <c r="F133" s="83">
        <f t="shared" si="8"/>
        <v>44044</v>
      </c>
      <c r="G133" s="82">
        <f t="shared" si="10"/>
        <v>0</v>
      </c>
      <c r="H133" s="82">
        <f>(+I132+G133)/COUNT(F133:F$287)</f>
        <v>15147.316576284773</v>
      </c>
      <c r="I133" s="82">
        <f t="shared" si="11"/>
        <v>2029740.4212221596</v>
      </c>
    </row>
    <row r="134" spans="1:9">
      <c r="A134" s="79">
        <v>44075</v>
      </c>
      <c r="B134" s="82">
        <f t="shared" si="7"/>
        <v>0</v>
      </c>
      <c r="C134" s="82">
        <f>(+D133+B134)/COUNT(A134:A$287)</f>
        <v>14725.029755119571</v>
      </c>
      <c r="D134" s="82">
        <f t="shared" si="9"/>
        <v>1958428.9574309031</v>
      </c>
      <c r="E134" s="56"/>
      <c r="F134" s="83">
        <f t="shared" si="8"/>
        <v>44075</v>
      </c>
      <c r="G134" s="82">
        <f t="shared" si="10"/>
        <v>0</v>
      </c>
      <c r="H134" s="82">
        <f>(+I133+G134)/COUNT(F134:F$287)</f>
        <v>15147.316576284773</v>
      </c>
      <c r="I134" s="82">
        <f t="shared" si="11"/>
        <v>2014593.1046458748</v>
      </c>
    </row>
    <row r="135" spans="1:9">
      <c r="A135" s="79">
        <v>44105</v>
      </c>
      <c r="B135" s="82">
        <f t="shared" si="7"/>
        <v>0</v>
      </c>
      <c r="C135" s="82">
        <f>(+D134+B135)/COUNT(A135:A$287)</f>
        <v>14725.029755119573</v>
      </c>
      <c r="D135" s="82">
        <f t="shared" si="9"/>
        <v>1943703.9276757836</v>
      </c>
      <c r="E135" s="56"/>
      <c r="F135" s="83">
        <f t="shared" si="8"/>
        <v>44105</v>
      </c>
      <c r="G135" s="82">
        <f t="shared" si="10"/>
        <v>0</v>
      </c>
      <c r="H135" s="82">
        <f>(+I134+G135)/COUNT(F135:F$287)</f>
        <v>15147.316576284773</v>
      </c>
      <c r="I135" s="82">
        <f t="shared" si="11"/>
        <v>1999445.78806959</v>
      </c>
    </row>
    <row r="136" spans="1:9">
      <c r="A136" s="79">
        <v>44136</v>
      </c>
      <c r="B136" s="82">
        <f t="shared" si="7"/>
        <v>0</v>
      </c>
      <c r="C136" s="82">
        <f>(+D135+B136)/COUNT(A136:A$287)</f>
        <v>14725.029755119573</v>
      </c>
      <c r="D136" s="82">
        <f t="shared" si="9"/>
        <v>1928978.8979206642</v>
      </c>
      <c r="E136" s="56"/>
      <c r="F136" s="83">
        <f t="shared" si="8"/>
        <v>44136</v>
      </c>
      <c r="G136" s="82">
        <f t="shared" si="10"/>
        <v>0</v>
      </c>
      <c r="H136" s="82">
        <f>(+I135+G136)/COUNT(F136:F$287)</f>
        <v>15147.316576284773</v>
      </c>
      <c r="I136" s="82">
        <f t="shared" si="11"/>
        <v>1984298.4714933052</v>
      </c>
    </row>
    <row r="137" spans="1:9">
      <c r="A137" s="79">
        <v>44166</v>
      </c>
      <c r="B137" s="82">
        <f t="shared" si="7"/>
        <v>0</v>
      </c>
      <c r="C137" s="82">
        <f>(+D136+B137)/COUNT(A137:A$287)</f>
        <v>14725.029755119574</v>
      </c>
      <c r="D137" s="82">
        <f t="shared" si="9"/>
        <v>1914253.8681655447</v>
      </c>
      <c r="E137" s="56"/>
      <c r="F137" s="83">
        <f t="shared" si="8"/>
        <v>44166</v>
      </c>
      <c r="G137" s="82">
        <f t="shared" si="10"/>
        <v>0</v>
      </c>
      <c r="H137" s="82">
        <f>(+I136+G137)/COUNT(F137:F$287)</f>
        <v>15147.316576284773</v>
      </c>
      <c r="I137" s="82">
        <f t="shared" si="11"/>
        <v>1969151.1549170204</v>
      </c>
    </row>
    <row r="138" spans="1:9">
      <c r="A138" s="79">
        <v>44197</v>
      </c>
      <c r="B138" s="82">
        <f t="shared" si="7"/>
        <v>39687.335785600822</v>
      </c>
      <c r="C138" s="82">
        <f>(+D137+B138)/COUNT(A138:A$287)</f>
        <v>15030.31695347035</v>
      </c>
      <c r="D138" s="82">
        <f t="shared" si="9"/>
        <v>1938910.8869976751</v>
      </c>
      <c r="E138" s="56"/>
      <c r="F138" s="83">
        <f t="shared" si="8"/>
        <v>44197</v>
      </c>
      <c r="G138" s="82">
        <f t="shared" si="10"/>
        <v>39687.335785600822</v>
      </c>
      <c r="H138" s="82">
        <f>(+I137+G138)/COUNT(F138:F$287)</f>
        <v>15452.603774635547</v>
      </c>
      <c r="I138" s="82">
        <f t="shared" si="11"/>
        <v>1993385.8869279856</v>
      </c>
    </row>
    <row r="139" spans="1:9">
      <c r="A139" s="79">
        <v>44228</v>
      </c>
      <c r="B139" s="82">
        <f t="shared" si="7"/>
        <v>0</v>
      </c>
      <c r="C139" s="82">
        <f>(+D138+B139)/COUNT(A139:A$287)</f>
        <v>15030.316953470348</v>
      </c>
      <c r="D139" s="82">
        <f t="shared" si="9"/>
        <v>1923880.5700442046</v>
      </c>
      <c r="E139" s="56"/>
      <c r="F139" s="83">
        <f t="shared" si="8"/>
        <v>44228</v>
      </c>
      <c r="G139" s="82">
        <f t="shared" si="10"/>
        <v>0</v>
      </c>
      <c r="H139" s="82">
        <f>(+I138+G139)/COUNT(F139:F$287)</f>
        <v>15452.603774635547</v>
      </c>
      <c r="I139" s="82">
        <f t="shared" si="11"/>
        <v>1977933.28315335</v>
      </c>
    </row>
    <row r="140" spans="1:9">
      <c r="A140" s="79">
        <v>44256</v>
      </c>
      <c r="B140" s="82">
        <f t="shared" si="7"/>
        <v>0</v>
      </c>
      <c r="C140" s="82">
        <f>(+D139+B140)/COUNT(A140:A$287)</f>
        <v>15030.316953470348</v>
      </c>
      <c r="D140" s="82">
        <f t="shared" si="9"/>
        <v>1908850.2530907341</v>
      </c>
      <c r="E140" s="56"/>
      <c r="F140" s="83">
        <f t="shared" si="8"/>
        <v>44256</v>
      </c>
      <c r="G140" s="82">
        <f t="shared" si="10"/>
        <v>0</v>
      </c>
      <c r="H140" s="82">
        <f>(+I139+G140)/COUNT(F140:F$287)</f>
        <v>15452.603774635547</v>
      </c>
      <c r="I140" s="82">
        <f t="shared" si="11"/>
        <v>1962480.6793787144</v>
      </c>
    </row>
    <row r="141" spans="1:9">
      <c r="A141" s="79">
        <v>44287</v>
      </c>
      <c r="B141" s="82">
        <f t="shared" si="7"/>
        <v>0</v>
      </c>
      <c r="C141" s="82">
        <f>(+D140+B141)/COUNT(A141:A$287)</f>
        <v>15030.316953470347</v>
      </c>
      <c r="D141" s="82">
        <f t="shared" si="9"/>
        <v>1893819.9361372639</v>
      </c>
      <c r="E141" s="56"/>
      <c r="F141" s="83">
        <f t="shared" si="8"/>
        <v>44287</v>
      </c>
      <c r="G141" s="82">
        <f t="shared" si="10"/>
        <v>0</v>
      </c>
      <c r="H141" s="82">
        <f>(+I140+G141)/COUNT(F141:F$287)</f>
        <v>15452.603774635547</v>
      </c>
      <c r="I141" s="82">
        <f t="shared" si="11"/>
        <v>1947028.0756040788</v>
      </c>
    </row>
    <row r="142" spans="1:9">
      <c r="A142" s="79">
        <v>44317</v>
      </c>
      <c r="B142" s="82">
        <f t="shared" si="7"/>
        <v>0</v>
      </c>
      <c r="C142" s="82">
        <f>(+D141+B142)/COUNT(A142:A$287)</f>
        <v>15030.316953470348</v>
      </c>
      <c r="D142" s="82">
        <f t="shared" si="9"/>
        <v>1878789.6191837937</v>
      </c>
      <c r="E142" s="56"/>
      <c r="F142" s="83">
        <f t="shared" si="8"/>
        <v>44317</v>
      </c>
      <c r="G142" s="82">
        <f t="shared" si="10"/>
        <v>0</v>
      </c>
      <c r="H142" s="82">
        <f>(+I141+G142)/COUNT(F142:F$287)</f>
        <v>15452.603774635547</v>
      </c>
      <c r="I142" s="82">
        <f t="shared" si="11"/>
        <v>1931575.4718294432</v>
      </c>
    </row>
    <row r="143" spans="1:9">
      <c r="A143" s="79">
        <v>44348</v>
      </c>
      <c r="B143" s="82">
        <f t="shared" si="7"/>
        <v>0</v>
      </c>
      <c r="C143" s="82">
        <f>(+D142+B143)/COUNT(A143:A$287)</f>
        <v>15030.31695347035</v>
      </c>
      <c r="D143" s="82">
        <f t="shared" si="9"/>
        <v>1863759.3022303232</v>
      </c>
      <c r="E143" s="56"/>
      <c r="F143" s="83">
        <f t="shared" si="8"/>
        <v>44348</v>
      </c>
      <c r="G143" s="82">
        <f t="shared" si="10"/>
        <v>0</v>
      </c>
      <c r="H143" s="82">
        <f>(+I142+G143)/COUNT(F143:F$287)</f>
        <v>15452.603774635545</v>
      </c>
      <c r="I143" s="82">
        <f t="shared" si="11"/>
        <v>1916122.8680548077</v>
      </c>
    </row>
    <row r="144" spans="1:9">
      <c r="A144" s="79">
        <v>44378</v>
      </c>
      <c r="B144" s="82">
        <f t="shared" si="7"/>
        <v>0</v>
      </c>
      <c r="C144" s="82">
        <f>(+D143+B144)/COUNT(A144:A$287)</f>
        <v>15030.316953470348</v>
      </c>
      <c r="D144" s="82">
        <f t="shared" si="9"/>
        <v>1848728.9852768527</v>
      </c>
      <c r="E144" s="56"/>
      <c r="F144" s="83">
        <f t="shared" si="8"/>
        <v>44378</v>
      </c>
      <c r="G144" s="82">
        <f t="shared" si="10"/>
        <v>0</v>
      </c>
      <c r="H144" s="82">
        <f>(+I143+G144)/COUNT(F144:F$287)</f>
        <v>15452.603774635545</v>
      </c>
      <c r="I144" s="82">
        <f t="shared" si="11"/>
        <v>1900670.2642801721</v>
      </c>
    </row>
    <row r="145" spans="1:9">
      <c r="A145" s="79">
        <v>44409</v>
      </c>
      <c r="B145" s="82">
        <f t="shared" si="7"/>
        <v>0</v>
      </c>
      <c r="C145" s="82">
        <f>(+D144+B145)/COUNT(A145:A$287)</f>
        <v>15030.316953470347</v>
      </c>
      <c r="D145" s="82">
        <f t="shared" si="9"/>
        <v>1833698.6683233825</v>
      </c>
      <c r="E145" s="56"/>
      <c r="F145" s="83">
        <f t="shared" si="8"/>
        <v>44409</v>
      </c>
      <c r="G145" s="82">
        <f t="shared" si="10"/>
        <v>0</v>
      </c>
      <c r="H145" s="82">
        <f>(+I144+G145)/COUNT(F145:F$287)</f>
        <v>15452.603774635545</v>
      </c>
      <c r="I145" s="82">
        <f t="shared" si="11"/>
        <v>1885217.6605055365</v>
      </c>
    </row>
    <row r="146" spans="1:9">
      <c r="A146" s="79">
        <v>44440</v>
      </c>
      <c r="B146" s="82">
        <f t="shared" si="7"/>
        <v>0</v>
      </c>
      <c r="C146" s="82">
        <f>(+D145+B146)/COUNT(A146:A$287)</f>
        <v>15030.316953470348</v>
      </c>
      <c r="D146" s="82">
        <f t="shared" si="9"/>
        <v>1818668.3513699123</v>
      </c>
      <c r="E146" s="56"/>
      <c r="F146" s="83">
        <f t="shared" si="8"/>
        <v>44440</v>
      </c>
      <c r="G146" s="82">
        <f t="shared" si="10"/>
        <v>0</v>
      </c>
      <c r="H146" s="82">
        <f>(+I145+G146)/COUNT(F146:F$287)</f>
        <v>15452.603774635545</v>
      </c>
      <c r="I146" s="82">
        <f t="shared" si="11"/>
        <v>1869765.0567309009</v>
      </c>
    </row>
    <row r="147" spans="1:9">
      <c r="A147" s="79">
        <v>44470</v>
      </c>
      <c r="B147" s="82">
        <f t="shared" si="7"/>
        <v>0</v>
      </c>
      <c r="C147" s="82">
        <f>(+D146+B147)/COUNT(A147:A$287)</f>
        <v>15030.31695347035</v>
      </c>
      <c r="D147" s="82">
        <f t="shared" si="9"/>
        <v>1803638.0344164418</v>
      </c>
      <c r="E147" s="56"/>
      <c r="F147" s="83">
        <f t="shared" si="8"/>
        <v>44470</v>
      </c>
      <c r="G147" s="82">
        <f t="shared" si="10"/>
        <v>0</v>
      </c>
      <c r="H147" s="82">
        <f>(+I146+G147)/COUNT(F147:F$287)</f>
        <v>15452.603774635545</v>
      </c>
      <c r="I147" s="82">
        <f t="shared" si="11"/>
        <v>1854312.4529562653</v>
      </c>
    </row>
    <row r="148" spans="1:9">
      <c r="A148" s="79">
        <v>44501</v>
      </c>
      <c r="B148" s="82">
        <f t="shared" si="7"/>
        <v>0</v>
      </c>
      <c r="C148" s="82">
        <f>(+D147+B148)/COUNT(A148:A$287)</f>
        <v>15030.316953470348</v>
      </c>
      <c r="D148" s="82">
        <f t="shared" si="9"/>
        <v>1788607.7174629713</v>
      </c>
      <c r="E148" s="56"/>
      <c r="F148" s="83">
        <f t="shared" si="8"/>
        <v>44501</v>
      </c>
      <c r="G148" s="82">
        <f t="shared" si="10"/>
        <v>0</v>
      </c>
      <c r="H148" s="82">
        <f>(+I147+G148)/COUNT(F148:F$287)</f>
        <v>15452.603774635545</v>
      </c>
      <c r="I148" s="82">
        <f t="shared" si="11"/>
        <v>1838859.8491816297</v>
      </c>
    </row>
    <row r="149" spans="1:9">
      <c r="A149" s="79">
        <v>44531</v>
      </c>
      <c r="B149" s="82">
        <f t="shared" si="7"/>
        <v>0</v>
      </c>
      <c r="C149" s="82">
        <f>(+D148+B149)/COUNT(A149:A$287)</f>
        <v>15030.316953470347</v>
      </c>
      <c r="D149" s="82">
        <f t="shared" si="9"/>
        <v>1773577.4005095011</v>
      </c>
      <c r="E149" s="56"/>
      <c r="F149" s="83">
        <f t="shared" si="8"/>
        <v>44531</v>
      </c>
      <c r="G149" s="82">
        <f t="shared" si="10"/>
        <v>0</v>
      </c>
      <c r="H149" s="82">
        <f>(+I148+G149)/COUNT(F149:F$287)</f>
        <v>15452.603774635543</v>
      </c>
      <c r="I149" s="82">
        <f t="shared" si="11"/>
        <v>1823407.2454069941</v>
      </c>
    </row>
    <row r="150" spans="1:9">
      <c r="A150" s="79">
        <v>44562</v>
      </c>
      <c r="B150" s="82">
        <f t="shared" si="7"/>
        <v>232777.19390436169</v>
      </c>
      <c r="C150" s="82">
        <f>(+D149+B150)/COUNT(A150:A$287)</f>
        <v>17003.005037405615</v>
      </c>
      <c r="D150" s="82">
        <f t="shared" si="9"/>
        <v>1989351.5893764573</v>
      </c>
      <c r="E150" s="56"/>
      <c r="F150" s="83">
        <f t="shared" si="8"/>
        <v>44562</v>
      </c>
      <c r="G150" s="82">
        <f t="shared" si="10"/>
        <v>232777.19390436169</v>
      </c>
      <c r="H150" s="82">
        <f>(+I149+G150)/COUNT(F150:F$287)</f>
        <v>17425.29185857081</v>
      </c>
      <c r="I150" s="82">
        <f t="shared" si="11"/>
        <v>2038759.1474527849</v>
      </c>
    </row>
    <row r="151" spans="1:9">
      <c r="A151" s="79">
        <v>44593</v>
      </c>
      <c r="B151" s="82">
        <f t="shared" si="7"/>
        <v>0</v>
      </c>
      <c r="C151" s="82">
        <f>(+D150+B151)/COUNT(A151:A$287)</f>
        <v>17003.005037405619</v>
      </c>
      <c r="D151" s="82">
        <f t="shared" si="9"/>
        <v>1972348.5843390517</v>
      </c>
      <c r="E151" s="56"/>
      <c r="F151" s="83">
        <f t="shared" si="8"/>
        <v>44593</v>
      </c>
      <c r="G151" s="82">
        <f t="shared" si="10"/>
        <v>0</v>
      </c>
      <c r="H151" s="82">
        <f>(+I150+G151)/COUNT(F151:F$287)</f>
        <v>17425.29185857081</v>
      </c>
      <c r="I151" s="82">
        <f t="shared" si="11"/>
        <v>2021333.8555942141</v>
      </c>
    </row>
    <row r="152" spans="1:9">
      <c r="A152" s="79">
        <v>44621</v>
      </c>
      <c r="B152" s="82">
        <f t="shared" si="7"/>
        <v>0</v>
      </c>
      <c r="C152" s="82">
        <f>(+D151+B152)/COUNT(A152:A$287)</f>
        <v>17003.005037405619</v>
      </c>
      <c r="D152" s="82">
        <f t="shared" si="9"/>
        <v>1955345.5793016462</v>
      </c>
      <c r="E152" s="56"/>
      <c r="F152" s="83">
        <f t="shared" si="8"/>
        <v>44621</v>
      </c>
      <c r="G152" s="82">
        <f t="shared" si="10"/>
        <v>0</v>
      </c>
      <c r="H152" s="82">
        <f>(+I151+G152)/COUNT(F152:F$287)</f>
        <v>17425.29185857081</v>
      </c>
      <c r="I152" s="82">
        <f t="shared" si="11"/>
        <v>2003908.5637356432</v>
      </c>
    </row>
    <row r="153" spans="1:9">
      <c r="A153" s="79">
        <v>44652</v>
      </c>
      <c r="B153" s="82">
        <f t="shared" si="7"/>
        <v>0</v>
      </c>
      <c r="C153" s="82">
        <f>(+D152+B153)/COUNT(A153:A$287)</f>
        <v>17003.005037405619</v>
      </c>
      <c r="D153" s="82">
        <f t="shared" si="9"/>
        <v>1938342.5742642407</v>
      </c>
      <c r="E153" s="56"/>
      <c r="F153" s="83">
        <f t="shared" si="8"/>
        <v>44652</v>
      </c>
      <c r="G153" s="82">
        <f t="shared" si="10"/>
        <v>0</v>
      </c>
      <c r="H153" s="82">
        <f>(+I152+G153)/COUNT(F153:F$287)</f>
        <v>17425.29185857081</v>
      </c>
      <c r="I153" s="82">
        <f t="shared" si="11"/>
        <v>1986483.2718770723</v>
      </c>
    </row>
    <row r="154" spans="1:9">
      <c r="A154" s="79">
        <v>44682</v>
      </c>
      <c r="B154" s="82">
        <f t="shared" si="7"/>
        <v>0</v>
      </c>
      <c r="C154" s="82">
        <f>(+D153+B154)/COUNT(A154:A$287)</f>
        <v>17003.005037405619</v>
      </c>
      <c r="D154" s="82">
        <f t="shared" si="9"/>
        <v>1921339.5692268352</v>
      </c>
      <c r="E154" s="56"/>
      <c r="F154" s="83">
        <f t="shared" si="8"/>
        <v>44682</v>
      </c>
      <c r="G154" s="82">
        <f t="shared" si="10"/>
        <v>0</v>
      </c>
      <c r="H154" s="82">
        <f>(+I153+G154)/COUNT(F154:F$287)</f>
        <v>17425.29185857081</v>
      </c>
      <c r="I154" s="82">
        <f t="shared" si="11"/>
        <v>1969057.9800185014</v>
      </c>
    </row>
    <row r="155" spans="1:9">
      <c r="A155" s="79">
        <v>44713</v>
      </c>
      <c r="B155" s="82">
        <f t="shared" si="7"/>
        <v>0</v>
      </c>
      <c r="C155" s="82">
        <f>(+D154+B155)/COUNT(A155:A$287)</f>
        <v>17003.005037405619</v>
      </c>
      <c r="D155" s="82">
        <f t="shared" si="9"/>
        <v>1904336.5641894296</v>
      </c>
      <c r="E155" s="56"/>
      <c r="F155" s="83">
        <f t="shared" si="8"/>
        <v>44713</v>
      </c>
      <c r="G155" s="82">
        <f t="shared" si="10"/>
        <v>0</v>
      </c>
      <c r="H155" s="82">
        <f>(+I154+G155)/COUNT(F155:F$287)</f>
        <v>17425.29185857081</v>
      </c>
      <c r="I155" s="82">
        <f t="shared" si="11"/>
        <v>1951632.6881599305</v>
      </c>
    </row>
    <row r="156" spans="1:9">
      <c r="A156" s="79">
        <v>44743</v>
      </c>
      <c r="B156" s="82">
        <f t="shared" si="7"/>
        <v>0</v>
      </c>
      <c r="C156" s="82">
        <f>(+D155+B156)/COUNT(A156:A$287)</f>
        <v>17003.005037405623</v>
      </c>
      <c r="D156" s="82">
        <f t="shared" si="9"/>
        <v>1887333.5591520241</v>
      </c>
      <c r="E156" s="56"/>
      <c r="F156" s="83">
        <f t="shared" si="8"/>
        <v>44743</v>
      </c>
      <c r="G156" s="82">
        <f t="shared" si="10"/>
        <v>0</v>
      </c>
      <c r="H156" s="82">
        <f>(+I155+G156)/COUNT(F156:F$287)</f>
        <v>17425.291858570807</v>
      </c>
      <c r="I156" s="82">
        <f t="shared" si="11"/>
        <v>1934207.3963013596</v>
      </c>
    </row>
    <row r="157" spans="1:9">
      <c r="A157" s="79">
        <v>44774</v>
      </c>
      <c r="B157" s="82">
        <f t="shared" ref="B157:B220" si="12">SUMIF($B$21:$U$21,$A$29:$A$267,$B$22:$U$22)</f>
        <v>0</v>
      </c>
      <c r="C157" s="82">
        <f>(+D156+B157)/COUNT(A157:A$287)</f>
        <v>17003.005037405623</v>
      </c>
      <c r="D157" s="82">
        <f t="shared" si="9"/>
        <v>1870330.5541146186</v>
      </c>
      <c r="E157" s="56"/>
      <c r="F157" s="83">
        <f t="shared" ref="F157:F220" si="13">+A157</f>
        <v>44774</v>
      </c>
      <c r="G157" s="82">
        <f t="shared" si="10"/>
        <v>0</v>
      </c>
      <c r="H157" s="82">
        <f>(+I156+G157)/COUNT(F157:F$287)</f>
        <v>17425.291858570807</v>
      </c>
      <c r="I157" s="82">
        <f t="shared" si="11"/>
        <v>1916782.1044427888</v>
      </c>
    </row>
    <row r="158" spans="1:9">
      <c r="A158" s="79">
        <v>44805</v>
      </c>
      <c r="B158" s="82">
        <f t="shared" si="12"/>
        <v>0</v>
      </c>
      <c r="C158" s="82">
        <f>(+D157+B158)/COUNT(A158:A$287)</f>
        <v>17003.005037405623</v>
      </c>
      <c r="D158" s="82">
        <f t="shared" ref="D158:D221" si="14">+D157+B158-C158</f>
        <v>1853327.549077213</v>
      </c>
      <c r="E158" s="56"/>
      <c r="F158" s="83">
        <f t="shared" si="13"/>
        <v>44805</v>
      </c>
      <c r="G158" s="82">
        <f t="shared" si="10"/>
        <v>0</v>
      </c>
      <c r="H158" s="82">
        <f>(+I157+G158)/COUNT(F158:F$287)</f>
        <v>17425.291858570807</v>
      </c>
      <c r="I158" s="82">
        <f t="shared" si="11"/>
        <v>1899356.8125842179</v>
      </c>
    </row>
    <row r="159" spans="1:9">
      <c r="A159" s="79">
        <v>44835</v>
      </c>
      <c r="B159" s="82">
        <f t="shared" si="12"/>
        <v>0</v>
      </c>
      <c r="C159" s="82">
        <f>(+D158+B159)/COUNT(A159:A$287)</f>
        <v>17003.005037405623</v>
      </c>
      <c r="D159" s="82">
        <f t="shared" si="14"/>
        <v>1836324.5440398075</v>
      </c>
      <c r="E159" s="56"/>
      <c r="F159" s="83">
        <f t="shared" si="13"/>
        <v>44835</v>
      </c>
      <c r="G159" s="82">
        <f t="shared" si="10"/>
        <v>0</v>
      </c>
      <c r="H159" s="82">
        <f>(+I158+G159)/COUNT(F159:F$287)</f>
        <v>17425.291858570807</v>
      </c>
      <c r="I159" s="82">
        <f t="shared" si="11"/>
        <v>1881931.520725647</v>
      </c>
    </row>
    <row r="160" spans="1:9">
      <c r="A160" s="79">
        <v>44866</v>
      </c>
      <c r="B160" s="82">
        <f t="shared" si="12"/>
        <v>0</v>
      </c>
      <c r="C160" s="82">
        <f>(+D159+B160)/COUNT(A160:A$287)</f>
        <v>17003.005037405626</v>
      </c>
      <c r="D160" s="82">
        <f t="shared" si="14"/>
        <v>1819321.539002402</v>
      </c>
      <c r="E160" s="56"/>
      <c r="F160" s="83">
        <f t="shared" si="13"/>
        <v>44866</v>
      </c>
      <c r="G160" s="82">
        <f t="shared" si="10"/>
        <v>0</v>
      </c>
      <c r="H160" s="82">
        <f>(+I159+G160)/COUNT(F160:F$287)</f>
        <v>17425.291858570807</v>
      </c>
      <c r="I160" s="82">
        <f t="shared" si="11"/>
        <v>1864506.2288670761</v>
      </c>
    </row>
    <row r="161" spans="1:9">
      <c r="A161" s="79">
        <v>44896</v>
      </c>
      <c r="B161" s="82">
        <f t="shared" si="12"/>
        <v>0</v>
      </c>
      <c r="C161" s="82">
        <f>(+D160+B161)/COUNT(A161:A$287)</f>
        <v>17003.005037405626</v>
      </c>
      <c r="D161" s="82">
        <f t="shared" si="14"/>
        <v>1802318.5339649965</v>
      </c>
      <c r="E161" s="56"/>
      <c r="F161" s="83">
        <f t="shared" si="13"/>
        <v>44896</v>
      </c>
      <c r="G161" s="82">
        <f t="shared" si="10"/>
        <v>0</v>
      </c>
      <c r="H161" s="82">
        <f>(+I160+G161)/COUNT(F161:F$287)</f>
        <v>17425.291858570803</v>
      </c>
      <c r="I161" s="82">
        <f t="shared" si="11"/>
        <v>1847080.9370085052</v>
      </c>
    </row>
    <row r="162" spans="1:9">
      <c r="A162" s="79">
        <v>44927</v>
      </c>
      <c r="B162" s="82">
        <f t="shared" si="12"/>
        <v>259629.53231739393</v>
      </c>
      <c r="C162" s="82">
        <f>(+D161+B162)/COUNT(A162:A$287)</f>
        <v>19452.340247947079</v>
      </c>
      <c r="D162" s="82">
        <f t="shared" si="14"/>
        <v>2042495.7260344434</v>
      </c>
      <c r="E162" s="56"/>
      <c r="F162" s="83">
        <f t="shared" si="13"/>
        <v>44927</v>
      </c>
      <c r="G162" s="82">
        <f t="shared" si="10"/>
        <v>259629.53231739393</v>
      </c>
      <c r="H162" s="82">
        <f>(+I161+G162)/COUNT(F162:F$287)</f>
        <v>19874.627069112255</v>
      </c>
      <c r="I162" s="82">
        <f t="shared" si="11"/>
        <v>2086835.842256787</v>
      </c>
    </row>
    <row r="163" spans="1:9">
      <c r="A163" s="79">
        <v>44958</v>
      </c>
      <c r="B163" s="82">
        <f t="shared" si="12"/>
        <v>0</v>
      </c>
      <c r="C163" s="82">
        <f>(+D162+B163)/COUNT(A163:A$287)</f>
        <v>19452.340247947079</v>
      </c>
      <c r="D163" s="82">
        <f t="shared" si="14"/>
        <v>2023043.3857864963</v>
      </c>
      <c r="E163" s="56"/>
      <c r="F163" s="83">
        <f t="shared" si="13"/>
        <v>44958</v>
      </c>
      <c r="G163" s="82">
        <f t="shared" si="10"/>
        <v>0</v>
      </c>
      <c r="H163" s="82">
        <f>(+I162+G163)/COUNT(F163:F$287)</f>
        <v>19874.627069112255</v>
      </c>
      <c r="I163" s="82">
        <f t="shared" si="11"/>
        <v>2066961.2151876749</v>
      </c>
    </row>
    <row r="164" spans="1:9">
      <c r="A164" s="79">
        <v>44986</v>
      </c>
      <c r="B164" s="82">
        <f t="shared" si="12"/>
        <v>0</v>
      </c>
      <c r="C164" s="82">
        <f>(+D163+B164)/COUNT(A164:A$287)</f>
        <v>19452.340247947079</v>
      </c>
      <c r="D164" s="82">
        <f t="shared" si="14"/>
        <v>2003591.0455385493</v>
      </c>
      <c r="E164" s="56"/>
      <c r="F164" s="83">
        <f t="shared" si="13"/>
        <v>44986</v>
      </c>
      <c r="G164" s="82">
        <f t="shared" si="10"/>
        <v>0</v>
      </c>
      <c r="H164" s="82">
        <f>(+I163+G164)/COUNT(F164:F$287)</f>
        <v>19874.627069112259</v>
      </c>
      <c r="I164" s="82">
        <f t="shared" si="11"/>
        <v>2047086.5881185627</v>
      </c>
    </row>
    <row r="165" spans="1:9">
      <c r="A165" s="79">
        <v>45017</v>
      </c>
      <c r="B165" s="82">
        <f t="shared" si="12"/>
        <v>0</v>
      </c>
      <c r="C165" s="82">
        <f>(+D164+B165)/COUNT(A165:A$287)</f>
        <v>19452.340247947082</v>
      </c>
      <c r="D165" s="82">
        <f t="shared" si="14"/>
        <v>1984138.7052906023</v>
      </c>
      <c r="E165" s="56"/>
      <c r="F165" s="83">
        <f t="shared" si="13"/>
        <v>45017</v>
      </c>
      <c r="G165" s="82">
        <f t="shared" ref="G165:G228" si="15">SUMIF($C$15:$U$15,$F$37:$F$267,$C$16:$U$16)</f>
        <v>0</v>
      </c>
      <c r="H165" s="82">
        <f>(+I164+G165)/COUNT(F165:F$287)</f>
        <v>19874.627069112259</v>
      </c>
      <c r="I165" s="82">
        <f t="shared" si="11"/>
        <v>2027211.9610494506</v>
      </c>
    </row>
    <row r="166" spans="1:9">
      <c r="A166" s="79">
        <v>45047</v>
      </c>
      <c r="B166" s="82">
        <f t="shared" si="12"/>
        <v>0</v>
      </c>
      <c r="C166" s="82">
        <f>(+D165+B166)/COUNT(A166:A$287)</f>
        <v>19452.340247947082</v>
      </c>
      <c r="D166" s="82">
        <f t="shared" si="14"/>
        <v>1964686.3650426553</v>
      </c>
      <c r="E166" s="56"/>
      <c r="F166" s="83">
        <f t="shared" si="13"/>
        <v>45047</v>
      </c>
      <c r="G166" s="82">
        <f t="shared" si="15"/>
        <v>0</v>
      </c>
      <c r="H166" s="82">
        <f>(+I165+G166)/COUNT(F166:F$287)</f>
        <v>19874.627069112259</v>
      </c>
      <c r="I166" s="82">
        <f t="shared" ref="I166:I229" si="16">+I165+G166-H166</f>
        <v>2007337.3339803384</v>
      </c>
    </row>
    <row r="167" spans="1:9">
      <c r="A167" s="79">
        <v>45078</v>
      </c>
      <c r="B167" s="82">
        <f t="shared" si="12"/>
        <v>0</v>
      </c>
      <c r="C167" s="82">
        <f>(+D166+B167)/COUNT(A167:A$287)</f>
        <v>19452.340247947082</v>
      </c>
      <c r="D167" s="82">
        <f t="shared" si="14"/>
        <v>1945234.0247947082</v>
      </c>
      <c r="E167" s="56"/>
      <c r="F167" s="83">
        <f t="shared" si="13"/>
        <v>45078</v>
      </c>
      <c r="G167" s="82">
        <f t="shared" si="15"/>
        <v>0</v>
      </c>
      <c r="H167" s="82">
        <f>(+I166+G167)/COUNT(F167:F$287)</f>
        <v>19874.627069112263</v>
      </c>
      <c r="I167" s="82">
        <f t="shared" si="16"/>
        <v>1987462.7069112263</v>
      </c>
    </row>
    <row r="168" spans="1:9">
      <c r="A168" s="79">
        <v>45108</v>
      </c>
      <c r="B168" s="82">
        <f t="shared" si="12"/>
        <v>0</v>
      </c>
      <c r="C168" s="82">
        <f>(+D167+B168)/COUNT(A168:A$287)</f>
        <v>19452.340247947082</v>
      </c>
      <c r="D168" s="82">
        <f t="shared" si="14"/>
        <v>1925781.6845467612</v>
      </c>
      <c r="E168" s="56"/>
      <c r="F168" s="83">
        <f t="shared" si="13"/>
        <v>45108</v>
      </c>
      <c r="G168" s="82">
        <f t="shared" si="15"/>
        <v>0</v>
      </c>
      <c r="H168" s="82">
        <f>(+I167+G168)/COUNT(F168:F$287)</f>
        <v>19874.627069112263</v>
      </c>
      <c r="I168" s="82">
        <f t="shared" si="16"/>
        <v>1967588.0798421139</v>
      </c>
    </row>
    <row r="169" spans="1:9">
      <c r="A169" s="79">
        <v>45139</v>
      </c>
      <c r="B169" s="82">
        <f t="shared" si="12"/>
        <v>0</v>
      </c>
      <c r="C169" s="82">
        <f>(+D168+B169)/COUNT(A169:A$287)</f>
        <v>19452.340247947082</v>
      </c>
      <c r="D169" s="82">
        <f t="shared" si="14"/>
        <v>1906329.3442988142</v>
      </c>
      <c r="E169" s="56"/>
      <c r="F169" s="83">
        <f t="shared" si="13"/>
        <v>45139</v>
      </c>
      <c r="G169" s="82">
        <f t="shared" si="15"/>
        <v>0</v>
      </c>
      <c r="H169" s="82">
        <f>(+I168+G169)/COUNT(F169:F$287)</f>
        <v>19874.627069112263</v>
      </c>
      <c r="I169" s="82">
        <f t="shared" si="16"/>
        <v>1947713.4527730015</v>
      </c>
    </row>
    <row r="170" spans="1:9">
      <c r="A170" s="79">
        <v>45170</v>
      </c>
      <c r="B170" s="82">
        <f t="shared" si="12"/>
        <v>0</v>
      </c>
      <c r="C170" s="82">
        <f>(+D169+B170)/COUNT(A170:A$287)</f>
        <v>19452.340247947082</v>
      </c>
      <c r="D170" s="82">
        <f t="shared" si="14"/>
        <v>1886877.0040508672</v>
      </c>
      <c r="E170" s="56"/>
      <c r="F170" s="83">
        <f t="shared" si="13"/>
        <v>45170</v>
      </c>
      <c r="G170" s="82">
        <f t="shared" si="15"/>
        <v>0</v>
      </c>
      <c r="H170" s="82">
        <f>(+I169+G170)/COUNT(F170:F$287)</f>
        <v>19874.627069112259</v>
      </c>
      <c r="I170" s="82">
        <f t="shared" si="16"/>
        <v>1927838.8257038894</v>
      </c>
    </row>
    <row r="171" spans="1:9">
      <c r="A171" s="79">
        <v>45200</v>
      </c>
      <c r="B171" s="82">
        <f t="shared" si="12"/>
        <v>0</v>
      </c>
      <c r="C171" s="82">
        <f>(+D170+B171)/COUNT(A171:A$287)</f>
        <v>19452.340247947082</v>
      </c>
      <c r="D171" s="82">
        <f t="shared" si="14"/>
        <v>1867424.6638029201</v>
      </c>
      <c r="E171" s="56"/>
      <c r="F171" s="83">
        <f t="shared" si="13"/>
        <v>45200</v>
      </c>
      <c r="G171" s="82">
        <f t="shared" si="15"/>
        <v>0</v>
      </c>
      <c r="H171" s="82">
        <f>(+I170+G171)/COUNT(F171:F$287)</f>
        <v>19874.627069112263</v>
      </c>
      <c r="I171" s="82">
        <f t="shared" si="16"/>
        <v>1907964.1986347772</v>
      </c>
    </row>
    <row r="172" spans="1:9">
      <c r="A172" s="79">
        <v>45231</v>
      </c>
      <c r="B172" s="82">
        <f t="shared" si="12"/>
        <v>0</v>
      </c>
      <c r="C172" s="82">
        <f>(+D171+B172)/COUNT(A172:A$287)</f>
        <v>19452.340247947086</v>
      </c>
      <c r="D172" s="82">
        <f t="shared" si="14"/>
        <v>1847972.3235549731</v>
      </c>
      <c r="E172" s="56"/>
      <c r="F172" s="83">
        <f t="shared" si="13"/>
        <v>45231</v>
      </c>
      <c r="G172" s="82">
        <f t="shared" si="15"/>
        <v>0</v>
      </c>
      <c r="H172" s="82">
        <f>(+I171+G172)/COUNT(F172:F$287)</f>
        <v>19874.627069112263</v>
      </c>
      <c r="I172" s="82">
        <f t="shared" si="16"/>
        <v>1888089.5715656648</v>
      </c>
    </row>
    <row r="173" spans="1:9">
      <c r="A173" s="79">
        <v>45261</v>
      </c>
      <c r="B173" s="82">
        <f t="shared" si="12"/>
        <v>0</v>
      </c>
      <c r="C173" s="82">
        <f>(+D172+B173)/COUNT(A173:A$287)</f>
        <v>19452.340247947086</v>
      </c>
      <c r="D173" s="82">
        <f t="shared" si="14"/>
        <v>1828519.9833070261</v>
      </c>
      <c r="E173" s="56"/>
      <c r="F173" s="83">
        <f t="shared" si="13"/>
        <v>45261</v>
      </c>
      <c r="G173" s="82">
        <f t="shared" si="15"/>
        <v>0</v>
      </c>
      <c r="H173" s="82">
        <f>(+I172+G173)/COUNT(F173:F$287)</f>
        <v>19874.627069112263</v>
      </c>
      <c r="I173" s="82">
        <f t="shared" si="16"/>
        <v>1868214.9444965525</v>
      </c>
    </row>
    <row r="174" spans="1:9">
      <c r="A174" s="79">
        <v>45292</v>
      </c>
      <c r="B174" s="82">
        <f t="shared" si="12"/>
        <v>78221.492380452342</v>
      </c>
      <c r="C174" s="82">
        <f>(+D173+B174)/COUNT(A174:A$287)</f>
        <v>20284.483783909345</v>
      </c>
      <c r="D174" s="82">
        <f t="shared" si="14"/>
        <v>1886456.9919035691</v>
      </c>
      <c r="E174" s="56"/>
      <c r="F174" s="83">
        <f t="shared" si="13"/>
        <v>45292</v>
      </c>
      <c r="G174" s="82">
        <f t="shared" si="15"/>
        <v>78221.492380452342</v>
      </c>
      <c r="H174" s="82">
        <f>(+I173+G174)/COUNT(F174:F$287)</f>
        <v>20706.770605074518</v>
      </c>
      <c r="I174" s="82">
        <f t="shared" si="16"/>
        <v>1925729.6662719303</v>
      </c>
    </row>
    <row r="175" spans="1:9">
      <c r="A175" s="79">
        <v>45323</v>
      </c>
      <c r="B175" s="82">
        <f t="shared" si="12"/>
        <v>0</v>
      </c>
      <c r="C175" s="82">
        <f>(+D174+B175)/COUNT(A175:A$287)</f>
        <v>20284.483783909345</v>
      </c>
      <c r="D175" s="82">
        <f t="shared" si="14"/>
        <v>1866172.5081196597</v>
      </c>
      <c r="E175" s="56"/>
      <c r="F175" s="83">
        <f t="shared" si="13"/>
        <v>45323</v>
      </c>
      <c r="G175" s="82">
        <f t="shared" si="15"/>
        <v>0</v>
      </c>
      <c r="H175" s="82">
        <f>(+I174+G175)/COUNT(F175:F$287)</f>
        <v>20706.770605074518</v>
      </c>
      <c r="I175" s="82">
        <f t="shared" si="16"/>
        <v>1905022.8956668559</v>
      </c>
    </row>
    <row r="176" spans="1:9">
      <c r="A176" s="79">
        <v>45352</v>
      </c>
      <c r="B176" s="82">
        <f t="shared" si="12"/>
        <v>0</v>
      </c>
      <c r="C176" s="82">
        <f>(+D175+B176)/COUNT(A176:A$287)</f>
        <v>20284.483783909345</v>
      </c>
      <c r="D176" s="82">
        <f t="shared" si="14"/>
        <v>1845888.0243357504</v>
      </c>
      <c r="E176" s="56"/>
      <c r="F176" s="83">
        <f t="shared" si="13"/>
        <v>45352</v>
      </c>
      <c r="G176" s="82">
        <f t="shared" si="15"/>
        <v>0</v>
      </c>
      <c r="H176" s="82">
        <f>(+I175+G176)/COUNT(F176:F$287)</f>
        <v>20706.770605074522</v>
      </c>
      <c r="I176" s="82">
        <f t="shared" si="16"/>
        <v>1884316.1250617814</v>
      </c>
    </row>
    <row r="177" spans="1:9">
      <c r="A177" s="79">
        <v>45383</v>
      </c>
      <c r="B177" s="82">
        <f t="shared" si="12"/>
        <v>0</v>
      </c>
      <c r="C177" s="82">
        <f>(+D176+B177)/COUNT(A177:A$287)</f>
        <v>20284.483783909345</v>
      </c>
      <c r="D177" s="82">
        <f t="shared" si="14"/>
        <v>1825603.540551841</v>
      </c>
      <c r="E177" s="56"/>
      <c r="F177" s="83">
        <f t="shared" si="13"/>
        <v>45383</v>
      </c>
      <c r="G177" s="82">
        <f t="shared" si="15"/>
        <v>0</v>
      </c>
      <c r="H177" s="82">
        <f>(+I176+G177)/COUNT(F177:F$287)</f>
        <v>20706.770605074522</v>
      </c>
      <c r="I177" s="82">
        <f t="shared" si="16"/>
        <v>1863609.3544567069</v>
      </c>
    </row>
    <row r="178" spans="1:9">
      <c r="A178" s="79">
        <v>45413</v>
      </c>
      <c r="B178" s="82">
        <f t="shared" si="12"/>
        <v>0</v>
      </c>
      <c r="C178" s="82">
        <f>(+D177+B178)/COUNT(A178:A$287)</f>
        <v>20284.483783909345</v>
      </c>
      <c r="D178" s="82">
        <f t="shared" si="14"/>
        <v>1805319.0567679317</v>
      </c>
      <c r="E178" s="56"/>
      <c r="F178" s="83">
        <f t="shared" si="13"/>
        <v>45413</v>
      </c>
      <c r="G178" s="82">
        <f t="shared" si="15"/>
        <v>0</v>
      </c>
      <c r="H178" s="82">
        <f>(+I177+G178)/COUNT(F178:F$287)</f>
        <v>20706.770605074522</v>
      </c>
      <c r="I178" s="82">
        <f t="shared" si="16"/>
        <v>1842902.5838516324</v>
      </c>
    </row>
    <row r="179" spans="1:9">
      <c r="A179" s="79">
        <v>45444</v>
      </c>
      <c r="B179" s="82">
        <f t="shared" si="12"/>
        <v>0</v>
      </c>
      <c r="C179" s="82">
        <f>(+D178+B179)/COUNT(A179:A$287)</f>
        <v>20284.483783909345</v>
      </c>
      <c r="D179" s="82">
        <f t="shared" si="14"/>
        <v>1785034.5729840223</v>
      </c>
      <c r="E179" s="56"/>
      <c r="F179" s="83">
        <f t="shared" si="13"/>
        <v>45444</v>
      </c>
      <c r="G179" s="82">
        <f t="shared" si="15"/>
        <v>0</v>
      </c>
      <c r="H179" s="82">
        <f>(+I178+G179)/COUNT(F179:F$287)</f>
        <v>20706.770605074522</v>
      </c>
      <c r="I179" s="82">
        <f t="shared" si="16"/>
        <v>1822195.813246558</v>
      </c>
    </row>
    <row r="180" spans="1:9">
      <c r="A180" s="79">
        <v>45474</v>
      </c>
      <c r="B180" s="82">
        <f t="shared" si="12"/>
        <v>0</v>
      </c>
      <c r="C180" s="82">
        <f>(+D179+B180)/COUNT(A180:A$287)</f>
        <v>20284.483783909345</v>
      </c>
      <c r="D180" s="82">
        <f t="shared" si="14"/>
        <v>1764750.089200113</v>
      </c>
      <c r="E180" s="56"/>
      <c r="F180" s="83">
        <f t="shared" si="13"/>
        <v>45474</v>
      </c>
      <c r="G180" s="82">
        <f t="shared" si="15"/>
        <v>0</v>
      </c>
      <c r="H180" s="82">
        <f>(+I179+G180)/COUNT(F180:F$287)</f>
        <v>20706.770605074522</v>
      </c>
      <c r="I180" s="82">
        <f t="shared" si="16"/>
        <v>1801489.0426414835</v>
      </c>
    </row>
    <row r="181" spans="1:9">
      <c r="A181" s="79">
        <v>45505</v>
      </c>
      <c r="B181" s="82">
        <f t="shared" si="12"/>
        <v>0</v>
      </c>
      <c r="C181" s="82">
        <f>(+D180+B181)/COUNT(A181:A$287)</f>
        <v>20284.483783909345</v>
      </c>
      <c r="D181" s="82">
        <f t="shared" si="14"/>
        <v>1744465.6054162036</v>
      </c>
      <c r="E181" s="56"/>
      <c r="F181" s="83">
        <f t="shared" si="13"/>
        <v>45505</v>
      </c>
      <c r="G181" s="82">
        <f t="shared" si="15"/>
        <v>0</v>
      </c>
      <c r="H181" s="82">
        <f>(+I180+G181)/COUNT(F181:F$287)</f>
        <v>20706.770605074522</v>
      </c>
      <c r="I181" s="82">
        <f t="shared" si="16"/>
        <v>1780782.272036409</v>
      </c>
    </row>
    <row r="182" spans="1:9">
      <c r="A182" s="79">
        <v>45536</v>
      </c>
      <c r="B182" s="82">
        <f t="shared" si="12"/>
        <v>0</v>
      </c>
      <c r="C182" s="82">
        <f>(+D181+B182)/COUNT(A182:A$287)</f>
        <v>20284.483783909345</v>
      </c>
      <c r="D182" s="82">
        <f t="shared" si="14"/>
        <v>1724181.1216322943</v>
      </c>
      <c r="E182" s="56"/>
      <c r="F182" s="83">
        <f t="shared" si="13"/>
        <v>45536</v>
      </c>
      <c r="G182" s="82">
        <f t="shared" si="15"/>
        <v>0</v>
      </c>
      <c r="H182" s="82">
        <f>(+I181+G182)/COUNT(F182:F$287)</f>
        <v>20706.770605074522</v>
      </c>
      <c r="I182" s="82">
        <f t="shared" si="16"/>
        <v>1760075.5014313345</v>
      </c>
    </row>
    <row r="183" spans="1:9">
      <c r="A183" s="79">
        <v>45566</v>
      </c>
      <c r="B183" s="82">
        <f t="shared" si="12"/>
        <v>0</v>
      </c>
      <c r="C183" s="82">
        <f>(+D182+B183)/COUNT(A183:A$287)</f>
        <v>20284.483783909345</v>
      </c>
      <c r="D183" s="82">
        <f t="shared" si="14"/>
        <v>1703896.6378483849</v>
      </c>
      <c r="E183" s="56"/>
      <c r="F183" s="83">
        <f t="shared" si="13"/>
        <v>45566</v>
      </c>
      <c r="G183" s="82">
        <f t="shared" si="15"/>
        <v>0</v>
      </c>
      <c r="H183" s="82">
        <f>(+I182+G183)/COUNT(F183:F$287)</f>
        <v>20706.770605074526</v>
      </c>
      <c r="I183" s="82">
        <f t="shared" si="16"/>
        <v>1739368.7308262601</v>
      </c>
    </row>
    <row r="184" spans="1:9">
      <c r="A184" s="79">
        <v>45597</v>
      </c>
      <c r="B184" s="82">
        <f t="shared" si="12"/>
        <v>0</v>
      </c>
      <c r="C184" s="82">
        <f>(+D183+B184)/COUNT(A184:A$287)</f>
        <v>20284.483783909345</v>
      </c>
      <c r="D184" s="82">
        <f t="shared" si="14"/>
        <v>1683612.1540644756</v>
      </c>
      <c r="E184" s="56"/>
      <c r="F184" s="83">
        <f t="shared" si="13"/>
        <v>45597</v>
      </c>
      <c r="G184" s="82">
        <f t="shared" si="15"/>
        <v>0</v>
      </c>
      <c r="H184" s="82">
        <f>(+I183+G184)/COUNT(F184:F$287)</f>
        <v>20706.770605074526</v>
      </c>
      <c r="I184" s="82">
        <f t="shared" si="16"/>
        <v>1718661.9602211856</v>
      </c>
    </row>
    <row r="185" spans="1:9">
      <c r="A185" s="79">
        <v>45627</v>
      </c>
      <c r="B185" s="82">
        <f t="shared" si="12"/>
        <v>0</v>
      </c>
      <c r="C185" s="82">
        <f>(+D184+B185)/COUNT(A185:A$287)</f>
        <v>20284.483783909345</v>
      </c>
      <c r="D185" s="82">
        <f t="shared" si="14"/>
        <v>1663327.6702805662</v>
      </c>
      <c r="E185" s="56"/>
      <c r="F185" s="83">
        <f t="shared" si="13"/>
        <v>45627</v>
      </c>
      <c r="G185" s="82">
        <f t="shared" si="15"/>
        <v>0</v>
      </c>
      <c r="H185" s="82">
        <f>(+I184+G185)/COUNT(F185:F$287)</f>
        <v>20706.770605074526</v>
      </c>
      <c r="I185" s="82">
        <f t="shared" si="16"/>
        <v>1697955.1896161111</v>
      </c>
    </row>
    <row r="186" spans="1:9">
      <c r="A186" s="79">
        <v>45658</v>
      </c>
      <c r="B186" s="82">
        <f t="shared" si="12"/>
        <v>79785.922228061128</v>
      </c>
      <c r="C186" s="82">
        <f>(+D185+B186)/COUNT(A186:A$287)</f>
        <v>21257.482835471066</v>
      </c>
      <c r="D186" s="82">
        <f t="shared" si="14"/>
        <v>1721856.1096731562</v>
      </c>
      <c r="E186" s="56"/>
      <c r="F186" s="83">
        <f t="shared" si="13"/>
        <v>45658</v>
      </c>
      <c r="G186" s="82">
        <f t="shared" si="15"/>
        <v>79785.922228061128</v>
      </c>
      <c r="H186" s="82">
        <f>(+I185+G186)/COUNT(F186:F$287)</f>
        <v>21679.769656636247</v>
      </c>
      <c r="I186" s="82">
        <f t="shared" si="16"/>
        <v>1756061.3421875359</v>
      </c>
    </row>
    <row r="187" spans="1:9">
      <c r="A187" s="79">
        <v>45689</v>
      </c>
      <c r="B187" s="82">
        <f t="shared" si="12"/>
        <v>0</v>
      </c>
      <c r="C187" s="82">
        <f>(+D186+B187)/COUNT(A187:A$287)</f>
        <v>21257.482835471063</v>
      </c>
      <c r="D187" s="82">
        <f t="shared" si="14"/>
        <v>1700598.626837685</v>
      </c>
      <c r="E187" s="56"/>
      <c r="F187" s="83">
        <f t="shared" si="13"/>
        <v>45689</v>
      </c>
      <c r="G187" s="82">
        <f t="shared" si="15"/>
        <v>0</v>
      </c>
      <c r="H187" s="82">
        <f>(+I186+G187)/COUNT(F187:F$287)</f>
        <v>21679.769656636247</v>
      </c>
      <c r="I187" s="82">
        <f t="shared" si="16"/>
        <v>1734381.5725308997</v>
      </c>
    </row>
    <row r="188" spans="1:9">
      <c r="A188" s="79">
        <v>45717</v>
      </c>
      <c r="B188" s="82">
        <f t="shared" si="12"/>
        <v>0</v>
      </c>
      <c r="C188" s="82">
        <f>(+D187+B188)/COUNT(A188:A$287)</f>
        <v>21257.482835471063</v>
      </c>
      <c r="D188" s="82">
        <f t="shared" si="14"/>
        <v>1679341.1440022138</v>
      </c>
      <c r="E188" s="56"/>
      <c r="F188" s="83">
        <f t="shared" si="13"/>
        <v>45717</v>
      </c>
      <c r="G188" s="82">
        <f t="shared" si="15"/>
        <v>0</v>
      </c>
      <c r="H188" s="82">
        <f>(+I187+G188)/COUNT(F188:F$287)</f>
        <v>21679.769656636247</v>
      </c>
      <c r="I188" s="82">
        <f t="shared" si="16"/>
        <v>1712701.8028742634</v>
      </c>
    </row>
    <row r="189" spans="1:9">
      <c r="A189" s="79">
        <v>45748</v>
      </c>
      <c r="B189" s="82">
        <f t="shared" si="12"/>
        <v>0</v>
      </c>
      <c r="C189" s="82">
        <f>(+D188+B189)/COUNT(A189:A$287)</f>
        <v>21257.482835471063</v>
      </c>
      <c r="D189" s="82">
        <f t="shared" si="14"/>
        <v>1658083.6611667427</v>
      </c>
      <c r="E189" s="56"/>
      <c r="F189" s="83">
        <f t="shared" si="13"/>
        <v>45748</v>
      </c>
      <c r="G189" s="82">
        <f t="shared" si="15"/>
        <v>0</v>
      </c>
      <c r="H189" s="82">
        <f>(+I188+G189)/COUNT(F189:F$287)</f>
        <v>21679.769656636247</v>
      </c>
      <c r="I189" s="82">
        <f t="shared" si="16"/>
        <v>1691022.0332176271</v>
      </c>
    </row>
    <row r="190" spans="1:9">
      <c r="A190" s="79">
        <v>45778</v>
      </c>
      <c r="B190" s="82">
        <f t="shared" si="12"/>
        <v>0</v>
      </c>
      <c r="C190" s="82">
        <f>(+D189+B190)/COUNT(A190:A$287)</f>
        <v>21257.482835471059</v>
      </c>
      <c r="D190" s="82">
        <f t="shared" si="14"/>
        <v>1636826.1783312715</v>
      </c>
      <c r="E190" s="56"/>
      <c r="F190" s="83">
        <f t="shared" si="13"/>
        <v>45778</v>
      </c>
      <c r="G190" s="82">
        <f t="shared" si="15"/>
        <v>0</v>
      </c>
      <c r="H190" s="82">
        <f>(+I189+G190)/COUNT(F190:F$287)</f>
        <v>21679.769656636247</v>
      </c>
      <c r="I190" s="82">
        <f t="shared" si="16"/>
        <v>1669342.2635609908</v>
      </c>
    </row>
    <row r="191" spans="1:9">
      <c r="A191" s="79">
        <v>45809</v>
      </c>
      <c r="B191" s="82">
        <f t="shared" si="12"/>
        <v>0</v>
      </c>
      <c r="C191" s="82">
        <f>(+D190+B191)/COUNT(A191:A$287)</f>
        <v>21257.482835471059</v>
      </c>
      <c r="D191" s="82">
        <f t="shared" si="14"/>
        <v>1615568.6954958003</v>
      </c>
      <c r="E191" s="56"/>
      <c r="F191" s="83">
        <f t="shared" si="13"/>
        <v>45809</v>
      </c>
      <c r="G191" s="82">
        <f t="shared" si="15"/>
        <v>0</v>
      </c>
      <c r="H191" s="82">
        <f>(+I190+G191)/COUNT(F191:F$287)</f>
        <v>21679.769656636243</v>
      </c>
      <c r="I191" s="82">
        <f t="shared" si="16"/>
        <v>1647662.4939043545</v>
      </c>
    </row>
    <row r="192" spans="1:9">
      <c r="A192" s="79">
        <v>45839</v>
      </c>
      <c r="B192" s="82">
        <f t="shared" si="12"/>
        <v>0</v>
      </c>
      <c r="C192" s="82">
        <f>(+D191+B192)/COUNT(A192:A$287)</f>
        <v>21257.482835471059</v>
      </c>
      <c r="D192" s="82">
        <f t="shared" si="14"/>
        <v>1594311.2126603292</v>
      </c>
      <c r="E192" s="56"/>
      <c r="F192" s="83">
        <f t="shared" si="13"/>
        <v>45839</v>
      </c>
      <c r="G192" s="82">
        <f t="shared" si="15"/>
        <v>0</v>
      </c>
      <c r="H192" s="82">
        <f>(+I191+G192)/COUNT(F192:F$287)</f>
        <v>21679.769656636243</v>
      </c>
      <c r="I192" s="82">
        <f t="shared" si="16"/>
        <v>1625982.7242477182</v>
      </c>
    </row>
    <row r="193" spans="1:9">
      <c r="A193" s="79">
        <v>45870</v>
      </c>
      <c r="B193" s="82">
        <f t="shared" si="12"/>
        <v>0</v>
      </c>
      <c r="C193" s="82">
        <f>(+D192+B193)/COUNT(A193:A$287)</f>
        <v>21257.482835471055</v>
      </c>
      <c r="D193" s="82">
        <f t="shared" si="14"/>
        <v>1573053.729824858</v>
      </c>
      <c r="E193" s="56"/>
      <c r="F193" s="83">
        <f t="shared" si="13"/>
        <v>45870</v>
      </c>
      <c r="G193" s="82">
        <f t="shared" si="15"/>
        <v>0</v>
      </c>
      <c r="H193" s="82">
        <f>(+I192+G193)/COUNT(F193:F$287)</f>
        <v>21679.769656636243</v>
      </c>
      <c r="I193" s="82">
        <f t="shared" si="16"/>
        <v>1604302.9545910819</v>
      </c>
    </row>
    <row r="194" spans="1:9">
      <c r="A194" s="79">
        <v>45901</v>
      </c>
      <c r="B194" s="82">
        <f t="shared" si="12"/>
        <v>0</v>
      </c>
      <c r="C194" s="82">
        <f>(+D193+B194)/COUNT(A194:A$287)</f>
        <v>21257.482835471055</v>
      </c>
      <c r="D194" s="82">
        <f t="shared" si="14"/>
        <v>1551796.2469893869</v>
      </c>
      <c r="E194" s="56"/>
      <c r="F194" s="83">
        <f t="shared" si="13"/>
        <v>45901</v>
      </c>
      <c r="G194" s="82">
        <f t="shared" si="15"/>
        <v>0</v>
      </c>
      <c r="H194" s="82">
        <f>(+I193+G194)/COUNT(F194:F$287)</f>
        <v>21679.769656636243</v>
      </c>
      <c r="I194" s="82">
        <f t="shared" si="16"/>
        <v>1582623.1849344457</v>
      </c>
    </row>
    <row r="195" spans="1:9">
      <c r="A195" s="79">
        <v>45931</v>
      </c>
      <c r="B195" s="82">
        <f t="shared" si="12"/>
        <v>0</v>
      </c>
      <c r="C195" s="82">
        <f>(+D194+B195)/COUNT(A195:A$287)</f>
        <v>21257.482835471052</v>
      </c>
      <c r="D195" s="82">
        <f t="shared" si="14"/>
        <v>1530538.7641539157</v>
      </c>
      <c r="E195" s="56"/>
      <c r="F195" s="83">
        <f t="shared" si="13"/>
        <v>45931</v>
      </c>
      <c r="G195" s="82">
        <f t="shared" si="15"/>
        <v>0</v>
      </c>
      <c r="H195" s="82">
        <f>(+I194+G195)/COUNT(F195:F$287)</f>
        <v>21679.769656636243</v>
      </c>
      <c r="I195" s="82">
        <f t="shared" si="16"/>
        <v>1560943.4152778094</v>
      </c>
    </row>
    <row r="196" spans="1:9">
      <c r="A196" s="79">
        <v>45962</v>
      </c>
      <c r="B196" s="82">
        <f t="shared" si="12"/>
        <v>0</v>
      </c>
      <c r="C196" s="82">
        <f>(+D195+B196)/COUNT(A196:A$287)</f>
        <v>21257.482835471052</v>
      </c>
      <c r="D196" s="82">
        <f t="shared" si="14"/>
        <v>1509281.2813184445</v>
      </c>
      <c r="E196" s="56"/>
      <c r="F196" s="83">
        <f t="shared" si="13"/>
        <v>45962</v>
      </c>
      <c r="G196" s="82">
        <f t="shared" si="15"/>
        <v>0</v>
      </c>
      <c r="H196" s="82">
        <f>(+I195+G196)/COUNT(F196:F$287)</f>
        <v>21679.769656636243</v>
      </c>
      <c r="I196" s="82">
        <f t="shared" si="16"/>
        <v>1539263.6456211731</v>
      </c>
    </row>
    <row r="197" spans="1:9">
      <c r="A197" s="79">
        <v>45992</v>
      </c>
      <c r="B197" s="82">
        <f t="shared" si="12"/>
        <v>0</v>
      </c>
      <c r="C197" s="82">
        <f>(+D196+B197)/COUNT(A197:A$287)</f>
        <v>21257.482835471048</v>
      </c>
      <c r="D197" s="82">
        <f t="shared" si="14"/>
        <v>1488023.7984829736</v>
      </c>
      <c r="E197" s="56"/>
      <c r="F197" s="83">
        <f t="shared" si="13"/>
        <v>45992</v>
      </c>
      <c r="G197" s="82">
        <f t="shared" si="15"/>
        <v>0</v>
      </c>
      <c r="H197" s="82">
        <f>(+I196+G197)/COUNT(F197:F$287)</f>
        <v>21679.769656636239</v>
      </c>
      <c r="I197" s="82">
        <f t="shared" si="16"/>
        <v>1517583.8759645368</v>
      </c>
    </row>
    <row r="198" spans="1:9">
      <c r="A198" s="79">
        <v>46023</v>
      </c>
      <c r="B198" s="82">
        <f t="shared" si="12"/>
        <v>81381.640672621783</v>
      </c>
      <c r="C198" s="82">
        <f>(+D197+B198)/COUNT(A198:A$287)</f>
        <v>22420.077702222792</v>
      </c>
      <c r="D198" s="82">
        <f t="shared" si="14"/>
        <v>1546985.3614533725</v>
      </c>
      <c r="E198" s="56"/>
      <c r="F198" s="83">
        <f t="shared" si="13"/>
        <v>46023</v>
      </c>
      <c r="G198" s="82">
        <f t="shared" si="15"/>
        <v>81381.640672621783</v>
      </c>
      <c r="H198" s="82">
        <f>(+I197+G198)/COUNT(F198:F$287)</f>
        <v>22842.36452338798</v>
      </c>
      <c r="I198" s="82">
        <f t="shared" si="16"/>
        <v>1576123.1521137706</v>
      </c>
    </row>
    <row r="199" spans="1:9">
      <c r="A199" s="79">
        <v>46054</v>
      </c>
      <c r="B199" s="82">
        <f t="shared" si="12"/>
        <v>0</v>
      </c>
      <c r="C199" s="82">
        <f>(+D198+B199)/COUNT(A199:A$287)</f>
        <v>22420.077702222789</v>
      </c>
      <c r="D199" s="82">
        <f t="shared" si="14"/>
        <v>1524565.2837511497</v>
      </c>
      <c r="E199" s="56"/>
      <c r="F199" s="83">
        <f t="shared" si="13"/>
        <v>46054</v>
      </c>
      <c r="G199" s="82">
        <f t="shared" si="15"/>
        <v>0</v>
      </c>
      <c r="H199" s="82">
        <f>(+I198+G199)/COUNT(F199:F$287)</f>
        <v>22842.36452338798</v>
      </c>
      <c r="I199" s="82">
        <f t="shared" si="16"/>
        <v>1553280.7875903826</v>
      </c>
    </row>
    <row r="200" spans="1:9">
      <c r="A200" s="79">
        <v>46082</v>
      </c>
      <c r="B200" s="82">
        <f t="shared" si="12"/>
        <v>0</v>
      </c>
      <c r="C200" s="82">
        <f>(+D199+B200)/COUNT(A200:A$287)</f>
        <v>22420.077702222789</v>
      </c>
      <c r="D200" s="82">
        <f t="shared" si="14"/>
        <v>1502145.2060489268</v>
      </c>
      <c r="E200" s="56"/>
      <c r="F200" s="83">
        <f t="shared" si="13"/>
        <v>46082</v>
      </c>
      <c r="G200" s="82">
        <f t="shared" si="15"/>
        <v>0</v>
      </c>
      <c r="H200" s="82">
        <f>(+I199+G200)/COUNT(F200:F$287)</f>
        <v>22842.36452338798</v>
      </c>
      <c r="I200" s="82">
        <f t="shared" si="16"/>
        <v>1530438.4230669946</v>
      </c>
    </row>
    <row r="201" spans="1:9">
      <c r="A201" s="79">
        <v>46113</v>
      </c>
      <c r="B201" s="82">
        <f t="shared" si="12"/>
        <v>0</v>
      </c>
      <c r="C201" s="82">
        <f>(+D200+B201)/COUNT(A201:A$287)</f>
        <v>22420.077702222789</v>
      </c>
      <c r="D201" s="82">
        <f t="shared" si="14"/>
        <v>1479725.1283467039</v>
      </c>
      <c r="E201" s="56"/>
      <c r="F201" s="83">
        <f t="shared" si="13"/>
        <v>46113</v>
      </c>
      <c r="G201" s="82">
        <f t="shared" si="15"/>
        <v>0</v>
      </c>
      <c r="H201" s="82">
        <f>(+I200+G201)/COUNT(F201:F$287)</f>
        <v>22842.36452338798</v>
      </c>
      <c r="I201" s="82">
        <f t="shared" si="16"/>
        <v>1507596.0585436067</v>
      </c>
    </row>
    <row r="202" spans="1:9">
      <c r="A202" s="79">
        <v>46143</v>
      </c>
      <c r="B202" s="82">
        <f t="shared" si="12"/>
        <v>0</v>
      </c>
      <c r="C202" s="82">
        <f>(+D201+B202)/COUNT(A202:A$287)</f>
        <v>22420.077702222789</v>
      </c>
      <c r="D202" s="82">
        <f t="shared" si="14"/>
        <v>1457305.0506444811</v>
      </c>
      <c r="E202" s="56"/>
      <c r="F202" s="83">
        <f t="shared" si="13"/>
        <v>46143</v>
      </c>
      <c r="G202" s="82">
        <f t="shared" si="15"/>
        <v>0</v>
      </c>
      <c r="H202" s="82">
        <f>(+I201+G202)/COUNT(F202:F$287)</f>
        <v>22842.36452338798</v>
      </c>
      <c r="I202" s="82">
        <f t="shared" si="16"/>
        <v>1484753.6940202187</v>
      </c>
    </row>
    <row r="203" spans="1:9">
      <c r="A203" s="79">
        <v>46174</v>
      </c>
      <c r="B203" s="82">
        <f t="shared" si="12"/>
        <v>0</v>
      </c>
      <c r="C203" s="82">
        <f>(+D202+B203)/COUNT(A203:A$287)</f>
        <v>22420.077702222785</v>
      </c>
      <c r="D203" s="82">
        <f t="shared" si="14"/>
        <v>1434884.9729422582</v>
      </c>
      <c r="E203" s="56"/>
      <c r="F203" s="83">
        <f t="shared" si="13"/>
        <v>46174</v>
      </c>
      <c r="G203" s="82">
        <f t="shared" si="15"/>
        <v>0</v>
      </c>
      <c r="H203" s="82">
        <f>(+I202+G203)/COUNT(F203:F$287)</f>
        <v>22842.36452338798</v>
      </c>
      <c r="I203" s="82">
        <f t="shared" si="16"/>
        <v>1461911.3294968307</v>
      </c>
    </row>
    <row r="204" spans="1:9">
      <c r="A204" s="79">
        <v>46204</v>
      </c>
      <c r="B204" s="82">
        <f t="shared" si="12"/>
        <v>0</v>
      </c>
      <c r="C204" s="82">
        <f>(+D203+B204)/COUNT(A204:A$287)</f>
        <v>22420.077702222785</v>
      </c>
      <c r="D204" s="82">
        <f t="shared" si="14"/>
        <v>1412464.8952400354</v>
      </c>
      <c r="E204" s="56"/>
      <c r="F204" s="83">
        <f t="shared" si="13"/>
        <v>46204</v>
      </c>
      <c r="G204" s="82">
        <f t="shared" si="15"/>
        <v>0</v>
      </c>
      <c r="H204" s="82">
        <f>(+I203+G204)/COUNT(F204:F$287)</f>
        <v>22842.36452338798</v>
      </c>
      <c r="I204" s="82">
        <f t="shared" si="16"/>
        <v>1439068.9649734427</v>
      </c>
    </row>
    <row r="205" spans="1:9">
      <c r="A205" s="79">
        <v>46235</v>
      </c>
      <c r="B205" s="82">
        <f t="shared" si="12"/>
        <v>0</v>
      </c>
      <c r="C205" s="82">
        <f>(+D204+B205)/COUNT(A205:A$287)</f>
        <v>22420.077702222785</v>
      </c>
      <c r="D205" s="82">
        <f t="shared" si="14"/>
        <v>1390044.8175378125</v>
      </c>
      <c r="E205" s="56"/>
      <c r="F205" s="83">
        <f t="shared" si="13"/>
        <v>46235</v>
      </c>
      <c r="G205" s="82">
        <f t="shared" si="15"/>
        <v>0</v>
      </c>
      <c r="H205" s="82">
        <f>(+I204+G205)/COUNT(F205:F$287)</f>
        <v>22842.36452338798</v>
      </c>
      <c r="I205" s="82">
        <f t="shared" si="16"/>
        <v>1416226.6004500547</v>
      </c>
    </row>
    <row r="206" spans="1:9">
      <c r="A206" s="79">
        <v>46266</v>
      </c>
      <c r="B206" s="82">
        <f t="shared" si="12"/>
        <v>0</v>
      </c>
      <c r="C206" s="82">
        <f>(+D205+B206)/COUNT(A206:A$287)</f>
        <v>22420.077702222781</v>
      </c>
      <c r="D206" s="82">
        <f t="shared" si="14"/>
        <v>1367624.7398355897</v>
      </c>
      <c r="E206" s="56"/>
      <c r="F206" s="83">
        <f t="shared" si="13"/>
        <v>46266</v>
      </c>
      <c r="G206" s="82">
        <f t="shared" si="15"/>
        <v>0</v>
      </c>
      <c r="H206" s="82">
        <f>(+I205+G206)/COUNT(F206:F$287)</f>
        <v>22842.36452338798</v>
      </c>
      <c r="I206" s="82">
        <f t="shared" si="16"/>
        <v>1393384.2359266668</v>
      </c>
    </row>
    <row r="207" spans="1:9">
      <c r="A207" s="79">
        <v>46296</v>
      </c>
      <c r="B207" s="82">
        <f t="shared" si="12"/>
        <v>0</v>
      </c>
      <c r="C207" s="82">
        <f>(+D206+B207)/COUNT(A207:A$287)</f>
        <v>22420.077702222781</v>
      </c>
      <c r="D207" s="82">
        <f t="shared" si="14"/>
        <v>1345204.6621333668</v>
      </c>
      <c r="E207" s="56"/>
      <c r="F207" s="83">
        <f t="shared" si="13"/>
        <v>46296</v>
      </c>
      <c r="G207" s="82">
        <f t="shared" si="15"/>
        <v>0</v>
      </c>
      <c r="H207" s="82">
        <f>(+I206+G207)/COUNT(F207:F$287)</f>
        <v>22842.36452338798</v>
      </c>
      <c r="I207" s="82">
        <f t="shared" si="16"/>
        <v>1370541.8714032788</v>
      </c>
    </row>
    <row r="208" spans="1:9">
      <c r="A208" s="79">
        <v>46327</v>
      </c>
      <c r="B208" s="82">
        <f t="shared" si="12"/>
        <v>0</v>
      </c>
      <c r="C208" s="82">
        <f>(+D207+B208)/COUNT(A208:A$287)</f>
        <v>22420.077702222781</v>
      </c>
      <c r="D208" s="82">
        <f t="shared" si="14"/>
        <v>1322784.5844311439</v>
      </c>
      <c r="E208" s="56"/>
      <c r="F208" s="83">
        <f t="shared" si="13"/>
        <v>46327</v>
      </c>
      <c r="G208" s="82">
        <f t="shared" si="15"/>
        <v>0</v>
      </c>
      <c r="H208" s="82">
        <f>(+I207+G208)/COUNT(F208:F$287)</f>
        <v>22842.36452338798</v>
      </c>
      <c r="I208" s="82">
        <f t="shared" si="16"/>
        <v>1347699.5068798908</v>
      </c>
    </row>
    <row r="209" spans="1:9">
      <c r="A209" s="79">
        <v>46357</v>
      </c>
      <c r="B209" s="82">
        <f t="shared" si="12"/>
        <v>0</v>
      </c>
      <c r="C209" s="82">
        <f>(+D208+B209)/COUNT(A209:A$287)</f>
        <v>22420.077702222778</v>
      </c>
      <c r="D209" s="82">
        <f t="shared" si="14"/>
        <v>1300364.5067289211</v>
      </c>
      <c r="E209" s="56"/>
      <c r="F209" s="83">
        <f t="shared" si="13"/>
        <v>46357</v>
      </c>
      <c r="G209" s="82">
        <f t="shared" si="15"/>
        <v>0</v>
      </c>
      <c r="H209" s="82">
        <f>(+I208+G209)/COUNT(F209:F$287)</f>
        <v>22842.36452338798</v>
      </c>
      <c r="I209" s="82">
        <f t="shared" si="16"/>
        <v>1324857.1423565028</v>
      </c>
    </row>
    <row r="210" spans="1:9">
      <c r="A210" s="79">
        <v>46388</v>
      </c>
      <c r="B210" s="82">
        <f t="shared" si="12"/>
        <v>83009.273486074992</v>
      </c>
      <c r="C210" s="82">
        <f>(+D209+B210)/COUNT(A210:A$287)</f>
        <v>23851.272072672346</v>
      </c>
      <c r="D210" s="82">
        <f t="shared" si="14"/>
        <v>1359522.5081423237</v>
      </c>
      <c r="E210" s="56"/>
      <c r="F210" s="83">
        <f t="shared" si="13"/>
        <v>46388</v>
      </c>
      <c r="G210" s="82">
        <f t="shared" si="15"/>
        <v>83009.273486074992</v>
      </c>
      <c r="H210" s="82">
        <f>(+I209+G210)/COUNT(F210:F$287)</f>
        <v>24273.558893837548</v>
      </c>
      <c r="I210" s="82">
        <f t="shared" si="16"/>
        <v>1383592.8569487403</v>
      </c>
    </row>
    <row r="211" spans="1:9">
      <c r="A211" s="79">
        <v>46419</v>
      </c>
      <c r="B211" s="82">
        <f t="shared" si="12"/>
        <v>0</v>
      </c>
      <c r="C211" s="82">
        <f>(+D210+B211)/COUNT(A211:A$287)</f>
        <v>23851.272072672346</v>
      </c>
      <c r="D211" s="82">
        <f t="shared" si="14"/>
        <v>1335671.2360696513</v>
      </c>
      <c r="E211" s="56"/>
      <c r="F211" s="83">
        <f t="shared" si="13"/>
        <v>46419</v>
      </c>
      <c r="G211" s="82">
        <f t="shared" si="15"/>
        <v>0</v>
      </c>
      <c r="H211" s="82">
        <f>(+I210+G211)/COUNT(F211:F$287)</f>
        <v>24273.558893837548</v>
      </c>
      <c r="I211" s="82">
        <f t="shared" si="16"/>
        <v>1359319.2980549028</v>
      </c>
    </row>
    <row r="212" spans="1:9">
      <c r="A212" s="79">
        <v>46447</v>
      </c>
      <c r="B212" s="82">
        <f t="shared" si="12"/>
        <v>0</v>
      </c>
      <c r="C212" s="82">
        <f>(+D211+B212)/COUNT(A212:A$287)</f>
        <v>23851.272072672346</v>
      </c>
      <c r="D212" s="82">
        <f t="shared" si="14"/>
        <v>1311819.9639969789</v>
      </c>
      <c r="E212" s="56"/>
      <c r="F212" s="83">
        <f t="shared" si="13"/>
        <v>46447</v>
      </c>
      <c r="G212" s="82">
        <f t="shared" si="15"/>
        <v>0</v>
      </c>
      <c r="H212" s="82">
        <f>(+I211+G212)/COUNT(F212:F$287)</f>
        <v>24273.558893837551</v>
      </c>
      <c r="I212" s="82">
        <f t="shared" si="16"/>
        <v>1335045.7391610653</v>
      </c>
    </row>
    <row r="213" spans="1:9">
      <c r="A213" s="79">
        <v>46478</v>
      </c>
      <c r="B213" s="82">
        <f t="shared" si="12"/>
        <v>0</v>
      </c>
      <c r="C213" s="82">
        <f>(+D212+B213)/COUNT(A213:A$287)</f>
        <v>23851.272072672346</v>
      </c>
      <c r="D213" s="82">
        <f t="shared" si="14"/>
        <v>1287968.6919243066</v>
      </c>
      <c r="E213" s="56"/>
      <c r="F213" s="83">
        <f t="shared" si="13"/>
        <v>46478</v>
      </c>
      <c r="G213" s="82">
        <f t="shared" si="15"/>
        <v>0</v>
      </c>
      <c r="H213" s="82">
        <f>(+I212+G213)/COUNT(F213:F$287)</f>
        <v>24273.558893837551</v>
      </c>
      <c r="I213" s="82">
        <f t="shared" si="16"/>
        <v>1310772.1802672278</v>
      </c>
    </row>
    <row r="214" spans="1:9">
      <c r="A214" s="79">
        <v>46508</v>
      </c>
      <c r="B214" s="82">
        <f t="shared" si="12"/>
        <v>0</v>
      </c>
      <c r="C214" s="82">
        <f>(+D213+B214)/COUNT(A214:A$287)</f>
        <v>23851.272072672346</v>
      </c>
      <c r="D214" s="82">
        <f t="shared" si="14"/>
        <v>1264117.4198516342</v>
      </c>
      <c r="E214" s="56"/>
      <c r="F214" s="83">
        <f t="shared" si="13"/>
        <v>46508</v>
      </c>
      <c r="G214" s="82">
        <f t="shared" si="15"/>
        <v>0</v>
      </c>
      <c r="H214" s="82">
        <f>(+I213+G214)/COUNT(F214:F$287)</f>
        <v>24273.558893837551</v>
      </c>
      <c r="I214" s="82">
        <f t="shared" si="16"/>
        <v>1286498.6213733903</v>
      </c>
    </row>
    <row r="215" spans="1:9">
      <c r="A215" s="79">
        <v>46539</v>
      </c>
      <c r="B215" s="82">
        <f t="shared" si="12"/>
        <v>0</v>
      </c>
      <c r="C215" s="82">
        <f>(+D214+B215)/COUNT(A215:A$287)</f>
        <v>23851.272072672342</v>
      </c>
      <c r="D215" s="82">
        <f t="shared" si="14"/>
        <v>1240266.1477789618</v>
      </c>
      <c r="E215" s="56"/>
      <c r="F215" s="83">
        <f t="shared" si="13"/>
        <v>46539</v>
      </c>
      <c r="G215" s="82">
        <f t="shared" si="15"/>
        <v>0</v>
      </c>
      <c r="H215" s="82">
        <f>(+I214+G215)/COUNT(F215:F$287)</f>
        <v>24273.558893837551</v>
      </c>
      <c r="I215" s="82">
        <f t="shared" si="16"/>
        <v>1262225.0624795528</v>
      </c>
    </row>
    <row r="216" spans="1:9">
      <c r="A216" s="79">
        <v>46569</v>
      </c>
      <c r="B216" s="82">
        <f t="shared" si="12"/>
        <v>0</v>
      </c>
      <c r="C216" s="82">
        <f>(+D215+B216)/COUNT(A216:A$287)</f>
        <v>23851.272072672342</v>
      </c>
      <c r="D216" s="82">
        <f t="shared" si="14"/>
        <v>1216414.8757062894</v>
      </c>
      <c r="E216" s="56"/>
      <c r="F216" s="83">
        <f t="shared" si="13"/>
        <v>46569</v>
      </c>
      <c r="G216" s="82">
        <f t="shared" si="15"/>
        <v>0</v>
      </c>
      <c r="H216" s="82">
        <f>(+I215+G216)/COUNT(F216:F$287)</f>
        <v>24273.558893837555</v>
      </c>
      <c r="I216" s="82">
        <f t="shared" si="16"/>
        <v>1237951.5035857153</v>
      </c>
    </row>
    <row r="217" spans="1:9">
      <c r="A217" s="79">
        <v>46600</v>
      </c>
      <c r="B217" s="82">
        <f t="shared" si="12"/>
        <v>0</v>
      </c>
      <c r="C217" s="82">
        <f>(+D216+B217)/COUNT(A217:A$287)</f>
        <v>23851.272072672342</v>
      </c>
      <c r="D217" s="82">
        <f t="shared" si="14"/>
        <v>1192563.6036336171</v>
      </c>
      <c r="E217" s="56"/>
      <c r="F217" s="83">
        <f t="shared" si="13"/>
        <v>46600</v>
      </c>
      <c r="G217" s="82">
        <f t="shared" si="15"/>
        <v>0</v>
      </c>
      <c r="H217" s="82">
        <f>(+I216+G217)/COUNT(F217:F$287)</f>
        <v>24273.558893837555</v>
      </c>
      <c r="I217" s="82">
        <f t="shared" si="16"/>
        <v>1213677.9446918778</v>
      </c>
    </row>
    <row r="218" spans="1:9">
      <c r="A218" s="79">
        <v>46631</v>
      </c>
      <c r="B218" s="82">
        <f t="shared" si="12"/>
        <v>0</v>
      </c>
      <c r="C218" s="82">
        <f>(+D217+B218)/COUNT(A218:A$287)</f>
        <v>23851.272072672342</v>
      </c>
      <c r="D218" s="82">
        <f t="shared" si="14"/>
        <v>1168712.3315609447</v>
      </c>
      <c r="E218" s="56"/>
      <c r="F218" s="83">
        <f t="shared" si="13"/>
        <v>46631</v>
      </c>
      <c r="G218" s="82">
        <f t="shared" si="15"/>
        <v>0</v>
      </c>
      <c r="H218" s="82">
        <f>(+I217+G218)/COUNT(F218:F$287)</f>
        <v>24273.558893837555</v>
      </c>
      <c r="I218" s="82">
        <f t="shared" si="16"/>
        <v>1189404.3857980403</v>
      </c>
    </row>
    <row r="219" spans="1:9">
      <c r="A219" s="79">
        <v>46661</v>
      </c>
      <c r="B219" s="82">
        <f t="shared" si="12"/>
        <v>0</v>
      </c>
      <c r="C219" s="82">
        <f>(+D218+B219)/COUNT(A219:A$287)</f>
        <v>23851.272072672342</v>
      </c>
      <c r="D219" s="82">
        <f t="shared" si="14"/>
        <v>1144861.0594882723</v>
      </c>
      <c r="E219" s="56"/>
      <c r="F219" s="83">
        <f t="shared" si="13"/>
        <v>46661</v>
      </c>
      <c r="G219" s="82">
        <f t="shared" si="15"/>
        <v>0</v>
      </c>
      <c r="H219" s="82">
        <f>(+I218+G219)/COUNT(F219:F$287)</f>
        <v>24273.558893837559</v>
      </c>
      <c r="I219" s="82">
        <f t="shared" si="16"/>
        <v>1165130.8269042028</v>
      </c>
    </row>
    <row r="220" spans="1:9">
      <c r="A220" s="79">
        <v>46692</v>
      </c>
      <c r="B220" s="82">
        <f t="shared" si="12"/>
        <v>0</v>
      </c>
      <c r="C220" s="82">
        <f>(+D219+B220)/COUNT(A220:A$287)</f>
        <v>23851.272072672338</v>
      </c>
      <c r="D220" s="82">
        <f t="shared" si="14"/>
        <v>1121009.7874155999</v>
      </c>
      <c r="E220" s="56"/>
      <c r="F220" s="83">
        <f t="shared" si="13"/>
        <v>46692</v>
      </c>
      <c r="G220" s="82">
        <f t="shared" si="15"/>
        <v>0</v>
      </c>
      <c r="H220" s="82">
        <f>(+I219+G220)/COUNT(F220:F$287)</f>
        <v>24273.558893837559</v>
      </c>
      <c r="I220" s="82">
        <f t="shared" si="16"/>
        <v>1140857.2680103653</v>
      </c>
    </row>
    <row r="221" spans="1:9">
      <c r="A221" s="79">
        <v>46722</v>
      </c>
      <c r="B221" s="82">
        <f t="shared" ref="B221:B267" si="17">SUMIF($B$21:$U$21,$A$29:$A$267,$B$22:$U$22)</f>
        <v>0</v>
      </c>
      <c r="C221" s="82">
        <f>(+D220+B221)/COUNT(A221:A$287)</f>
        <v>23851.272072672338</v>
      </c>
      <c r="D221" s="82">
        <f t="shared" si="14"/>
        <v>1097158.5153429275</v>
      </c>
      <c r="E221" s="56"/>
      <c r="F221" s="83">
        <f t="shared" ref="F221:F267" si="18">+A221</f>
        <v>46722</v>
      </c>
      <c r="G221" s="82">
        <f t="shared" si="15"/>
        <v>0</v>
      </c>
      <c r="H221" s="82">
        <f>(+I220+G221)/COUNT(F221:F$287)</f>
        <v>24273.558893837559</v>
      </c>
      <c r="I221" s="82">
        <f t="shared" si="16"/>
        <v>1116583.7091165278</v>
      </c>
    </row>
    <row r="222" spans="1:9">
      <c r="A222" s="79">
        <v>46753</v>
      </c>
      <c r="B222" s="82">
        <f t="shared" si="17"/>
        <v>84669.458955796435</v>
      </c>
      <c r="C222" s="82">
        <f>(+D221+B222)/COUNT(A222:A$287)</f>
        <v>25691.91248475487</v>
      </c>
      <c r="D222" s="82">
        <f t="shared" ref="D222:D267" si="19">+D221+B222-C222</f>
        <v>1156136.0618139692</v>
      </c>
      <c r="E222" s="56"/>
      <c r="F222" s="83">
        <f t="shared" si="18"/>
        <v>46753</v>
      </c>
      <c r="G222" s="82">
        <f t="shared" si="15"/>
        <v>84669.458955796435</v>
      </c>
      <c r="H222" s="82">
        <f>(+I221+G222)/COUNT(F222:F$287)</f>
        <v>26114.199305920094</v>
      </c>
      <c r="I222" s="82">
        <f t="shared" si="16"/>
        <v>1175138.9687664041</v>
      </c>
    </row>
    <row r="223" spans="1:9">
      <c r="A223" s="79">
        <v>46784</v>
      </c>
      <c r="B223" s="82">
        <f t="shared" si="17"/>
        <v>0</v>
      </c>
      <c r="C223" s="82">
        <f>(+D222+B223)/COUNT(A223:A$287)</f>
        <v>25691.91248475487</v>
      </c>
      <c r="D223" s="82">
        <f t="shared" si="19"/>
        <v>1130444.1493292144</v>
      </c>
      <c r="E223" s="56"/>
      <c r="F223" s="83">
        <f t="shared" si="18"/>
        <v>46784</v>
      </c>
      <c r="G223" s="82">
        <f t="shared" si="15"/>
        <v>0</v>
      </c>
      <c r="H223" s="82">
        <f>(+I222+G223)/COUNT(F223:F$287)</f>
        <v>26114.19930592009</v>
      </c>
      <c r="I223" s="82">
        <f t="shared" si="16"/>
        <v>1149024.7694604839</v>
      </c>
    </row>
    <row r="224" spans="1:9">
      <c r="A224" s="79">
        <v>46813</v>
      </c>
      <c r="B224" s="82">
        <f t="shared" si="17"/>
        <v>0</v>
      </c>
      <c r="C224" s="82">
        <f>(+D223+B224)/COUNT(A224:A$287)</f>
        <v>25691.91248475487</v>
      </c>
      <c r="D224" s="82">
        <f t="shared" si="19"/>
        <v>1104752.2368444595</v>
      </c>
      <c r="E224" s="56"/>
      <c r="F224" s="83">
        <f t="shared" si="18"/>
        <v>46813</v>
      </c>
      <c r="G224" s="82">
        <f t="shared" si="15"/>
        <v>0</v>
      </c>
      <c r="H224" s="82">
        <f>(+I223+G224)/COUNT(F224:F$287)</f>
        <v>26114.19930592009</v>
      </c>
      <c r="I224" s="82">
        <f t="shared" si="16"/>
        <v>1122910.5701545638</v>
      </c>
    </row>
    <row r="225" spans="1:9">
      <c r="A225" s="79">
        <v>46844</v>
      </c>
      <c r="B225" s="82">
        <f t="shared" si="17"/>
        <v>0</v>
      </c>
      <c r="C225" s="82">
        <f>(+D224+B225)/COUNT(A225:A$287)</f>
        <v>25691.912484754874</v>
      </c>
      <c r="D225" s="82">
        <f t="shared" si="19"/>
        <v>1079060.3243597047</v>
      </c>
      <c r="E225" s="56"/>
      <c r="F225" s="83">
        <f t="shared" si="18"/>
        <v>46844</v>
      </c>
      <c r="G225" s="82">
        <f t="shared" si="15"/>
        <v>0</v>
      </c>
      <c r="H225" s="82">
        <f>(+I224+G225)/COUNT(F225:F$287)</f>
        <v>26114.199305920087</v>
      </c>
      <c r="I225" s="82">
        <f t="shared" si="16"/>
        <v>1096796.3708486436</v>
      </c>
    </row>
    <row r="226" spans="1:9">
      <c r="A226" s="79">
        <v>46874</v>
      </c>
      <c r="B226" s="82">
        <f t="shared" si="17"/>
        <v>0</v>
      </c>
      <c r="C226" s="82">
        <f>(+D225+B226)/COUNT(A226:A$287)</f>
        <v>25691.912484754874</v>
      </c>
      <c r="D226" s="82">
        <f t="shared" si="19"/>
        <v>1053368.4118749499</v>
      </c>
      <c r="E226" s="56"/>
      <c r="F226" s="83">
        <f t="shared" si="18"/>
        <v>46874</v>
      </c>
      <c r="G226" s="82">
        <f t="shared" si="15"/>
        <v>0</v>
      </c>
      <c r="H226" s="82">
        <f>(+I225+G226)/COUNT(F226:F$287)</f>
        <v>26114.199305920087</v>
      </c>
      <c r="I226" s="82">
        <f t="shared" si="16"/>
        <v>1070682.1715427234</v>
      </c>
    </row>
    <row r="227" spans="1:9">
      <c r="A227" s="79">
        <v>46905</v>
      </c>
      <c r="B227" s="82">
        <f t="shared" si="17"/>
        <v>0</v>
      </c>
      <c r="C227" s="82">
        <f>(+D226+B227)/COUNT(A227:A$287)</f>
        <v>25691.912484754877</v>
      </c>
      <c r="D227" s="82">
        <f t="shared" si="19"/>
        <v>1027676.499390195</v>
      </c>
      <c r="E227" s="56"/>
      <c r="F227" s="83">
        <f t="shared" si="18"/>
        <v>46905</v>
      </c>
      <c r="G227" s="82">
        <f t="shared" si="15"/>
        <v>0</v>
      </c>
      <c r="H227" s="82">
        <f>(+I226+G227)/COUNT(F227:F$287)</f>
        <v>26114.199305920083</v>
      </c>
      <c r="I227" s="82">
        <f t="shared" si="16"/>
        <v>1044567.9722368034</v>
      </c>
    </row>
    <row r="228" spans="1:9">
      <c r="A228" s="79">
        <v>46935</v>
      </c>
      <c r="B228" s="82">
        <f t="shared" si="17"/>
        <v>0</v>
      </c>
      <c r="C228" s="82">
        <f>(+D227+B228)/COUNT(A228:A$287)</f>
        <v>25691.912484754874</v>
      </c>
      <c r="D228" s="82">
        <f t="shared" si="19"/>
        <v>1001984.5869054401</v>
      </c>
      <c r="E228" s="56"/>
      <c r="F228" s="83">
        <f t="shared" si="18"/>
        <v>46935</v>
      </c>
      <c r="G228" s="82">
        <f t="shared" si="15"/>
        <v>0</v>
      </c>
      <c r="H228" s="82">
        <f>(+I227+G228)/COUNT(F228:F$287)</f>
        <v>26114.199305920083</v>
      </c>
      <c r="I228" s="82">
        <f t="shared" si="16"/>
        <v>1018453.7729308833</v>
      </c>
    </row>
    <row r="229" spans="1:9">
      <c r="A229" s="79">
        <v>46966</v>
      </c>
      <c r="B229" s="82">
        <f t="shared" si="17"/>
        <v>0</v>
      </c>
      <c r="C229" s="82">
        <f>(+D228+B229)/COUNT(A229:A$287)</f>
        <v>25691.912484754874</v>
      </c>
      <c r="D229" s="82">
        <f t="shared" si="19"/>
        <v>976292.67442068516</v>
      </c>
      <c r="E229" s="56"/>
      <c r="F229" s="83">
        <f t="shared" si="18"/>
        <v>46966</v>
      </c>
      <c r="G229" s="82">
        <f t="shared" ref="G229:G267" si="20">SUMIF($C$15:$U$15,$F$37:$F$267,$C$16:$U$16)</f>
        <v>0</v>
      </c>
      <c r="H229" s="82">
        <f>(+I228+G229)/COUNT(F229:F$287)</f>
        <v>26114.199305920087</v>
      </c>
      <c r="I229" s="82">
        <f t="shared" si="16"/>
        <v>992339.57362496329</v>
      </c>
    </row>
    <row r="230" spans="1:9">
      <c r="A230" s="79">
        <v>46997</v>
      </c>
      <c r="B230" s="82">
        <f t="shared" si="17"/>
        <v>0</v>
      </c>
      <c r="C230" s="82">
        <f>(+D229+B230)/COUNT(A230:A$287)</f>
        <v>25691.912484754874</v>
      </c>
      <c r="D230" s="82">
        <f t="shared" si="19"/>
        <v>950600.76193593023</v>
      </c>
      <c r="E230" s="56"/>
      <c r="F230" s="83">
        <f t="shared" si="18"/>
        <v>46997</v>
      </c>
      <c r="G230" s="82">
        <f t="shared" si="20"/>
        <v>0</v>
      </c>
      <c r="H230" s="82">
        <f>(+I229+G230)/COUNT(F230:F$287)</f>
        <v>26114.199305920087</v>
      </c>
      <c r="I230" s="82">
        <f t="shared" ref="I230:I267" si="21">+I229+G230-H230</f>
        <v>966225.37431904324</v>
      </c>
    </row>
    <row r="231" spans="1:9">
      <c r="A231" s="79">
        <v>47027</v>
      </c>
      <c r="B231" s="82">
        <f t="shared" si="17"/>
        <v>0</v>
      </c>
      <c r="C231" s="82">
        <f>(+D230+B231)/COUNT(A231:A$287)</f>
        <v>25691.91248475487</v>
      </c>
      <c r="D231" s="82">
        <f t="shared" si="19"/>
        <v>924908.84945117531</v>
      </c>
      <c r="E231" s="56"/>
      <c r="F231" s="83">
        <f t="shared" si="18"/>
        <v>47027</v>
      </c>
      <c r="G231" s="82">
        <f t="shared" si="20"/>
        <v>0</v>
      </c>
      <c r="H231" s="82">
        <f>(+I230+G231)/COUNT(F231:F$287)</f>
        <v>26114.199305920087</v>
      </c>
      <c r="I231" s="82">
        <f t="shared" si="21"/>
        <v>940111.1750131232</v>
      </c>
    </row>
    <row r="232" spans="1:9">
      <c r="A232" s="79">
        <v>47058</v>
      </c>
      <c r="B232" s="82">
        <f t="shared" si="17"/>
        <v>0</v>
      </c>
      <c r="C232" s="82">
        <f>(+D231+B232)/COUNT(A232:A$287)</f>
        <v>25691.91248475487</v>
      </c>
      <c r="D232" s="82">
        <f t="shared" si="19"/>
        <v>899216.93696642038</v>
      </c>
      <c r="E232" s="56"/>
      <c r="F232" s="83">
        <f t="shared" si="18"/>
        <v>47058</v>
      </c>
      <c r="G232" s="82">
        <f t="shared" si="20"/>
        <v>0</v>
      </c>
      <c r="H232" s="82">
        <f>(+I231+G232)/COUNT(F232:F$287)</f>
        <v>26114.19930592009</v>
      </c>
      <c r="I232" s="82">
        <f t="shared" si="21"/>
        <v>913996.97570720315</v>
      </c>
    </row>
    <row r="233" spans="1:9">
      <c r="A233" s="79">
        <v>47088</v>
      </c>
      <c r="B233" s="82">
        <f t="shared" si="17"/>
        <v>0</v>
      </c>
      <c r="C233" s="82">
        <f>(+D232+B233)/COUNT(A233:A$287)</f>
        <v>25691.912484754866</v>
      </c>
      <c r="D233" s="82">
        <f t="shared" si="19"/>
        <v>873525.02448166558</v>
      </c>
      <c r="E233" s="56"/>
      <c r="F233" s="83">
        <f t="shared" si="18"/>
        <v>47088</v>
      </c>
      <c r="G233" s="82">
        <f t="shared" si="20"/>
        <v>0</v>
      </c>
      <c r="H233" s="82">
        <f>(+I232+G233)/COUNT(F233:F$287)</f>
        <v>26114.19930592009</v>
      </c>
      <c r="I233" s="82">
        <f t="shared" si="21"/>
        <v>887882.7764012831</v>
      </c>
    </row>
    <row r="234" spans="1:9">
      <c r="A234" s="79">
        <v>47119</v>
      </c>
      <c r="B234" s="82">
        <f t="shared" si="17"/>
        <v>86362.848134911619</v>
      </c>
      <c r="C234" s="82">
        <f>(+D233+B234)/COUNT(A234:A$287)</f>
        <v>28231.996253428741</v>
      </c>
      <c r="D234" s="82">
        <f t="shared" si="19"/>
        <v>931655.87636314845</v>
      </c>
      <c r="E234" s="56"/>
      <c r="F234" s="83">
        <f t="shared" si="18"/>
        <v>47119</v>
      </c>
      <c r="G234" s="82">
        <f t="shared" si="20"/>
        <v>86362.848134911619</v>
      </c>
      <c r="H234" s="82">
        <f>(+I233+G234)/COUNT(F234:F$287)</f>
        <v>28654.283074593961</v>
      </c>
      <c r="I234" s="82">
        <f t="shared" si="21"/>
        <v>945591.34146160074</v>
      </c>
    </row>
    <row r="235" spans="1:9">
      <c r="A235" s="79">
        <v>47150</v>
      </c>
      <c r="B235" s="82">
        <f t="shared" si="17"/>
        <v>0</v>
      </c>
      <c r="C235" s="82">
        <f>(+D234+B235)/COUNT(A235:A$287)</f>
        <v>28231.996253428741</v>
      </c>
      <c r="D235" s="82">
        <f t="shared" si="19"/>
        <v>903423.8801097197</v>
      </c>
      <c r="E235" s="56"/>
      <c r="F235" s="83">
        <f t="shared" si="18"/>
        <v>47150</v>
      </c>
      <c r="G235" s="82">
        <f t="shared" si="20"/>
        <v>0</v>
      </c>
      <c r="H235" s="82">
        <f>(+I234+G235)/COUNT(F235:F$287)</f>
        <v>28654.283074593961</v>
      </c>
      <c r="I235" s="82">
        <f t="shared" si="21"/>
        <v>916937.05838700675</v>
      </c>
    </row>
    <row r="236" spans="1:9">
      <c r="A236" s="79">
        <v>47178</v>
      </c>
      <c r="B236" s="82">
        <f t="shared" si="17"/>
        <v>0</v>
      </c>
      <c r="C236" s="82">
        <f>(+D235+B236)/COUNT(A236:A$287)</f>
        <v>28231.996253428741</v>
      </c>
      <c r="D236" s="82">
        <f t="shared" si="19"/>
        <v>875191.88385629095</v>
      </c>
      <c r="E236" s="56"/>
      <c r="F236" s="83">
        <f t="shared" si="18"/>
        <v>47178</v>
      </c>
      <c r="G236" s="82">
        <f t="shared" si="20"/>
        <v>0</v>
      </c>
      <c r="H236" s="82">
        <f>(+I235+G236)/COUNT(F236:F$287)</f>
        <v>28654.283074593961</v>
      </c>
      <c r="I236" s="82">
        <f t="shared" si="21"/>
        <v>888282.77531241276</v>
      </c>
    </row>
    <row r="237" spans="1:9">
      <c r="A237" s="79">
        <v>47209</v>
      </c>
      <c r="B237" s="82">
        <f t="shared" si="17"/>
        <v>0</v>
      </c>
      <c r="C237" s="82">
        <f>(+D236+B237)/COUNT(A237:A$287)</f>
        <v>28231.996253428741</v>
      </c>
      <c r="D237" s="82">
        <f t="shared" si="19"/>
        <v>846959.8876028622</v>
      </c>
      <c r="E237" s="56"/>
      <c r="F237" s="83">
        <f t="shared" si="18"/>
        <v>47209</v>
      </c>
      <c r="G237" s="82">
        <f t="shared" si="20"/>
        <v>0</v>
      </c>
      <c r="H237" s="82">
        <f>(+I236+G237)/COUNT(F237:F$287)</f>
        <v>28654.283074593961</v>
      </c>
      <c r="I237" s="82">
        <f t="shared" si="21"/>
        <v>859628.49223781878</v>
      </c>
    </row>
    <row r="238" spans="1:9">
      <c r="A238" s="79">
        <v>47239</v>
      </c>
      <c r="B238" s="82">
        <f t="shared" si="17"/>
        <v>0</v>
      </c>
      <c r="C238" s="82">
        <f>(+D237+B238)/COUNT(A238:A$287)</f>
        <v>28231.996253428741</v>
      </c>
      <c r="D238" s="82">
        <f t="shared" si="19"/>
        <v>818727.89134943346</v>
      </c>
      <c r="E238" s="56"/>
      <c r="F238" s="83">
        <f t="shared" si="18"/>
        <v>47239</v>
      </c>
      <c r="G238" s="82">
        <f t="shared" si="20"/>
        <v>0</v>
      </c>
      <c r="H238" s="82">
        <f>(+I237+G238)/COUNT(F238:F$287)</f>
        <v>28654.283074593961</v>
      </c>
      <c r="I238" s="82">
        <f t="shared" si="21"/>
        <v>830974.20916322479</v>
      </c>
    </row>
    <row r="239" spans="1:9">
      <c r="A239" s="79">
        <v>47270</v>
      </c>
      <c r="B239" s="82">
        <f t="shared" si="17"/>
        <v>0</v>
      </c>
      <c r="C239" s="82">
        <f>(+D238+B239)/COUNT(A239:A$287)</f>
        <v>28231.996253428741</v>
      </c>
      <c r="D239" s="82">
        <f t="shared" si="19"/>
        <v>790495.89509600471</v>
      </c>
      <c r="E239" s="56"/>
      <c r="F239" s="83">
        <f t="shared" si="18"/>
        <v>47270</v>
      </c>
      <c r="G239" s="82">
        <f t="shared" si="20"/>
        <v>0</v>
      </c>
      <c r="H239" s="82">
        <f>(+I238+G239)/COUNT(F239:F$287)</f>
        <v>28654.283074593957</v>
      </c>
      <c r="I239" s="82">
        <f t="shared" si="21"/>
        <v>802319.9260886308</v>
      </c>
    </row>
    <row r="240" spans="1:9">
      <c r="A240" s="79">
        <v>47300</v>
      </c>
      <c r="B240" s="82">
        <f t="shared" si="17"/>
        <v>0</v>
      </c>
      <c r="C240" s="82">
        <f>(+D239+B240)/COUNT(A240:A$287)</f>
        <v>28231.996253428741</v>
      </c>
      <c r="D240" s="82">
        <f t="shared" si="19"/>
        <v>762263.89884257596</v>
      </c>
      <c r="E240" s="56"/>
      <c r="F240" s="83">
        <f t="shared" si="18"/>
        <v>47300</v>
      </c>
      <c r="G240" s="82">
        <f t="shared" si="20"/>
        <v>0</v>
      </c>
      <c r="H240" s="82">
        <f>(+I239+G240)/COUNT(F240:F$287)</f>
        <v>28654.283074593957</v>
      </c>
      <c r="I240" s="82">
        <f t="shared" si="21"/>
        <v>773665.64301403682</v>
      </c>
    </row>
    <row r="241" spans="1:9">
      <c r="A241" s="79">
        <v>47331</v>
      </c>
      <c r="B241" s="82">
        <f t="shared" si="17"/>
        <v>0</v>
      </c>
      <c r="C241" s="82">
        <f>(+D240+B241)/COUNT(A241:A$287)</f>
        <v>28231.996253428741</v>
      </c>
      <c r="D241" s="82">
        <f t="shared" si="19"/>
        <v>734031.90258914721</v>
      </c>
      <c r="E241" s="56"/>
      <c r="F241" s="83">
        <f t="shared" si="18"/>
        <v>47331</v>
      </c>
      <c r="G241" s="82">
        <f t="shared" si="20"/>
        <v>0</v>
      </c>
      <c r="H241" s="82">
        <f>(+I240+G241)/COUNT(F241:F$287)</f>
        <v>28654.283074593957</v>
      </c>
      <c r="I241" s="82">
        <f t="shared" si="21"/>
        <v>745011.35993944283</v>
      </c>
    </row>
    <row r="242" spans="1:9">
      <c r="A242" s="79">
        <v>47362</v>
      </c>
      <c r="B242" s="82">
        <f t="shared" si="17"/>
        <v>0</v>
      </c>
      <c r="C242" s="82">
        <f>(+D241+B242)/COUNT(A242:A$287)</f>
        <v>28231.996253428741</v>
      </c>
      <c r="D242" s="82">
        <f t="shared" si="19"/>
        <v>705799.90633571846</v>
      </c>
      <c r="E242" s="56"/>
      <c r="F242" s="83">
        <f t="shared" si="18"/>
        <v>47362</v>
      </c>
      <c r="G242" s="82">
        <f t="shared" si="20"/>
        <v>0</v>
      </c>
      <c r="H242" s="82">
        <f>(+I241+G242)/COUNT(F242:F$287)</f>
        <v>28654.283074593954</v>
      </c>
      <c r="I242" s="82">
        <f t="shared" si="21"/>
        <v>716357.07686484884</v>
      </c>
    </row>
    <row r="243" spans="1:9">
      <c r="A243" s="79">
        <v>47392</v>
      </c>
      <c r="B243" s="82">
        <f t="shared" si="17"/>
        <v>0</v>
      </c>
      <c r="C243" s="82">
        <f>(+D242+B243)/COUNT(A243:A$287)</f>
        <v>28231.996253428737</v>
      </c>
      <c r="D243" s="82">
        <f t="shared" si="19"/>
        <v>677567.91008228972</v>
      </c>
      <c r="E243" s="56"/>
      <c r="F243" s="83">
        <f t="shared" si="18"/>
        <v>47392</v>
      </c>
      <c r="G243" s="82">
        <f t="shared" si="20"/>
        <v>0</v>
      </c>
      <c r="H243" s="82">
        <f>(+I242+G243)/COUNT(F243:F$287)</f>
        <v>28654.283074593954</v>
      </c>
      <c r="I243" s="82">
        <f t="shared" si="21"/>
        <v>687702.79379025486</v>
      </c>
    </row>
    <row r="244" spans="1:9">
      <c r="A244" s="79">
        <v>47423</v>
      </c>
      <c r="B244" s="82">
        <f t="shared" si="17"/>
        <v>0</v>
      </c>
      <c r="C244" s="82">
        <f>(+D243+B244)/COUNT(A244:A$287)</f>
        <v>28231.996253428737</v>
      </c>
      <c r="D244" s="82">
        <f t="shared" si="19"/>
        <v>649335.91382886097</v>
      </c>
      <c r="E244" s="56"/>
      <c r="F244" s="83">
        <f t="shared" si="18"/>
        <v>47423</v>
      </c>
      <c r="G244" s="82">
        <f t="shared" si="20"/>
        <v>0</v>
      </c>
      <c r="H244" s="82">
        <f>(+I243+G244)/COUNT(F244:F$287)</f>
        <v>28654.283074593954</v>
      </c>
      <c r="I244" s="82">
        <f t="shared" si="21"/>
        <v>659048.51071566087</v>
      </c>
    </row>
    <row r="245" spans="1:9">
      <c r="A245" s="79">
        <v>47453</v>
      </c>
      <c r="B245" s="82">
        <f t="shared" si="17"/>
        <v>0</v>
      </c>
      <c r="C245" s="82">
        <f>(+D244+B245)/COUNT(A245:A$287)</f>
        <v>28231.996253428737</v>
      </c>
      <c r="D245" s="82">
        <f t="shared" si="19"/>
        <v>621103.91757543222</v>
      </c>
      <c r="E245" s="56"/>
      <c r="F245" s="83">
        <f t="shared" si="18"/>
        <v>47453</v>
      </c>
      <c r="G245" s="82">
        <f t="shared" si="20"/>
        <v>0</v>
      </c>
      <c r="H245" s="82">
        <f>(+I244+G245)/COUNT(F245:F$287)</f>
        <v>28654.28307459395</v>
      </c>
      <c r="I245" s="82">
        <f t="shared" si="21"/>
        <v>630394.22764106689</v>
      </c>
    </row>
    <row r="246" spans="1:9">
      <c r="A246" s="79">
        <v>47484</v>
      </c>
      <c r="B246" s="82">
        <f t="shared" si="17"/>
        <v>88090.105097610503</v>
      </c>
      <c r="C246" s="82">
        <f>(+D245+B246)/COUNT(A246:A$287)</f>
        <v>32236.09193968376</v>
      </c>
      <c r="D246" s="82">
        <f t="shared" si="19"/>
        <v>676957.93073335895</v>
      </c>
      <c r="E246" s="56"/>
      <c r="F246" s="83">
        <f t="shared" si="18"/>
        <v>47484</v>
      </c>
      <c r="G246" s="82">
        <f t="shared" si="20"/>
        <v>88090.105097610503</v>
      </c>
      <c r="H246" s="82">
        <f>(+I245+G246)/COUNT(F246:F$287)</f>
        <v>32658.378760848973</v>
      </c>
      <c r="I246" s="82">
        <f t="shared" si="21"/>
        <v>685825.95397782838</v>
      </c>
    </row>
    <row r="247" spans="1:9">
      <c r="A247" s="79">
        <v>47515</v>
      </c>
      <c r="B247" s="82">
        <f t="shared" si="17"/>
        <v>0</v>
      </c>
      <c r="C247" s="82">
        <f>(+D246+B247)/COUNT(A247:A$287)</f>
        <v>32236.09193968376</v>
      </c>
      <c r="D247" s="82">
        <f t="shared" si="19"/>
        <v>644721.83879367518</v>
      </c>
      <c r="E247" s="56"/>
      <c r="F247" s="83">
        <f t="shared" si="18"/>
        <v>47515</v>
      </c>
      <c r="G247" s="82">
        <f t="shared" si="20"/>
        <v>0</v>
      </c>
      <c r="H247" s="82">
        <f>(+I246+G247)/COUNT(F247:F$287)</f>
        <v>32658.378760848969</v>
      </c>
      <c r="I247" s="82">
        <f t="shared" si="21"/>
        <v>653167.57521697937</v>
      </c>
    </row>
    <row r="248" spans="1:9">
      <c r="A248" s="79">
        <v>47543</v>
      </c>
      <c r="B248" s="82">
        <f t="shared" si="17"/>
        <v>0</v>
      </c>
      <c r="C248" s="82">
        <f>(+D247+B248)/COUNT(A248:A$287)</f>
        <v>32236.09193968376</v>
      </c>
      <c r="D248" s="82">
        <f t="shared" si="19"/>
        <v>612485.74685399141</v>
      </c>
      <c r="E248" s="56"/>
      <c r="F248" s="83">
        <f t="shared" si="18"/>
        <v>47543</v>
      </c>
      <c r="G248" s="82">
        <f t="shared" si="20"/>
        <v>0</v>
      </c>
      <c r="H248" s="82">
        <f>(+I247+G248)/COUNT(F248:F$287)</f>
        <v>32658.378760848969</v>
      </c>
      <c r="I248" s="82">
        <f t="shared" si="21"/>
        <v>620509.19645613036</v>
      </c>
    </row>
    <row r="249" spans="1:9">
      <c r="A249" s="79">
        <v>47574</v>
      </c>
      <c r="B249" s="82">
        <f t="shared" si="17"/>
        <v>0</v>
      </c>
      <c r="C249" s="82">
        <f>(+D248+B249)/COUNT(A249:A$287)</f>
        <v>32236.09193968376</v>
      </c>
      <c r="D249" s="82">
        <f t="shared" si="19"/>
        <v>580249.65491430764</v>
      </c>
      <c r="E249" s="56"/>
      <c r="F249" s="83">
        <f t="shared" si="18"/>
        <v>47574</v>
      </c>
      <c r="G249" s="82">
        <f t="shared" si="20"/>
        <v>0</v>
      </c>
      <c r="H249" s="82">
        <f>(+I248+G249)/COUNT(F249:F$287)</f>
        <v>32658.378760848966</v>
      </c>
      <c r="I249" s="82">
        <f t="shared" si="21"/>
        <v>587850.81769528135</v>
      </c>
    </row>
    <row r="250" spans="1:9">
      <c r="A250" s="79">
        <v>47604</v>
      </c>
      <c r="B250" s="82">
        <f t="shared" si="17"/>
        <v>0</v>
      </c>
      <c r="C250" s="82">
        <f>(+D249+B250)/COUNT(A250:A$287)</f>
        <v>32236.091939683756</v>
      </c>
      <c r="D250" s="82">
        <f t="shared" si="19"/>
        <v>548013.56297462387</v>
      </c>
      <c r="E250" s="56"/>
      <c r="F250" s="83">
        <f t="shared" si="18"/>
        <v>47604</v>
      </c>
      <c r="G250" s="82">
        <f t="shared" si="20"/>
        <v>0</v>
      </c>
      <c r="H250" s="82">
        <f>(+I249+G250)/COUNT(F250:F$287)</f>
        <v>32658.378760848966</v>
      </c>
      <c r="I250" s="82">
        <f t="shared" si="21"/>
        <v>555192.43893443234</v>
      </c>
    </row>
    <row r="251" spans="1:9">
      <c r="A251" s="79">
        <v>47635</v>
      </c>
      <c r="B251" s="82">
        <f t="shared" si="17"/>
        <v>0</v>
      </c>
      <c r="C251" s="82">
        <f>(+D250+B251)/COUNT(A251:A$287)</f>
        <v>32236.091939683756</v>
      </c>
      <c r="D251" s="82">
        <f t="shared" si="19"/>
        <v>515777.4710349401</v>
      </c>
      <c r="E251" s="56"/>
      <c r="F251" s="83">
        <f t="shared" si="18"/>
        <v>47635</v>
      </c>
      <c r="G251" s="82">
        <f t="shared" si="20"/>
        <v>0</v>
      </c>
      <c r="H251" s="82">
        <f>(+I250+G251)/COUNT(F251:F$287)</f>
        <v>32658.378760848962</v>
      </c>
      <c r="I251" s="82">
        <f t="shared" si="21"/>
        <v>522534.06017358339</v>
      </c>
    </row>
    <row r="252" spans="1:9">
      <c r="A252" s="79">
        <v>47665</v>
      </c>
      <c r="B252" s="82">
        <f t="shared" si="17"/>
        <v>0</v>
      </c>
      <c r="C252" s="82">
        <f>(+D251+B252)/COUNT(A252:A$287)</f>
        <v>32236.091939683756</v>
      </c>
      <c r="D252" s="82">
        <f t="shared" si="19"/>
        <v>483541.37909525633</v>
      </c>
      <c r="E252" s="56"/>
      <c r="F252" s="83">
        <f t="shared" si="18"/>
        <v>47665</v>
      </c>
      <c r="G252" s="82">
        <f t="shared" si="20"/>
        <v>0</v>
      </c>
      <c r="H252" s="82">
        <f>(+I251+G252)/COUNT(F252:F$287)</f>
        <v>32658.378760848962</v>
      </c>
      <c r="I252" s="82">
        <f t="shared" si="21"/>
        <v>489875.68141273444</v>
      </c>
    </row>
    <row r="253" spans="1:9">
      <c r="A253" s="79">
        <v>47696</v>
      </c>
      <c r="B253" s="82">
        <f t="shared" si="17"/>
        <v>0</v>
      </c>
      <c r="C253" s="82">
        <f>(+D252+B253)/COUNT(A253:A$287)</f>
        <v>32236.091939683756</v>
      </c>
      <c r="D253" s="82">
        <f t="shared" si="19"/>
        <v>451305.28715557256</v>
      </c>
      <c r="E253" s="56"/>
      <c r="F253" s="83">
        <f t="shared" si="18"/>
        <v>47696</v>
      </c>
      <c r="G253" s="82">
        <f t="shared" si="20"/>
        <v>0</v>
      </c>
      <c r="H253" s="82">
        <f>(+I252+G253)/COUNT(F253:F$287)</f>
        <v>32658.378760848962</v>
      </c>
      <c r="I253" s="82">
        <f t="shared" si="21"/>
        <v>457217.30265188549</v>
      </c>
    </row>
    <row r="254" spans="1:9">
      <c r="A254" s="79">
        <v>47727</v>
      </c>
      <c r="B254" s="82">
        <f t="shared" si="17"/>
        <v>0</v>
      </c>
      <c r="C254" s="82">
        <f>(+D253+B254)/COUNT(A254:A$287)</f>
        <v>32236.091939683753</v>
      </c>
      <c r="D254" s="82">
        <f t="shared" si="19"/>
        <v>419069.19521588879</v>
      </c>
      <c r="E254" s="56"/>
      <c r="F254" s="83">
        <f t="shared" si="18"/>
        <v>47727</v>
      </c>
      <c r="G254" s="82">
        <f t="shared" si="20"/>
        <v>0</v>
      </c>
      <c r="H254" s="82">
        <f>(+I253+G254)/COUNT(F254:F$287)</f>
        <v>32658.378760848962</v>
      </c>
      <c r="I254" s="82">
        <f t="shared" si="21"/>
        <v>424558.92389103654</v>
      </c>
    </row>
    <row r="255" spans="1:9">
      <c r="A255" s="79">
        <v>47757</v>
      </c>
      <c r="B255" s="82">
        <f t="shared" si="17"/>
        <v>0</v>
      </c>
      <c r="C255" s="82">
        <f>(+D254+B255)/COUNT(A255:A$287)</f>
        <v>32236.091939683753</v>
      </c>
      <c r="D255" s="82">
        <f t="shared" si="19"/>
        <v>386833.10327620502</v>
      </c>
      <c r="E255" s="56"/>
      <c r="F255" s="83">
        <f t="shared" si="18"/>
        <v>47757</v>
      </c>
      <c r="G255" s="82">
        <f t="shared" si="20"/>
        <v>0</v>
      </c>
      <c r="H255" s="82">
        <f>(+I254+G255)/COUNT(F255:F$287)</f>
        <v>32658.378760848966</v>
      </c>
      <c r="I255" s="82">
        <f t="shared" si="21"/>
        <v>391900.54513018759</v>
      </c>
    </row>
    <row r="256" spans="1:9">
      <c r="A256" s="79">
        <v>47788</v>
      </c>
      <c r="B256" s="82">
        <f t="shared" si="17"/>
        <v>0</v>
      </c>
      <c r="C256" s="82">
        <f>(+D255+B256)/COUNT(A256:A$287)</f>
        <v>32236.091939683753</v>
      </c>
      <c r="D256" s="82">
        <f t="shared" si="19"/>
        <v>354597.01133652125</v>
      </c>
      <c r="E256" s="56"/>
      <c r="F256" s="83">
        <f t="shared" si="18"/>
        <v>47788</v>
      </c>
      <c r="G256" s="82">
        <f t="shared" si="20"/>
        <v>0</v>
      </c>
      <c r="H256" s="82">
        <f>(+I255+G256)/COUNT(F256:F$287)</f>
        <v>32658.378760848966</v>
      </c>
      <c r="I256" s="82">
        <f t="shared" si="21"/>
        <v>359242.16636933864</v>
      </c>
    </row>
    <row r="257" spans="1:9">
      <c r="A257" s="79">
        <v>47818</v>
      </c>
      <c r="B257" s="82">
        <f t="shared" si="17"/>
        <v>0</v>
      </c>
      <c r="C257" s="82">
        <f>(+D256+B257)/COUNT(A257:A$287)</f>
        <v>32236.091939683749</v>
      </c>
      <c r="D257" s="82">
        <f t="shared" si="19"/>
        <v>322360.91939683747</v>
      </c>
      <c r="E257" s="56"/>
      <c r="F257" s="83">
        <f t="shared" si="18"/>
        <v>47818</v>
      </c>
      <c r="G257" s="82">
        <f t="shared" si="20"/>
        <v>0</v>
      </c>
      <c r="H257" s="82">
        <f>(+I256+G257)/COUNT(F257:F$287)</f>
        <v>32658.378760848966</v>
      </c>
      <c r="I257" s="82">
        <f t="shared" si="21"/>
        <v>326583.78760848969</v>
      </c>
    </row>
    <row r="258" spans="1:9">
      <c r="A258" s="79">
        <v>47849</v>
      </c>
      <c r="B258" s="82">
        <f t="shared" si="17"/>
        <v>89851.907199562527</v>
      </c>
      <c r="C258" s="82">
        <f>(+D257+B258)/COUNT(A258:A$287)</f>
        <v>41221.282659639997</v>
      </c>
      <c r="D258" s="82">
        <f t="shared" si="19"/>
        <v>370991.54393675999</v>
      </c>
      <c r="E258" s="56"/>
      <c r="F258" s="83">
        <f t="shared" si="18"/>
        <v>47849</v>
      </c>
      <c r="G258" s="82">
        <f t="shared" si="20"/>
        <v>89851.907199562527</v>
      </c>
      <c r="H258" s="82">
        <f>(+I257+G258)/COUNT(F258:F$287)</f>
        <v>41643.569480805221</v>
      </c>
      <c r="I258" s="82">
        <f t="shared" si="21"/>
        <v>374792.12532724696</v>
      </c>
    </row>
    <row r="259" spans="1:9">
      <c r="A259" s="79">
        <v>47880</v>
      </c>
      <c r="B259" s="82">
        <f t="shared" si="17"/>
        <v>0</v>
      </c>
      <c r="C259" s="82">
        <f>(+D258+B259)/COUNT(A259:A$287)</f>
        <v>41221.282659639997</v>
      </c>
      <c r="D259" s="82">
        <f t="shared" si="19"/>
        <v>329770.26127711998</v>
      </c>
      <c r="E259" s="56"/>
      <c r="F259" s="83">
        <f t="shared" si="18"/>
        <v>47880</v>
      </c>
      <c r="G259" s="82">
        <f t="shared" si="20"/>
        <v>0</v>
      </c>
      <c r="H259" s="82">
        <f>(+I258+G259)/COUNT(F259:F$287)</f>
        <v>41643.569480805221</v>
      </c>
      <c r="I259" s="82">
        <f t="shared" si="21"/>
        <v>333148.55584644177</v>
      </c>
    </row>
    <row r="260" spans="1:9">
      <c r="A260" s="79">
        <v>47908</v>
      </c>
      <c r="B260" s="82">
        <f t="shared" si="17"/>
        <v>0</v>
      </c>
      <c r="C260" s="82">
        <f>(+D259+B260)/COUNT(A260:A$287)</f>
        <v>41221.282659639997</v>
      </c>
      <c r="D260" s="82">
        <f t="shared" si="19"/>
        <v>288548.97861747997</v>
      </c>
      <c r="E260" s="56"/>
      <c r="F260" s="83">
        <f t="shared" si="18"/>
        <v>47908</v>
      </c>
      <c r="G260" s="82">
        <f t="shared" si="20"/>
        <v>0</v>
      </c>
      <c r="H260" s="82">
        <f>(+I259+G260)/COUNT(F260:F$287)</f>
        <v>41643.569480805221</v>
      </c>
      <c r="I260" s="82">
        <f t="shared" si="21"/>
        <v>291504.98636563658</v>
      </c>
    </row>
    <row r="261" spans="1:9">
      <c r="A261" s="79">
        <v>47939</v>
      </c>
      <c r="B261" s="82">
        <f t="shared" si="17"/>
        <v>0</v>
      </c>
      <c r="C261" s="82">
        <f>(+D260+B261)/COUNT(A261:A$287)</f>
        <v>41221.282659639997</v>
      </c>
      <c r="D261" s="82">
        <f t="shared" si="19"/>
        <v>247327.69595783995</v>
      </c>
      <c r="E261" s="56"/>
      <c r="F261" s="83">
        <f t="shared" si="18"/>
        <v>47939</v>
      </c>
      <c r="G261" s="82">
        <f t="shared" si="20"/>
        <v>0</v>
      </c>
      <c r="H261" s="82">
        <f>(+I260+G261)/COUNT(F261:F$287)</f>
        <v>41643.569480805229</v>
      </c>
      <c r="I261" s="82">
        <f t="shared" si="21"/>
        <v>249861.41688483136</v>
      </c>
    </row>
    <row r="262" spans="1:9">
      <c r="A262" s="79">
        <v>47969</v>
      </c>
      <c r="B262" s="82">
        <f t="shared" si="17"/>
        <v>0</v>
      </c>
      <c r="C262" s="82">
        <f>(+D261+B262)/COUNT(A262:A$287)</f>
        <v>41221.28265963999</v>
      </c>
      <c r="D262" s="82">
        <f t="shared" si="19"/>
        <v>206106.41329819997</v>
      </c>
      <c r="E262" s="56"/>
      <c r="F262" s="83">
        <f t="shared" si="18"/>
        <v>47969</v>
      </c>
      <c r="G262" s="82">
        <f t="shared" si="20"/>
        <v>0</v>
      </c>
      <c r="H262" s="82">
        <f>(+I261+G262)/COUNT(F262:F$287)</f>
        <v>41643.569480805229</v>
      </c>
      <c r="I262" s="82">
        <f t="shared" si="21"/>
        <v>208217.84740402614</v>
      </c>
    </row>
    <row r="263" spans="1:9">
      <c r="A263" s="79">
        <v>48000</v>
      </c>
      <c r="B263" s="82">
        <f t="shared" si="17"/>
        <v>0</v>
      </c>
      <c r="C263" s="82">
        <f>(+D262+B263)/COUNT(A263:A$287)</f>
        <v>41221.282659639997</v>
      </c>
      <c r="D263" s="82">
        <f t="shared" si="19"/>
        <v>164885.13063855999</v>
      </c>
      <c r="E263" s="56"/>
      <c r="F263" s="83">
        <f t="shared" si="18"/>
        <v>48000</v>
      </c>
      <c r="G263" s="82">
        <f t="shared" si="20"/>
        <v>0</v>
      </c>
      <c r="H263" s="82">
        <f>(+I262+G263)/COUNT(F263:F$287)</f>
        <v>41643.569480805229</v>
      </c>
      <c r="I263" s="82">
        <f t="shared" si="21"/>
        <v>166574.27792322091</v>
      </c>
    </row>
    <row r="264" spans="1:9">
      <c r="A264" s="79">
        <v>48030</v>
      </c>
      <c r="B264" s="82">
        <f t="shared" si="17"/>
        <v>0</v>
      </c>
      <c r="C264" s="82">
        <f>(+D263+B264)/COUNT(A264:A$287)</f>
        <v>41221.282659639997</v>
      </c>
      <c r="D264" s="82">
        <f t="shared" si="19"/>
        <v>123663.84797891999</v>
      </c>
      <c r="E264" s="56"/>
      <c r="F264" s="83">
        <f t="shared" si="18"/>
        <v>48030</v>
      </c>
      <c r="G264" s="82">
        <f t="shared" si="20"/>
        <v>0</v>
      </c>
      <c r="H264" s="82">
        <f>(+I263+G264)/COUNT(F264:F$287)</f>
        <v>41643.569480805229</v>
      </c>
      <c r="I264" s="82">
        <f t="shared" si="21"/>
        <v>124930.70844241569</v>
      </c>
    </row>
    <row r="265" spans="1:9">
      <c r="A265" s="79">
        <v>48061</v>
      </c>
      <c r="B265" s="82">
        <f t="shared" si="17"/>
        <v>0</v>
      </c>
      <c r="C265" s="82">
        <f>(+D264+B265)/COUNT(A265:A$287)</f>
        <v>41221.282659639997</v>
      </c>
      <c r="D265" s="82">
        <f t="shared" si="19"/>
        <v>82442.565319279995</v>
      </c>
      <c r="E265" s="56"/>
      <c r="F265" s="83">
        <f t="shared" si="18"/>
        <v>48061</v>
      </c>
      <c r="G265" s="82">
        <f t="shared" si="20"/>
        <v>0</v>
      </c>
      <c r="H265" s="82">
        <f>(+I264+G265)/COUNT(F265:F$287)</f>
        <v>41643.569480805229</v>
      </c>
      <c r="I265" s="82">
        <f t="shared" si="21"/>
        <v>83287.138961610472</v>
      </c>
    </row>
    <row r="266" spans="1:9">
      <c r="A266" s="79">
        <v>48092</v>
      </c>
      <c r="B266" s="82">
        <f t="shared" si="17"/>
        <v>0</v>
      </c>
      <c r="C266" s="82">
        <f>(+D265+B266)/COUNT(A266:A$287)</f>
        <v>41221.282659639997</v>
      </c>
      <c r="D266" s="82">
        <f t="shared" si="19"/>
        <v>41221.282659639997</v>
      </c>
      <c r="E266" s="56"/>
      <c r="F266" s="83">
        <f t="shared" si="18"/>
        <v>48092</v>
      </c>
      <c r="G266" s="82">
        <f t="shared" si="20"/>
        <v>0</v>
      </c>
      <c r="H266" s="82">
        <f>(+I265+G266)/COUNT(F266:F$287)</f>
        <v>41643.569480805236</v>
      </c>
      <c r="I266" s="82">
        <f t="shared" si="21"/>
        <v>41643.569480805236</v>
      </c>
    </row>
    <row r="267" spans="1:9">
      <c r="A267" s="79">
        <v>48122</v>
      </c>
      <c r="B267" s="82">
        <f t="shared" si="17"/>
        <v>0</v>
      </c>
      <c r="C267" s="82">
        <f>(+D266+B267)/COUNT(A267:A$287)</f>
        <v>41221.282659639997</v>
      </c>
      <c r="D267" s="82">
        <f t="shared" si="19"/>
        <v>0</v>
      </c>
      <c r="E267" s="56"/>
      <c r="F267" s="83">
        <f t="shared" si="18"/>
        <v>48122</v>
      </c>
      <c r="G267" s="82">
        <f t="shared" si="20"/>
        <v>0</v>
      </c>
      <c r="H267" s="82">
        <f>(+I266+G267)/COUNT(F267:F$287)</f>
        <v>41643.569480805236</v>
      </c>
      <c r="I267" s="82">
        <f t="shared" si="21"/>
        <v>0</v>
      </c>
    </row>
    <row r="268" spans="1:9">
      <c r="B268" s="82"/>
      <c r="G268" s="56"/>
    </row>
    <row r="269" spans="1:9">
      <c r="A269" s="4" t="s">
        <v>116</v>
      </c>
      <c r="B269" s="88">
        <f>SUM(B28:B268)</f>
        <v>4582447.267177687</v>
      </c>
      <c r="G269" s="88">
        <f>SUM(G28:G268)</f>
        <v>4582447.267177687</v>
      </c>
    </row>
    <row r="270" spans="1:9">
      <c r="B270" s="86">
        <f>-SUM(B20,B22:U22)</f>
        <v>-4582447.267177687</v>
      </c>
      <c r="G270" s="48">
        <f>-SUM(B14,C16:U16)</f>
        <v>-4582447.267177687</v>
      </c>
    </row>
    <row r="271" spans="1:9" ht="13.5" thickBot="1">
      <c r="B271" s="89">
        <f>SUM(B269:B270)</f>
        <v>0</v>
      </c>
      <c r="G271" s="89">
        <f>SUM(G269:G270)</f>
        <v>0</v>
      </c>
    </row>
    <row r="272" spans="1:9" ht="13.5" thickTop="1">
      <c r="B272" s="82"/>
    </row>
    <row r="273" spans="2:2">
      <c r="B273" s="82"/>
    </row>
    <row r="274" spans="2:2">
      <c r="B274" s="82"/>
    </row>
    <row r="275" spans="2:2">
      <c r="B275" s="82"/>
    </row>
    <row r="276" spans="2:2">
      <c r="B276" s="82"/>
    </row>
    <row r="277" spans="2:2">
      <c r="B277" s="82"/>
    </row>
    <row r="278" spans="2:2">
      <c r="B278" s="82"/>
    </row>
    <row r="279" spans="2:2">
      <c r="B279" s="82"/>
    </row>
    <row r="280" spans="2:2">
      <c r="B280" s="82"/>
    </row>
    <row r="281" spans="2:2">
      <c r="B281" s="82"/>
    </row>
    <row r="282" spans="2:2">
      <c r="B282" s="82"/>
    </row>
    <row r="283" spans="2:2">
      <c r="B283" s="82"/>
    </row>
    <row r="284" spans="2:2">
      <c r="B284" s="82"/>
    </row>
    <row r="285" spans="2:2">
      <c r="B285" s="82"/>
    </row>
    <row r="286" spans="2:2">
      <c r="B286" s="82"/>
    </row>
    <row r="287" spans="2:2">
      <c r="B287" s="82"/>
    </row>
    <row r="288" spans="2:2">
      <c r="B288" s="82"/>
    </row>
    <row r="289" spans="2:2">
      <c r="B289" s="82"/>
    </row>
    <row r="290" spans="2:2">
      <c r="B290" s="82"/>
    </row>
    <row r="291" spans="2:2">
      <c r="B291" s="82"/>
    </row>
    <row r="292" spans="2:2">
      <c r="B292" s="82"/>
    </row>
    <row r="293" spans="2:2">
      <c r="B293" s="82"/>
    </row>
    <row r="294" spans="2:2">
      <c r="B294" s="82"/>
    </row>
    <row r="295" spans="2:2">
      <c r="B295" s="82"/>
    </row>
    <row r="296" spans="2:2">
      <c r="B296" s="82"/>
    </row>
    <row r="297" spans="2:2">
      <c r="B297" s="82"/>
    </row>
    <row r="298" spans="2:2">
      <c r="B298" s="82"/>
    </row>
    <row r="299" spans="2:2">
      <c r="B299" s="82"/>
    </row>
    <row r="300" spans="2:2">
      <c r="B300" s="82"/>
    </row>
    <row r="301" spans="2:2">
      <c r="B301" s="82"/>
    </row>
    <row r="302" spans="2:2">
      <c r="B302" s="82"/>
    </row>
    <row r="303" spans="2:2">
      <c r="B303" s="82"/>
    </row>
    <row r="304" spans="2:2">
      <c r="B304" s="82"/>
    </row>
    <row r="305" spans="2:2">
      <c r="B305" s="82"/>
    </row>
    <row r="306" spans="2:2">
      <c r="B306" s="82"/>
    </row>
    <row r="307" spans="2:2">
      <c r="B307" s="82"/>
    </row>
    <row r="308" spans="2:2">
      <c r="B308" s="82"/>
    </row>
    <row r="309" spans="2:2">
      <c r="B309" s="82"/>
    </row>
    <row r="310" spans="2:2">
      <c r="B310" s="82"/>
    </row>
    <row r="311" spans="2:2">
      <c r="B311" s="82"/>
    </row>
    <row r="312" spans="2:2">
      <c r="B312" s="82"/>
    </row>
    <row r="313" spans="2:2">
      <c r="B313" s="82"/>
    </row>
    <row r="314" spans="2:2">
      <c r="B314" s="82"/>
    </row>
    <row r="315" spans="2:2">
      <c r="B315" s="82"/>
    </row>
    <row r="316" spans="2:2">
      <c r="B316" s="82"/>
    </row>
    <row r="317" spans="2:2">
      <c r="B317" s="82"/>
    </row>
    <row r="318" spans="2:2">
      <c r="B318" s="82"/>
    </row>
    <row r="319" spans="2:2">
      <c r="B319" s="82"/>
    </row>
    <row r="320" spans="2:2">
      <c r="B320" s="82"/>
    </row>
    <row r="321" spans="2:2">
      <c r="B321" s="82"/>
    </row>
    <row r="322" spans="2:2">
      <c r="B322" s="82"/>
    </row>
    <row r="323" spans="2:2">
      <c r="B323" s="82"/>
    </row>
    <row r="324" spans="2:2">
      <c r="B324" s="82"/>
    </row>
    <row r="325" spans="2:2">
      <c r="B325" s="82"/>
    </row>
    <row r="326" spans="2:2">
      <c r="B326" s="82"/>
    </row>
    <row r="327" spans="2:2">
      <c r="B327" s="82"/>
    </row>
    <row r="328" spans="2:2">
      <c r="B328" s="82"/>
    </row>
    <row r="329" spans="2:2">
      <c r="B329" s="82"/>
    </row>
    <row r="330" spans="2:2">
      <c r="B330" s="82"/>
    </row>
    <row r="331" spans="2:2">
      <c r="B331" s="82"/>
    </row>
    <row r="332" spans="2:2">
      <c r="B332" s="82"/>
    </row>
    <row r="333" spans="2:2">
      <c r="B333" s="82"/>
    </row>
    <row r="334" spans="2:2">
      <c r="B334" s="82"/>
    </row>
    <row r="335" spans="2:2">
      <c r="B335" s="82"/>
    </row>
    <row r="336" spans="2:2">
      <c r="B336" s="82"/>
    </row>
    <row r="337" spans="2:2">
      <c r="B337" s="82"/>
    </row>
    <row r="338" spans="2:2">
      <c r="B338" s="82"/>
    </row>
    <row r="339" spans="2:2">
      <c r="B339" s="82"/>
    </row>
    <row r="340" spans="2:2">
      <c r="B340" s="82"/>
    </row>
    <row r="341" spans="2:2">
      <c r="B341" s="82"/>
    </row>
    <row r="342" spans="2:2">
      <c r="B342" s="82"/>
    </row>
    <row r="343" spans="2:2">
      <c r="B343" s="82"/>
    </row>
    <row r="344" spans="2:2">
      <c r="B344" s="82"/>
    </row>
    <row r="345" spans="2:2">
      <c r="B345" s="82"/>
    </row>
    <row r="346" spans="2:2">
      <c r="B346" s="82"/>
    </row>
    <row r="347" spans="2:2">
      <c r="B347" s="82"/>
    </row>
  </sheetData>
  <mergeCells count="4">
    <mergeCell ref="B26:D26"/>
    <mergeCell ref="G26:I26"/>
    <mergeCell ref="A5:I5"/>
    <mergeCell ref="B25:I25"/>
  </mergeCells>
  <phoneticPr fontId="3" type="noConversion"/>
  <hyperlinks>
    <hyperlink ref="A6" r:id="rId1"/>
  </hyperlinks>
  <pageMargins left="0.75" right="0.75" top="1" bottom="1" header="0.5" footer="0.5"/>
  <pageSetup orientation="landscape" r:id="rId2"/>
  <headerFooter alignWithMargins="0">
    <oddFooter>&amp;L&amp;F&amp;C&amp;A&amp;R&amp;D</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W350"/>
  <sheetViews>
    <sheetView zoomScale="90" zoomScaleNormal="90" workbookViewId="0">
      <selection sqref="A1:XFD1048576"/>
    </sheetView>
  </sheetViews>
  <sheetFormatPr defaultColWidth="8.85546875" defaultRowHeight="12.75"/>
  <cols>
    <col min="1" max="1" width="29.5703125" style="190" customWidth="1"/>
    <col min="2" max="3" width="11" style="190" bestFit="1" customWidth="1"/>
    <col min="4" max="4" width="10.42578125" style="190" bestFit="1" customWidth="1"/>
    <col min="5" max="6" width="9.85546875" style="190" bestFit="1" customWidth="1"/>
    <col min="7" max="7" width="10.42578125" style="190" bestFit="1" customWidth="1"/>
    <col min="8" max="8" width="9.85546875" style="190" bestFit="1" customWidth="1"/>
    <col min="9" max="9" width="10.42578125" style="190" bestFit="1" customWidth="1"/>
    <col min="10" max="11" width="10.42578125" style="198" bestFit="1" customWidth="1"/>
    <col min="12" max="22" width="11" style="190" bestFit="1" customWidth="1"/>
    <col min="23" max="23" width="9.140625" style="190" customWidth="1"/>
    <col min="24" max="16384" width="8.85546875" style="190"/>
  </cols>
  <sheetData>
    <row r="1" spans="1:23" ht="18.75">
      <c r="A1" s="656" t="s">
        <v>300</v>
      </c>
    </row>
    <row r="2" spans="1:23" ht="15.75">
      <c r="A2" s="657" t="s">
        <v>333</v>
      </c>
    </row>
    <row r="3" spans="1:23" ht="21">
      <c r="A3" s="180" t="s">
        <v>301</v>
      </c>
    </row>
    <row r="4" spans="1:23" ht="15.75">
      <c r="A4" s="243" t="s">
        <v>62</v>
      </c>
    </row>
    <row r="5" spans="1:23" ht="62.1" customHeight="1">
      <c r="A5" s="744" t="s">
        <v>314</v>
      </c>
      <c r="B5" s="744"/>
      <c r="C5" s="744"/>
      <c r="D5" s="744"/>
      <c r="E5" s="744"/>
      <c r="F5" s="744"/>
      <c r="G5" s="744"/>
      <c r="H5" s="310"/>
      <c r="I5" s="310"/>
      <c r="J5" s="497"/>
      <c r="K5" s="497"/>
      <c r="L5" s="310"/>
    </row>
    <row r="7" spans="1:23">
      <c r="B7" s="465"/>
    </row>
    <row r="8" spans="1:23" ht="15">
      <c r="B8" s="466">
        <v>2011</v>
      </c>
      <c r="C8" s="467">
        <v>2012</v>
      </c>
      <c r="D8" s="467">
        <v>2013</v>
      </c>
      <c r="E8" s="467">
        <v>2014</v>
      </c>
      <c r="F8" s="467">
        <v>2015</v>
      </c>
      <c r="G8" s="467">
        <v>2016</v>
      </c>
      <c r="H8" s="467">
        <v>2017</v>
      </c>
      <c r="I8" s="467">
        <v>2018</v>
      </c>
      <c r="J8" s="498">
        <v>2019</v>
      </c>
      <c r="K8" s="498">
        <v>2020</v>
      </c>
      <c r="L8" s="498">
        <v>2021</v>
      </c>
      <c r="M8" s="498">
        <v>2022</v>
      </c>
      <c r="N8" s="498">
        <v>2023</v>
      </c>
      <c r="O8" s="468">
        <v>2024</v>
      </c>
      <c r="P8" s="468">
        <v>2025</v>
      </c>
      <c r="Q8" s="468">
        <v>2026</v>
      </c>
      <c r="R8" s="468">
        <v>2027</v>
      </c>
      <c r="S8" s="468">
        <v>2028</v>
      </c>
      <c r="T8" s="468">
        <v>2029</v>
      </c>
      <c r="U8" s="468">
        <v>2030</v>
      </c>
      <c r="V8" s="468">
        <v>2031</v>
      </c>
    </row>
    <row r="9" spans="1:23" ht="7.5" customHeight="1">
      <c r="B9" s="469"/>
      <c r="C9" s="470"/>
      <c r="D9" s="470"/>
      <c r="E9" s="212"/>
      <c r="F9" s="212"/>
      <c r="G9" s="212"/>
      <c r="H9" s="212"/>
      <c r="I9" s="212"/>
      <c r="J9" s="213"/>
      <c r="K9" s="213"/>
      <c r="L9" s="213"/>
      <c r="M9" s="213"/>
      <c r="N9" s="213"/>
      <c r="O9" s="203"/>
      <c r="P9" s="203"/>
      <c r="Q9" s="203"/>
      <c r="R9" s="203"/>
      <c r="S9" s="203"/>
      <c r="T9" s="203"/>
      <c r="U9" s="203"/>
      <c r="V9" s="203"/>
    </row>
    <row r="10" spans="1:23" s="189" customFormat="1" ht="15">
      <c r="A10" s="471" t="s">
        <v>0</v>
      </c>
      <c r="B10" s="465"/>
      <c r="C10" s="212"/>
      <c r="D10" s="212"/>
      <c r="E10" s="212"/>
      <c r="F10" s="212"/>
      <c r="G10" s="212"/>
      <c r="H10" s="212"/>
      <c r="I10" s="212"/>
      <c r="J10" s="213"/>
      <c r="K10" s="213"/>
      <c r="L10" s="213"/>
      <c r="M10" s="213"/>
      <c r="N10" s="213"/>
      <c r="O10" s="203"/>
      <c r="P10" s="203"/>
      <c r="Q10" s="203"/>
      <c r="R10" s="203"/>
      <c r="S10" s="203"/>
      <c r="T10" s="203"/>
      <c r="U10" s="203"/>
      <c r="V10" s="203"/>
    </row>
    <row r="11" spans="1:23" ht="15">
      <c r="B11" s="465"/>
      <c r="C11" s="212"/>
      <c r="D11" s="212"/>
      <c r="E11" s="212"/>
      <c r="F11" s="212"/>
      <c r="G11" s="212"/>
      <c r="H11" s="212"/>
      <c r="I11" s="212"/>
      <c r="J11" s="213"/>
      <c r="K11" s="213"/>
      <c r="L11" s="213"/>
      <c r="M11" s="213"/>
      <c r="N11" s="213"/>
      <c r="O11" s="203"/>
      <c r="P11" s="203"/>
      <c r="Q11" s="203"/>
      <c r="R11" s="203"/>
      <c r="S11" s="203"/>
      <c r="T11" s="203"/>
      <c r="U11" s="203"/>
      <c r="V11" s="203"/>
    </row>
    <row r="12" spans="1:23" s="189" customFormat="1" ht="15">
      <c r="A12" s="202" t="s">
        <v>47</v>
      </c>
      <c r="B12" s="465"/>
      <c r="C12" s="472">
        <f t="array" ref="C12:V12">TRANSPOSE('(R) Shadow debt schedules'!E11:E30)</f>
        <v>0</v>
      </c>
      <c r="D12" s="472">
        <v>0</v>
      </c>
      <c r="E12" s="472">
        <v>0</v>
      </c>
      <c r="F12" s="472">
        <v>0</v>
      </c>
      <c r="G12" s="472">
        <v>0</v>
      </c>
      <c r="H12" s="472">
        <v>0</v>
      </c>
      <c r="I12" s="472">
        <v>0</v>
      </c>
      <c r="J12" s="480">
        <v>0</v>
      </c>
      <c r="K12" s="480">
        <v>0</v>
      </c>
      <c r="L12" s="480">
        <v>0</v>
      </c>
      <c r="M12" s="480">
        <v>0</v>
      </c>
      <c r="N12" s="480">
        <v>0</v>
      </c>
      <c r="O12" s="473">
        <v>0</v>
      </c>
      <c r="P12" s="473">
        <v>0</v>
      </c>
      <c r="Q12" s="473">
        <v>0</v>
      </c>
      <c r="R12" s="473">
        <v>0</v>
      </c>
      <c r="S12" s="473">
        <v>0</v>
      </c>
      <c r="T12" s="473">
        <v>0</v>
      </c>
      <c r="U12" s="473">
        <v>0</v>
      </c>
      <c r="V12" s="473">
        <v>0</v>
      </c>
    </row>
    <row r="13" spans="1:23" s="478" customFormat="1" ht="15">
      <c r="A13" s="204" t="s">
        <v>1</v>
      </c>
      <c r="B13" s="474"/>
      <c r="C13" s="475">
        <f t="array" ref="C13:V13">TRANSPOSE('(R) Schedule A1 debt service'!N11:N30)</f>
        <v>0</v>
      </c>
      <c r="D13" s="475">
        <v>0</v>
      </c>
      <c r="E13" s="475">
        <v>0</v>
      </c>
      <c r="F13" s="475">
        <v>0</v>
      </c>
      <c r="G13" s="475">
        <v>0</v>
      </c>
      <c r="H13" s="476">
        <v>0</v>
      </c>
      <c r="I13" s="476">
        <v>0</v>
      </c>
      <c r="J13" s="476">
        <v>0</v>
      </c>
      <c r="K13" s="476">
        <v>0</v>
      </c>
      <c r="L13" s="476">
        <v>0</v>
      </c>
      <c r="M13" s="476">
        <v>0</v>
      </c>
      <c r="N13" s="476">
        <v>0</v>
      </c>
      <c r="O13" s="477">
        <v>0</v>
      </c>
      <c r="P13" s="477">
        <v>0</v>
      </c>
      <c r="Q13" s="477">
        <v>0</v>
      </c>
      <c r="R13" s="477">
        <v>0</v>
      </c>
      <c r="S13" s="477">
        <v>0</v>
      </c>
      <c r="T13" s="477">
        <v>0</v>
      </c>
      <c r="U13" s="477">
        <v>0</v>
      </c>
      <c r="V13" s="477">
        <v>0</v>
      </c>
    </row>
    <row r="14" spans="1:23" s="189" customFormat="1" ht="15">
      <c r="A14" s="202" t="s">
        <v>120</v>
      </c>
      <c r="B14" s="479"/>
      <c r="C14" s="480">
        <f>SUM(C11:C13)</f>
        <v>0</v>
      </c>
      <c r="D14" s="480">
        <f t="shared" ref="D14:V14" si="0">SUM(D11:D13)</f>
        <v>0</v>
      </c>
      <c r="E14" s="480">
        <f t="shared" si="0"/>
        <v>0</v>
      </c>
      <c r="F14" s="480">
        <f t="shared" si="0"/>
        <v>0</v>
      </c>
      <c r="G14" s="480">
        <f t="shared" si="0"/>
        <v>0</v>
      </c>
      <c r="H14" s="480">
        <f t="shared" si="0"/>
        <v>0</v>
      </c>
      <c r="I14" s="480">
        <f t="shared" si="0"/>
        <v>0</v>
      </c>
      <c r="J14" s="480">
        <f t="shared" si="0"/>
        <v>0</v>
      </c>
      <c r="K14" s="480">
        <f t="shared" si="0"/>
        <v>0</v>
      </c>
      <c r="L14" s="480">
        <f t="shared" si="0"/>
        <v>0</v>
      </c>
      <c r="M14" s="480">
        <f t="shared" si="0"/>
        <v>0</v>
      </c>
      <c r="N14" s="480">
        <f t="shared" si="0"/>
        <v>0</v>
      </c>
      <c r="O14" s="481">
        <f t="shared" si="0"/>
        <v>0</v>
      </c>
      <c r="P14" s="481">
        <f t="shared" si="0"/>
        <v>0</v>
      </c>
      <c r="Q14" s="481">
        <f t="shared" si="0"/>
        <v>0</v>
      </c>
      <c r="R14" s="481">
        <f t="shared" si="0"/>
        <v>0</v>
      </c>
      <c r="S14" s="481">
        <f t="shared" si="0"/>
        <v>0</v>
      </c>
      <c r="T14" s="481">
        <f t="shared" si="0"/>
        <v>0</v>
      </c>
      <c r="U14" s="481">
        <f t="shared" si="0"/>
        <v>0</v>
      </c>
      <c r="V14" s="481">
        <f t="shared" si="0"/>
        <v>0</v>
      </c>
    </row>
    <row r="15" spans="1:23" s="189" customFormat="1" ht="6" customHeight="1">
      <c r="A15" s="202"/>
      <c r="B15" s="479"/>
      <c r="C15" s="480"/>
      <c r="D15" s="480"/>
      <c r="E15" s="480"/>
      <c r="F15" s="480"/>
      <c r="G15" s="480"/>
      <c r="H15" s="480"/>
      <c r="I15" s="480"/>
      <c r="J15" s="480"/>
      <c r="K15" s="480"/>
      <c r="L15" s="480"/>
      <c r="M15" s="480"/>
      <c r="N15" s="480"/>
      <c r="O15" s="481"/>
      <c r="P15" s="481"/>
      <c r="Q15" s="481"/>
      <c r="R15" s="481"/>
      <c r="S15" s="481"/>
      <c r="T15" s="481"/>
      <c r="U15" s="481"/>
      <c r="V15" s="481"/>
    </row>
    <row r="16" spans="1:23" s="189" customFormat="1" ht="15">
      <c r="A16" s="202" t="s">
        <v>48</v>
      </c>
      <c r="B16" s="465"/>
      <c r="C16" s="472">
        <f t="array" ref="C16:W16">TRANSPOSE('(R) Future debt service'!E12:E31)</f>
        <v>0</v>
      </c>
      <c r="D16" s="472">
        <v>0</v>
      </c>
      <c r="E16" s="472">
        <v>0</v>
      </c>
      <c r="F16" s="472">
        <v>0</v>
      </c>
      <c r="G16" s="472">
        <v>0</v>
      </c>
      <c r="H16" s="472">
        <v>0</v>
      </c>
      <c r="I16" s="472">
        <v>0</v>
      </c>
      <c r="J16" s="480">
        <v>0</v>
      </c>
      <c r="K16" s="480">
        <v>0</v>
      </c>
      <c r="L16" s="480">
        <v>0</v>
      </c>
      <c r="M16" s="480">
        <v>0</v>
      </c>
      <c r="N16" s="480">
        <v>0</v>
      </c>
      <c r="O16" s="473">
        <v>0</v>
      </c>
      <c r="P16" s="473">
        <v>0</v>
      </c>
      <c r="Q16" s="473">
        <v>0</v>
      </c>
      <c r="R16" s="473">
        <v>0</v>
      </c>
      <c r="S16" s="473">
        <v>0</v>
      </c>
      <c r="T16" s="473">
        <v>0</v>
      </c>
      <c r="U16" s="473">
        <v>0</v>
      </c>
      <c r="V16" s="473">
        <v>0</v>
      </c>
      <c r="W16" s="610" t="e">
        <v>#N/A</v>
      </c>
    </row>
    <row r="17" spans="1:23" s="189" customFormat="1" ht="8.25" customHeight="1">
      <c r="A17" s="202"/>
      <c r="B17" s="465"/>
      <c r="C17" s="472"/>
      <c r="D17" s="472"/>
      <c r="E17" s="472"/>
      <c r="F17" s="472"/>
      <c r="G17" s="472"/>
      <c r="H17" s="472"/>
      <c r="I17" s="472"/>
      <c r="J17" s="480"/>
      <c r="K17" s="480"/>
      <c r="L17" s="480"/>
      <c r="M17" s="480"/>
      <c r="N17" s="480"/>
      <c r="O17" s="473"/>
      <c r="P17" s="473"/>
      <c r="Q17" s="473"/>
      <c r="R17" s="473"/>
      <c r="S17" s="473"/>
      <c r="T17" s="473"/>
      <c r="U17" s="473"/>
      <c r="V17" s="473"/>
      <c r="W17" s="252"/>
    </row>
    <row r="18" spans="1:23" s="189" customFormat="1" ht="15">
      <c r="A18" s="202" t="s">
        <v>122</v>
      </c>
      <c r="B18" s="465"/>
      <c r="C18" s="472">
        <f>C14+C16</f>
        <v>0</v>
      </c>
      <c r="D18" s="472">
        <f t="shared" ref="D18:V18" si="1">D14+D16</f>
        <v>0</v>
      </c>
      <c r="E18" s="472">
        <f t="shared" si="1"/>
        <v>0</v>
      </c>
      <c r="F18" s="472">
        <f t="shared" si="1"/>
        <v>0</v>
      </c>
      <c r="G18" s="472">
        <f t="shared" si="1"/>
        <v>0</v>
      </c>
      <c r="H18" s="472">
        <f t="shared" si="1"/>
        <v>0</v>
      </c>
      <c r="I18" s="472">
        <f t="shared" si="1"/>
        <v>0</v>
      </c>
      <c r="J18" s="480">
        <f t="shared" si="1"/>
        <v>0</v>
      </c>
      <c r="K18" s="480">
        <f t="shared" si="1"/>
        <v>0</v>
      </c>
      <c r="L18" s="480">
        <f t="shared" si="1"/>
        <v>0</v>
      </c>
      <c r="M18" s="480">
        <f t="shared" si="1"/>
        <v>0</v>
      </c>
      <c r="N18" s="480">
        <f t="shared" si="1"/>
        <v>0</v>
      </c>
      <c r="O18" s="473">
        <f t="shared" si="1"/>
        <v>0</v>
      </c>
      <c r="P18" s="473">
        <f t="shared" si="1"/>
        <v>0</v>
      </c>
      <c r="Q18" s="473">
        <f t="shared" si="1"/>
        <v>0</v>
      </c>
      <c r="R18" s="473">
        <f t="shared" si="1"/>
        <v>0</v>
      </c>
      <c r="S18" s="473">
        <f t="shared" si="1"/>
        <v>0</v>
      </c>
      <c r="T18" s="473">
        <f t="shared" si="1"/>
        <v>0</v>
      </c>
      <c r="U18" s="473">
        <f t="shared" si="1"/>
        <v>0</v>
      </c>
      <c r="V18" s="473">
        <f t="shared" si="1"/>
        <v>0</v>
      </c>
      <c r="W18" s="252"/>
    </row>
    <row r="19" spans="1:23" s="189" customFormat="1" ht="15">
      <c r="A19" s="202"/>
      <c r="B19" s="482"/>
      <c r="C19" s="472"/>
      <c r="D19" s="472"/>
      <c r="E19" s="472"/>
      <c r="F19" s="472"/>
      <c r="G19" s="472"/>
      <c r="H19" s="480"/>
      <c r="I19" s="480"/>
      <c r="J19" s="480"/>
      <c r="K19" s="480"/>
      <c r="L19" s="480"/>
      <c r="M19" s="480"/>
      <c r="N19" s="480"/>
      <c r="O19" s="473"/>
      <c r="P19" s="473"/>
      <c r="Q19" s="473"/>
      <c r="R19" s="473"/>
      <c r="S19" s="473"/>
      <c r="T19" s="473"/>
      <c r="U19" s="473"/>
      <c r="V19" s="473"/>
    </row>
    <row r="20" spans="1:23" s="189" customFormat="1" ht="15.75" thickBot="1">
      <c r="A20" s="202" t="s">
        <v>118</v>
      </c>
      <c r="B20" s="482"/>
      <c r="C20" s="480">
        <f>(MAX($C$14:$V$14)+C16)*0.15</f>
        <v>0</v>
      </c>
      <c r="D20" s="480">
        <f>(MAX($C$14:$V$14)+D16)*0.15-SUM($C$20:C20)</f>
        <v>0</v>
      </c>
      <c r="E20" s="480">
        <f>(MAX($C$14:$V$14)+E16)*0.15-SUM($C$20:D20)</f>
        <v>0</v>
      </c>
      <c r="F20" s="480">
        <f>(MAX($C$14:$V$14)+F16)*0.15-SUM($C$20:E20)</f>
        <v>0</v>
      </c>
      <c r="G20" s="480">
        <f>(MAX($C$14:$V$14)+G16)*0.15-SUM($C$20:F20)</f>
        <v>0</v>
      </c>
      <c r="H20" s="480">
        <f>(MAX($C$14:$V$14)+H16)*0.15-SUM($C$20:G20)</f>
        <v>0</v>
      </c>
      <c r="I20" s="480">
        <f>(MAX($C$14:$V$14)+I16)*0.15-SUM($C$20:H20)</f>
        <v>0</v>
      </c>
      <c r="J20" s="480">
        <v>0</v>
      </c>
      <c r="K20" s="480">
        <v>0</v>
      </c>
      <c r="L20" s="480">
        <v>0</v>
      </c>
      <c r="M20" s="480">
        <v>0</v>
      </c>
      <c r="N20" s="480">
        <v>0</v>
      </c>
      <c r="O20" s="483">
        <v>0</v>
      </c>
      <c r="P20" s="483">
        <v>0</v>
      </c>
      <c r="Q20" s="483">
        <v>0</v>
      </c>
      <c r="R20" s="483">
        <v>0</v>
      </c>
      <c r="S20" s="483">
        <v>0</v>
      </c>
      <c r="T20" s="483">
        <v>0</v>
      </c>
      <c r="U20" s="483">
        <v>0</v>
      </c>
      <c r="V20" s="483">
        <v>0</v>
      </c>
    </row>
    <row r="21" spans="1:23" s="189" customFormat="1" ht="15.75" customHeight="1" thickBot="1">
      <c r="A21" s="202" t="s">
        <v>124</v>
      </c>
      <c r="B21" s="482"/>
      <c r="C21" s="484">
        <f>C20*0.25</f>
        <v>0</v>
      </c>
      <c r="D21" s="485">
        <f>D20*0.25</f>
        <v>0</v>
      </c>
      <c r="E21" s="486">
        <f>E20*0.25</f>
        <v>0</v>
      </c>
      <c r="F21" s="486">
        <f>F20*0.25</f>
        <v>0</v>
      </c>
      <c r="G21" s="486">
        <f t="shared" ref="G21:V21" si="2">G20*0.25</f>
        <v>0</v>
      </c>
      <c r="H21" s="486">
        <f t="shared" si="2"/>
        <v>0</v>
      </c>
      <c r="I21" s="486">
        <f t="shared" si="2"/>
        <v>0</v>
      </c>
      <c r="J21" s="499">
        <f t="shared" si="2"/>
        <v>0</v>
      </c>
      <c r="K21" s="499">
        <f t="shared" si="2"/>
        <v>0</v>
      </c>
      <c r="L21" s="499">
        <f t="shared" si="2"/>
        <v>0</v>
      </c>
      <c r="M21" s="499">
        <f t="shared" si="2"/>
        <v>0</v>
      </c>
      <c r="N21" s="499">
        <f t="shared" si="2"/>
        <v>0</v>
      </c>
      <c r="O21" s="487">
        <f t="shared" si="2"/>
        <v>0</v>
      </c>
      <c r="P21" s="487">
        <f t="shared" si="2"/>
        <v>0</v>
      </c>
      <c r="Q21" s="487">
        <f t="shared" si="2"/>
        <v>0</v>
      </c>
      <c r="R21" s="487">
        <f t="shared" si="2"/>
        <v>0</v>
      </c>
      <c r="S21" s="487">
        <f t="shared" si="2"/>
        <v>0</v>
      </c>
      <c r="T21" s="487">
        <f t="shared" si="2"/>
        <v>0</v>
      </c>
      <c r="U21" s="487">
        <f t="shared" si="2"/>
        <v>0</v>
      </c>
      <c r="V21" s="487">
        <f t="shared" si="2"/>
        <v>0</v>
      </c>
    </row>
    <row r="22" spans="1:23" s="189" customFormat="1" ht="15">
      <c r="A22" s="203"/>
      <c r="B22" s="465"/>
      <c r="C22" s="212"/>
      <c r="D22" s="212"/>
      <c r="E22" s="212"/>
      <c r="F22" s="212"/>
      <c r="G22" s="212"/>
      <c r="H22" s="213"/>
      <c r="I22" s="213"/>
      <c r="J22" s="213"/>
      <c r="K22" s="213"/>
      <c r="L22" s="213"/>
      <c r="M22" s="213"/>
      <c r="N22" s="213"/>
      <c r="O22" s="203"/>
      <c r="P22" s="203"/>
      <c r="Q22" s="203"/>
      <c r="R22" s="203"/>
      <c r="S22" s="203"/>
      <c r="T22" s="203"/>
      <c r="U22" s="203"/>
      <c r="V22" s="203"/>
    </row>
    <row r="23" spans="1:23" s="189" customFormat="1" ht="15">
      <c r="A23" s="471" t="s">
        <v>6</v>
      </c>
      <c r="B23" s="465"/>
      <c r="C23" s="212"/>
      <c r="D23" s="212"/>
      <c r="E23" s="212"/>
      <c r="F23" s="212"/>
      <c r="G23" s="212"/>
      <c r="H23" s="213"/>
      <c r="I23" s="213"/>
      <c r="J23" s="213">
        <f>K23-C21</f>
        <v>0</v>
      </c>
      <c r="K23" s="213">
        <f>K18*0.15*0.25</f>
        <v>0</v>
      </c>
      <c r="L23" s="213">
        <f>MAX(C18:V18)</f>
        <v>0</v>
      </c>
      <c r="M23" s="213">
        <f>L23*0.15*0.25</f>
        <v>0</v>
      </c>
      <c r="N23" s="213"/>
      <c r="O23" s="203"/>
      <c r="P23" s="203"/>
      <c r="Q23" s="203"/>
      <c r="R23" s="203"/>
      <c r="S23" s="203"/>
      <c r="T23" s="203"/>
      <c r="U23" s="203"/>
      <c r="V23" s="203"/>
    </row>
    <row r="24" spans="1:23" ht="15">
      <c r="A24" s="203"/>
      <c r="B24" s="465"/>
      <c r="C24" s="212"/>
      <c r="D24" s="212"/>
      <c r="E24" s="212"/>
      <c r="F24" s="212"/>
      <c r="G24" s="212"/>
      <c r="H24" s="212"/>
      <c r="I24" s="212"/>
      <c r="J24" s="213"/>
      <c r="K24" s="213"/>
      <c r="L24" s="213"/>
      <c r="M24" s="213"/>
      <c r="N24" s="213"/>
      <c r="O24" s="203"/>
      <c r="P24" s="203"/>
      <c r="Q24" s="203"/>
      <c r="R24" s="203"/>
      <c r="S24" s="203"/>
      <c r="T24" s="203"/>
      <c r="U24" s="203"/>
      <c r="V24" s="203"/>
    </row>
    <row r="25" spans="1:23" s="189" customFormat="1" ht="15">
      <c r="A25" s="202" t="s">
        <v>47</v>
      </c>
      <c r="B25" s="482">
        <f t="array" ref="B25:V25">TRANSPOSE('(R) Shadow debt schedules'!J10:J30)</f>
        <v>0</v>
      </c>
      <c r="C25" s="472">
        <v>0</v>
      </c>
      <c r="D25" s="472">
        <v>0</v>
      </c>
      <c r="E25" s="472">
        <v>0</v>
      </c>
      <c r="F25" s="472">
        <v>0</v>
      </c>
      <c r="G25" s="472">
        <v>0</v>
      </c>
      <c r="H25" s="480">
        <v>0</v>
      </c>
      <c r="I25" s="480">
        <v>0</v>
      </c>
      <c r="J25" s="480">
        <v>0</v>
      </c>
      <c r="K25" s="480">
        <v>0</v>
      </c>
      <c r="L25" s="480">
        <v>0</v>
      </c>
      <c r="M25" s="480">
        <v>0</v>
      </c>
      <c r="N25" s="480">
        <v>0</v>
      </c>
      <c r="O25" s="473">
        <v>0</v>
      </c>
      <c r="P25" s="473">
        <v>0</v>
      </c>
      <c r="Q25" s="473">
        <v>0</v>
      </c>
      <c r="R25" s="473">
        <v>0</v>
      </c>
      <c r="S25" s="473">
        <v>0</v>
      </c>
      <c r="T25" s="473">
        <v>0</v>
      </c>
      <c r="U25" s="473">
        <v>0</v>
      </c>
      <c r="V25" s="473">
        <v>0</v>
      </c>
    </row>
    <row r="26" spans="1:23" s="478" customFormat="1" ht="15">
      <c r="A26" s="204" t="s">
        <v>1</v>
      </c>
      <c r="B26" s="488">
        <f t="array" ref="B26:V26">TRANSPOSE('(R) Schedule A1 debt service'!U10:U30)</f>
        <v>0</v>
      </c>
      <c r="C26" s="475">
        <v>0</v>
      </c>
      <c r="D26" s="475">
        <v>0</v>
      </c>
      <c r="E26" s="475">
        <v>0</v>
      </c>
      <c r="F26" s="475">
        <v>0</v>
      </c>
      <c r="G26" s="475">
        <v>0</v>
      </c>
      <c r="H26" s="476">
        <v>0</v>
      </c>
      <c r="I26" s="476">
        <v>0</v>
      </c>
      <c r="J26" s="476">
        <v>0</v>
      </c>
      <c r="K26" s="476">
        <v>0</v>
      </c>
      <c r="L26" s="476">
        <v>0</v>
      </c>
      <c r="M26" s="476">
        <v>0</v>
      </c>
      <c r="N26" s="476">
        <v>0</v>
      </c>
      <c r="O26" s="477">
        <v>0</v>
      </c>
      <c r="P26" s="477">
        <v>0</v>
      </c>
      <c r="Q26" s="477">
        <v>0</v>
      </c>
      <c r="R26" s="477">
        <v>0</v>
      </c>
      <c r="S26" s="477">
        <v>0</v>
      </c>
      <c r="T26" s="477">
        <v>0</v>
      </c>
      <c r="U26" s="477">
        <v>0</v>
      </c>
      <c r="V26" s="477">
        <v>0</v>
      </c>
    </row>
    <row r="27" spans="1:23" s="189" customFormat="1" ht="15">
      <c r="A27" s="202" t="s">
        <v>121</v>
      </c>
      <c r="B27" s="479">
        <f>SUM(B24:B26)</f>
        <v>0</v>
      </c>
      <c r="C27" s="480">
        <f t="shared" ref="C27:V27" si="3">SUM(C24:C26)</f>
        <v>0</v>
      </c>
      <c r="D27" s="480">
        <f t="shared" si="3"/>
        <v>0</v>
      </c>
      <c r="E27" s="480">
        <f t="shared" si="3"/>
        <v>0</v>
      </c>
      <c r="F27" s="480">
        <f t="shared" si="3"/>
        <v>0</v>
      </c>
      <c r="G27" s="480">
        <f t="shared" si="3"/>
        <v>0</v>
      </c>
      <c r="H27" s="480">
        <f t="shared" si="3"/>
        <v>0</v>
      </c>
      <c r="I27" s="480">
        <f t="shared" si="3"/>
        <v>0</v>
      </c>
      <c r="J27" s="480">
        <f t="shared" si="3"/>
        <v>0</v>
      </c>
      <c r="K27" s="480">
        <f t="shared" si="3"/>
        <v>0</v>
      </c>
      <c r="L27" s="480">
        <f t="shared" si="3"/>
        <v>0</v>
      </c>
      <c r="M27" s="480">
        <f t="shared" si="3"/>
        <v>0</v>
      </c>
      <c r="N27" s="480">
        <f t="shared" si="3"/>
        <v>0</v>
      </c>
      <c r="O27" s="481">
        <f t="shared" si="3"/>
        <v>0</v>
      </c>
      <c r="P27" s="481">
        <f t="shared" si="3"/>
        <v>0</v>
      </c>
      <c r="Q27" s="481">
        <f t="shared" si="3"/>
        <v>0</v>
      </c>
      <c r="R27" s="481">
        <f t="shared" si="3"/>
        <v>0</v>
      </c>
      <c r="S27" s="481">
        <f t="shared" si="3"/>
        <v>0</v>
      </c>
      <c r="T27" s="481">
        <f t="shared" si="3"/>
        <v>0</v>
      </c>
      <c r="U27" s="481">
        <f t="shared" si="3"/>
        <v>0</v>
      </c>
      <c r="V27" s="481">
        <f t="shared" si="3"/>
        <v>0</v>
      </c>
    </row>
    <row r="28" spans="1:23" s="189" customFormat="1" ht="6" customHeight="1">
      <c r="A28" s="202"/>
      <c r="B28" s="479"/>
      <c r="C28" s="480"/>
      <c r="D28" s="480"/>
      <c r="E28" s="480"/>
      <c r="F28" s="480"/>
      <c r="G28" s="480"/>
      <c r="H28" s="480"/>
      <c r="I28" s="480"/>
      <c r="J28" s="480"/>
      <c r="K28" s="480"/>
      <c r="L28" s="480"/>
      <c r="M28" s="480"/>
      <c r="N28" s="480"/>
      <c r="O28" s="481"/>
      <c r="P28" s="481"/>
      <c r="Q28" s="481"/>
      <c r="R28" s="481"/>
      <c r="S28" s="481"/>
      <c r="T28" s="481"/>
      <c r="U28" s="481"/>
      <c r="V28" s="481"/>
    </row>
    <row r="29" spans="1:23" s="189" customFormat="1" ht="15">
      <c r="A29" s="202" t="s">
        <v>48</v>
      </c>
      <c r="B29" s="482">
        <f t="array" ref="B29:V29">TRANSPOSE('(R) Future debt service'!E38:E58)</f>
        <v>0</v>
      </c>
      <c r="C29" s="472">
        <v>0</v>
      </c>
      <c r="D29" s="472">
        <v>0</v>
      </c>
      <c r="E29" s="472">
        <v>0</v>
      </c>
      <c r="F29" s="472">
        <v>0</v>
      </c>
      <c r="G29" s="472">
        <v>0</v>
      </c>
      <c r="H29" s="480">
        <v>0</v>
      </c>
      <c r="I29" s="480">
        <v>0</v>
      </c>
      <c r="J29" s="480">
        <v>0</v>
      </c>
      <c r="K29" s="480">
        <v>0</v>
      </c>
      <c r="L29" s="480">
        <v>0</v>
      </c>
      <c r="M29" s="480">
        <v>0</v>
      </c>
      <c r="N29" s="480">
        <v>0</v>
      </c>
      <c r="O29" s="473">
        <v>0</v>
      </c>
      <c r="P29" s="473">
        <v>0</v>
      </c>
      <c r="Q29" s="473">
        <v>0</v>
      </c>
      <c r="R29" s="473">
        <v>0</v>
      </c>
      <c r="S29" s="473">
        <v>0</v>
      </c>
      <c r="T29" s="473">
        <v>0</v>
      </c>
      <c r="U29" s="473">
        <v>0</v>
      </c>
      <c r="V29" s="473">
        <v>0</v>
      </c>
      <c r="W29" s="252"/>
    </row>
    <row r="30" spans="1:23" s="189" customFormat="1" ht="8.25" customHeight="1">
      <c r="A30" s="202"/>
      <c r="B30" s="482"/>
      <c r="C30" s="472"/>
      <c r="D30" s="472"/>
      <c r="E30" s="472"/>
      <c r="F30" s="472"/>
      <c r="G30" s="472"/>
      <c r="H30" s="480"/>
      <c r="I30" s="480"/>
      <c r="J30" s="480"/>
      <c r="K30" s="480"/>
      <c r="L30" s="480"/>
      <c r="M30" s="480"/>
      <c r="N30" s="480"/>
      <c r="O30" s="473"/>
      <c r="P30" s="473"/>
      <c r="Q30" s="473"/>
      <c r="R30" s="473"/>
      <c r="S30" s="473"/>
      <c r="T30" s="473"/>
      <c r="U30" s="473"/>
      <c r="V30" s="473"/>
      <c r="W30" s="252"/>
    </row>
    <row r="31" spans="1:23" s="189" customFormat="1" ht="15">
      <c r="A31" s="202" t="s">
        <v>123</v>
      </c>
      <c r="B31" s="479">
        <f>B27+B29</f>
        <v>0</v>
      </c>
      <c r="C31" s="480">
        <f t="shared" ref="C31:V31" si="4">C27+C29</f>
        <v>0</v>
      </c>
      <c r="D31" s="480">
        <f t="shared" si="4"/>
        <v>0</v>
      </c>
      <c r="E31" s="480">
        <f t="shared" si="4"/>
        <v>0</v>
      </c>
      <c r="F31" s="480">
        <f t="shared" si="4"/>
        <v>0</v>
      </c>
      <c r="G31" s="480">
        <f t="shared" si="4"/>
        <v>0</v>
      </c>
      <c r="H31" s="480">
        <f t="shared" si="4"/>
        <v>0</v>
      </c>
      <c r="I31" s="480">
        <f t="shared" si="4"/>
        <v>0</v>
      </c>
      <c r="J31" s="480">
        <f t="shared" si="4"/>
        <v>0</v>
      </c>
      <c r="K31" s="480">
        <f t="shared" si="4"/>
        <v>0</v>
      </c>
      <c r="L31" s="480">
        <f t="shared" si="4"/>
        <v>0</v>
      </c>
      <c r="M31" s="480">
        <f t="shared" si="4"/>
        <v>0</v>
      </c>
      <c r="N31" s="480">
        <f t="shared" si="4"/>
        <v>0</v>
      </c>
      <c r="O31" s="481">
        <f t="shared" si="4"/>
        <v>0</v>
      </c>
      <c r="P31" s="481">
        <f t="shared" si="4"/>
        <v>0</v>
      </c>
      <c r="Q31" s="481">
        <f t="shared" si="4"/>
        <v>0</v>
      </c>
      <c r="R31" s="481">
        <f t="shared" si="4"/>
        <v>0</v>
      </c>
      <c r="S31" s="481">
        <f t="shared" si="4"/>
        <v>0</v>
      </c>
      <c r="T31" s="481">
        <f t="shared" si="4"/>
        <v>0</v>
      </c>
      <c r="U31" s="481">
        <f t="shared" si="4"/>
        <v>0</v>
      </c>
      <c r="V31" s="481">
        <f t="shared" si="4"/>
        <v>0</v>
      </c>
    </row>
    <row r="32" spans="1:23" s="189" customFormat="1" ht="15">
      <c r="A32" s="203"/>
      <c r="B32" s="465"/>
      <c r="C32" s="212"/>
      <c r="D32" s="212"/>
      <c r="E32" s="212"/>
      <c r="F32" s="212"/>
      <c r="G32" s="212"/>
      <c r="H32" s="213"/>
      <c r="I32" s="213"/>
      <c r="J32" s="213"/>
      <c r="K32" s="213"/>
      <c r="L32" s="213"/>
      <c r="M32" s="213"/>
      <c r="N32" s="213"/>
      <c r="O32" s="203"/>
      <c r="P32" s="203"/>
      <c r="Q32" s="203"/>
      <c r="R32" s="203"/>
      <c r="S32" s="203"/>
      <c r="T32" s="203"/>
      <c r="U32" s="203"/>
      <c r="V32" s="203"/>
    </row>
    <row r="33" spans="1:22" s="189" customFormat="1" ht="15.75" thickBot="1">
      <c r="A33" s="202" t="s">
        <v>119</v>
      </c>
      <c r="B33" s="479">
        <f>(MAX($B$27:$V$27)+B29)*0.15</f>
        <v>0</v>
      </c>
      <c r="C33" s="480">
        <f>(MAX($B$27:$V$27)+C29)*0.15-SUM($B$33:B33)</f>
        <v>0</v>
      </c>
      <c r="D33" s="480">
        <f>(MAX($B$27:$V$27)+D29)*0.15-SUM($B$33:C33)</f>
        <v>0</v>
      </c>
      <c r="E33" s="480">
        <f>(MAX($B$27:$V$27)+E29)*0.15-SUM($B$33:D33)</f>
        <v>0</v>
      </c>
      <c r="F33" s="480">
        <f>(MAX($B$27:$V$27)+F29)*0.15-SUM($B$33:E33)</f>
        <v>0</v>
      </c>
      <c r="G33" s="480">
        <f>(MAX($B$27:$V$27)+G29)*0.15-SUM($B$33:F33)</f>
        <v>0</v>
      </c>
      <c r="H33" s="480">
        <f>(MAX($B$27:$V$27)+H29)*0.15-SUM($B$33:G33)</f>
        <v>0</v>
      </c>
      <c r="I33" s="480">
        <f>(MAX($B$27:$V$27)+I29)*0.15-SUM($B$33:H33)</f>
        <v>0</v>
      </c>
      <c r="J33" s="480">
        <f>(MAX($B$27:$V$27)+J29)*0.15-SUM($B$33:I33)</f>
        <v>0</v>
      </c>
      <c r="K33" s="480">
        <f>(MAX($B$27:$V$27)+K29)*0.15-SUM($B$33:J33)</f>
        <v>0</v>
      </c>
      <c r="L33" s="480">
        <v>0</v>
      </c>
      <c r="M33" s="480">
        <v>0</v>
      </c>
      <c r="N33" s="480">
        <v>0</v>
      </c>
      <c r="O33" s="483">
        <v>0</v>
      </c>
      <c r="P33" s="483">
        <v>0</v>
      </c>
      <c r="Q33" s="483">
        <v>0</v>
      </c>
      <c r="R33" s="483">
        <v>0</v>
      </c>
      <c r="S33" s="483">
        <v>0</v>
      </c>
      <c r="T33" s="483">
        <v>0</v>
      </c>
      <c r="U33" s="483">
        <v>0</v>
      </c>
      <c r="V33" s="483">
        <v>0</v>
      </c>
    </row>
    <row r="34" spans="1:22" s="189" customFormat="1" ht="15.75" customHeight="1" thickBot="1">
      <c r="A34" s="202" t="s">
        <v>124</v>
      </c>
      <c r="B34" s="489">
        <v>1336148.44</v>
      </c>
      <c r="C34" s="485">
        <f>C33*0.25</f>
        <v>0</v>
      </c>
      <c r="D34" s="486">
        <f>D33*0.25</f>
        <v>0</v>
      </c>
      <c r="E34" s="486">
        <f>E33*0.25</f>
        <v>0</v>
      </c>
      <c r="F34" s="486">
        <f>F33*0.25</f>
        <v>0</v>
      </c>
      <c r="G34" s="486">
        <f t="shared" ref="G34:V34" si="5">G33*0.25</f>
        <v>0</v>
      </c>
      <c r="H34" s="486">
        <f t="shared" si="5"/>
        <v>0</v>
      </c>
      <c r="I34" s="486">
        <f t="shared" si="5"/>
        <v>0</v>
      </c>
      <c r="J34" s="499">
        <f t="shared" si="5"/>
        <v>0</v>
      </c>
      <c r="K34" s="499">
        <f t="shared" si="5"/>
        <v>0</v>
      </c>
      <c r="L34" s="499">
        <f t="shared" si="5"/>
        <v>0</v>
      </c>
      <c r="M34" s="499">
        <f t="shared" si="5"/>
        <v>0</v>
      </c>
      <c r="N34" s="499">
        <f t="shared" si="5"/>
        <v>0</v>
      </c>
      <c r="O34" s="487">
        <f t="shared" si="5"/>
        <v>0</v>
      </c>
      <c r="P34" s="487">
        <f t="shared" si="5"/>
        <v>0</v>
      </c>
      <c r="Q34" s="487">
        <f t="shared" si="5"/>
        <v>0</v>
      </c>
      <c r="R34" s="487">
        <f t="shared" si="5"/>
        <v>0</v>
      </c>
      <c r="S34" s="487">
        <f t="shared" si="5"/>
        <v>0</v>
      </c>
      <c r="T34" s="487">
        <f t="shared" si="5"/>
        <v>0</v>
      </c>
      <c r="U34" s="487">
        <f t="shared" si="5"/>
        <v>0</v>
      </c>
      <c r="V34" s="487">
        <f t="shared" si="5"/>
        <v>0</v>
      </c>
    </row>
    <row r="35" spans="1:22" s="189" customFormat="1" ht="12">
      <c r="A35" s="490"/>
      <c r="B35" s="491"/>
      <c r="C35" s="492"/>
      <c r="D35" s="492"/>
      <c r="E35" s="492"/>
      <c r="F35" s="252"/>
      <c r="G35" s="252"/>
      <c r="H35" s="493"/>
      <c r="I35" s="493"/>
      <c r="J35" s="493"/>
      <c r="K35" s="493"/>
      <c r="L35" s="252"/>
    </row>
    <row r="36" spans="1:22" s="189" customFormat="1" ht="12">
      <c r="A36" s="490"/>
      <c r="B36" s="491"/>
      <c r="C36" s="492"/>
      <c r="D36" s="492"/>
      <c r="E36" s="492"/>
      <c r="F36" s="252"/>
      <c r="G36" s="252"/>
      <c r="H36" s="493"/>
      <c r="I36" s="493"/>
      <c r="J36" s="493"/>
      <c r="K36" s="493"/>
      <c r="L36" s="252"/>
    </row>
    <row r="37" spans="1:22" s="189" customFormat="1" ht="12">
      <c r="A37" s="490"/>
      <c r="C37" s="492"/>
      <c r="D37" s="492"/>
      <c r="E37" s="492"/>
      <c r="F37" s="252"/>
      <c r="G37" s="252"/>
      <c r="H37" s="493"/>
      <c r="I37" s="493"/>
      <c r="J37" s="493"/>
      <c r="K37" s="493"/>
      <c r="L37" s="252"/>
    </row>
    <row r="38" spans="1:22" s="189" customFormat="1" ht="12">
      <c r="A38" s="490"/>
      <c r="C38" s="492"/>
      <c r="D38" s="492"/>
      <c r="E38" s="492"/>
      <c r="F38" s="252"/>
      <c r="G38" s="252"/>
      <c r="H38" s="493"/>
      <c r="I38" s="493"/>
      <c r="J38" s="493"/>
      <c r="K38" s="493"/>
      <c r="L38" s="252"/>
    </row>
    <row r="39" spans="1:22" ht="13.5" thickBot="1"/>
    <row r="40" spans="1:22" ht="15.75" thickBot="1">
      <c r="B40" s="741" t="s">
        <v>112</v>
      </c>
      <c r="C40" s="742"/>
      <c r="D40" s="742"/>
      <c r="E40" s="742"/>
      <c r="F40" s="742"/>
      <c r="G40" s="742"/>
      <c r="H40" s="742"/>
      <c r="I40" s="743"/>
    </row>
    <row r="41" spans="1:22">
      <c r="B41" s="730" t="s">
        <v>6</v>
      </c>
      <c r="C41" s="730"/>
      <c r="D41" s="730"/>
      <c r="G41" s="730" t="s">
        <v>0</v>
      </c>
      <c r="H41" s="730"/>
      <c r="I41" s="730"/>
    </row>
    <row r="42" spans="1:22">
      <c r="B42" s="450" t="s">
        <v>113</v>
      </c>
      <c r="C42" s="450" t="s">
        <v>114</v>
      </c>
      <c r="D42" s="450" t="s">
        <v>115</v>
      </c>
      <c r="G42" s="450" t="s">
        <v>113</v>
      </c>
      <c r="H42" s="450" t="s">
        <v>114</v>
      </c>
      <c r="I42" s="450" t="s">
        <v>115</v>
      </c>
      <c r="J42" s="500"/>
      <c r="K42" s="500"/>
    </row>
    <row r="43" spans="1:22">
      <c r="A43" s="451">
        <v>40848</v>
      </c>
      <c r="B43" s="452">
        <f>+B34</f>
        <v>1336148.44</v>
      </c>
      <c r="C43" s="452">
        <f>+B43/COUNT(A43:A$282)</f>
        <v>5567.2851666666666</v>
      </c>
      <c r="D43" s="452">
        <f>+B43-C43</f>
        <v>1330581.1548333333</v>
      </c>
      <c r="F43" s="451">
        <f>+A43</f>
        <v>40848</v>
      </c>
      <c r="G43" s="453"/>
      <c r="H43" s="454"/>
      <c r="I43" s="454"/>
    </row>
    <row r="44" spans="1:22">
      <c r="A44" s="451">
        <v>40878</v>
      </c>
      <c r="B44" s="452"/>
      <c r="C44" s="452">
        <f>(+D43+B44)/COUNT(A44:A$282)</f>
        <v>5567.2851666666666</v>
      </c>
      <c r="D44" s="452">
        <f>+D43+B44-C44</f>
        <v>1325013.8696666667</v>
      </c>
      <c r="F44" s="451">
        <f t="shared" ref="F44:F107" si="6">+A44</f>
        <v>40878</v>
      </c>
      <c r="G44" s="453"/>
      <c r="H44" s="454"/>
      <c r="I44" s="454"/>
    </row>
    <row r="45" spans="1:22">
      <c r="A45" s="451">
        <v>40909</v>
      </c>
      <c r="B45" s="452">
        <f>+C34</f>
        <v>0</v>
      </c>
      <c r="C45" s="452">
        <f>(+D44+B45)/COUNT(A45:A$282)</f>
        <v>5567.2851666666666</v>
      </c>
      <c r="D45" s="452">
        <f t="shared" ref="D45:D108" si="7">+D44+B45-C45</f>
        <v>1319446.5845000001</v>
      </c>
      <c r="F45" s="451">
        <f t="shared" si="6"/>
        <v>40909</v>
      </c>
      <c r="G45" s="453"/>
      <c r="H45" s="454"/>
      <c r="I45" s="454"/>
    </row>
    <row r="46" spans="1:22">
      <c r="A46" s="451">
        <v>40940</v>
      </c>
      <c r="B46" s="452"/>
      <c r="C46" s="452">
        <f>(+D45+B46)/COUNT(A46:A$282)</f>
        <v>5567.2851666666675</v>
      </c>
      <c r="D46" s="452">
        <f t="shared" si="7"/>
        <v>1313879.2993333335</v>
      </c>
      <c r="F46" s="451">
        <f t="shared" si="6"/>
        <v>40940</v>
      </c>
      <c r="G46" s="453"/>
      <c r="H46" s="454"/>
      <c r="I46" s="454"/>
    </row>
    <row r="47" spans="1:22">
      <c r="A47" s="451">
        <v>40969</v>
      </c>
      <c r="B47" s="452"/>
      <c r="C47" s="452">
        <f>(+D46+B47)/COUNT(A47:A$282)</f>
        <v>5567.2851666666675</v>
      </c>
      <c r="D47" s="452">
        <f t="shared" si="7"/>
        <v>1308312.0141666669</v>
      </c>
      <c r="F47" s="451">
        <f t="shared" si="6"/>
        <v>40969</v>
      </c>
      <c r="G47" s="453"/>
      <c r="H47" s="454"/>
      <c r="I47" s="454"/>
    </row>
    <row r="48" spans="1:22">
      <c r="A48" s="451">
        <v>41000</v>
      </c>
      <c r="B48" s="452"/>
      <c r="C48" s="452">
        <f>(+D47+B48)/COUNT(A48:A$282)</f>
        <v>5567.2851666666675</v>
      </c>
      <c r="D48" s="452">
        <f t="shared" si="7"/>
        <v>1302744.7290000003</v>
      </c>
      <c r="F48" s="451">
        <f t="shared" si="6"/>
        <v>41000</v>
      </c>
      <c r="G48" s="453"/>
      <c r="H48" s="454"/>
      <c r="I48" s="454"/>
    </row>
    <row r="49" spans="1:11">
      <c r="A49" s="451">
        <v>41030</v>
      </c>
      <c r="B49" s="452"/>
      <c r="C49" s="452">
        <f>(+D48+B49)/COUNT(A49:A$282)</f>
        <v>5567.2851666666675</v>
      </c>
      <c r="D49" s="452">
        <f t="shared" si="7"/>
        <v>1297177.4438333337</v>
      </c>
      <c r="F49" s="451">
        <f t="shared" si="6"/>
        <v>41030</v>
      </c>
      <c r="G49" s="453"/>
      <c r="H49" s="454"/>
      <c r="I49" s="454"/>
    </row>
    <row r="50" spans="1:11">
      <c r="A50" s="451">
        <v>41061</v>
      </c>
      <c r="B50" s="452"/>
      <c r="C50" s="452">
        <f>(+D49+B50)/COUNT(A50:A$282)</f>
        <v>5567.2851666666684</v>
      </c>
      <c r="D50" s="452">
        <f t="shared" si="7"/>
        <v>1291610.1586666671</v>
      </c>
      <c r="F50" s="451">
        <f t="shared" si="6"/>
        <v>41061</v>
      </c>
      <c r="G50" s="453"/>
      <c r="H50" s="454"/>
      <c r="I50" s="454"/>
    </row>
    <row r="51" spans="1:11">
      <c r="A51" s="451">
        <v>41091</v>
      </c>
      <c r="B51" s="452"/>
      <c r="C51" s="452">
        <f>(+D50+B51)/COUNT(A51:A$282)</f>
        <v>5567.2851666666684</v>
      </c>
      <c r="D51" s="452">
        <f t="shared" si="7"/>
        <v>1286042.8735000005</v>
      </c>
      <c r="F51" s="451">
        <f t="shared" si="6"/>
        <v>41091</v>
      </c>
      <c r="G51" s="452">
        <f>+C21</f>
        <v>0</v>
      </c>
      <c r="H51" s="452">
        <f>+G51/COUNT(F51:F$282)</f>
        <v>0</v>
      </c>
      <c r="I51" s="452">
        <f>+G51-H51</f>
        <v>0</v>
      </c>
      <c r="J51" s="501"/>
      <c r="K51" s="501"/>
    </row>
    <row r="52" spans="1:11">
      <c r="A52" s="451">
        <v>41122</v>
      </c>
      <c r="B52" s="452"/>
      <c r="C52" s="452">
        <f>(+D51+B52)/COUNT(A52:A$282)</f>
        <v>5567.2851666666684</v>
      </c>
      <c r="D52" s="452">
        <f t="shared" si="7"/>
        <v>1280475.5883333338</v>
      </c>
      <c r="F52" s="451">
        <f t="shared" si="6"/>
        <v>41122</v>
      </c>
      <c r="G52" s="452"/>
      <c r="H52" s="452">
        <f>(+I51+G52)/COUNT(F52:F$282)</f>
        <v>0</v>
      </c>
      <c r="I52" s="452">
        <f>+I51+G52-H52</f>
        <v>0</v>
      </c>
      <c r="J52" s="501"/>
      <c r="K52" s="501"/>
    </row>
    <row r="53" spans="1:11">
      <c r="A53" s="451">
        <v>41153</v>
      </c>
      <c r="B53" s="452"/>
      <c r="C53" s="452">
        <f>(+D52+B53)/COUNT(A53:A$282)</f>
        <v>5567.2851666666693</v>
      </c>
      <c r="D53" s="452">
        <f t="shared" si="7"/>
        <v>1274908.3031666672</v>
      </c>
      <c r="F53" s="451">
        <f t="shared" si="6"/>
        <v>41153</v>
      </c>
      <c r="G53" s="452"/>
      <c r="H53" s="452">
        <f>(+I52+G53)/COUNT(F53:F$282)</f>
        <v>0</v>
      </c>
      <c r="I53" s="452">
        <f t="shared" ref="I53:I116" si="8">+I52+G53-H53</f>
        <v>0</v>
      </c>
      <c r="J53" s="501"/>
      <c r="K53" s="501"/>
    </row>
    <row r="54" spans="1:11">
      <c r="A54" s="451">
        <v>41183</v>
      </c>
      <c r="B54" s="452"/>
      <c r="C54" s="452">
        <f>(+D53+B54)/COUNT(A54:A$282)</f>
        <v>5567.2851666666693</v>
      </c>
      <c r="D54" s="452">
        <f t="shared" si="7"/>
        <v>1269341.0180000006</v>
      </c>
      <c r="F54" s="451">
        <f t="shared" si="6"/>
        <v>41183</v>
      </c>
      <c r="G54" s="452"/>
      <c r="H54" s="452">
        <f>(+I53+G54)/COUNT(F54:F$282)</f>
        <v>0</v>
      </c>
      <c r="I54" s="452">
        <f t="shared" si="8"/>
        <v>0</v>
      </c>
      <c r="J54" s="501"/>
      <c r="K54" s="501"/>
    </row>
    <row r="55" spans="1:11">
      <c r="A55" s="451">
        <v>41214</v>
      </c>
      <c r="B55" s="452"/>
      <c r="C55" s="452">
        <f>(+D54+B55)/COUNT(A55:A$282)</f>
        <v>5567.2851666666693</v>
      </c>
      <c r="D55" s="452">
        <f t="shared" si="7"/>
        <v>1263773.732833334</v>
      </c>
      <c r="F55" s="451">
        <f t="shared" si="6"/>
        <v>41214</v>
      </c>
      <c r="G55" s="452"/>
      <c r="H55" s="452">
        <f>(+I54+G55)/COUNT(F55:F$282)</f>
        <v>0</v>
      </c>
      <c r="I55" s="452">
        <f t="shared" si="8"/>
        <v>0</v>
      </c>
      <c r="J55" s="501"/>
      <c r="K55" s="501"/>
    </row>
    <row r="56" spans="1:11">
      <c r="A56" s="451">
        <v>41244</v>
      </c>
      <c r="B56" s="452"/>
      <c r="C56" s="452">
        <f>(+D55+B56)/COUNT(A56:A$282)</f>
        <v>5567.2851666666693</v>
      </c>
      <c r="D56" s="452">
        <f t="shared" si="7"/>
        <v>1258206.4476666674</v>
      </c>
      <c r="F56" s="451">
        <f t="shared" si="6"/>
        <v>41244</v>
      </c>
      <c r="G56" s="452"/>
      <c r="H56" s="452">
        <f>(+I55+G56)/COUNT(F56:F$282)</f>
        <v>0</v>
      </c>
      <c r="I56" s="452">
        <f t="shared" si="8"/>
        <v>0</v>
      </c>
      <c r="J56" s="501"/>
      <c r="K56" s="501"/>
    </row>
    <row r="57" spans="1:11">
      <c r="A57" s="451">
        <v>41275</v>
      </c>
      <c r="B57" s="452">
        <f>+D34</f>
        <v>0</v>
      </c>
      <c r="C57" s="452">
        <f>(+D56+B57)/COUNT(A57:A$282)</f>
        <v>5567.2851666666702</v>
      </c>
      <c r="D57" s="452">
        <f t="shared" si="7"/>
        <v>1252639.1625000008</v>
      </c>
      <c r="F57" s="451">
        <f t="shared" si="6"/>
        <v>41275</v>
      </c>
      <c r="G57" s="455">
        <f>+D21</f>
        <v>0</v>
      </c>
      <c r="H57" s="452">
        <f>(+I56+G57)/COUNT(F57:F$282)</f>
        <v>0</v>
      </c>
      <c r="I57" s="452">
        <f t="shared" si="8"/>
        <v>0</v>
      </c>
      <c r="J57" s="501"/>
      <c r="K57" s="501"/>
    </row>
    <row r="58" spans="1:11">
      <c r="A58" s="451">
        <v>41306</v>
      </c>
      <c r="B58" s="452"/>
      <c r="C58" s="452">
        <f>(+D57+B58)/COUNT(A58:A$282)</f>
        <v>5567.2851666666702</v>
      </c>
      <c r="D58" s="452">
        <f t="shared" si="7"/>
        <v>1247071.8773333342</v>
      </c>
      <c r="F58" s="451">
        <f t="shared" si="6"/>
        <v>41306</v>
      </c>
      <c r="G58" s="452"/>
      <c r="H58" s="452">
        <f>(+I57+G58)/COUNT(F58:F$282)</f>
        <v>0</v>
      </c>
      <c r="I58" s="452">
        <f t="shared" si="8"/>
        <v>0</v>
      </c>
      <c r="J58" s="501"/>
      <c r="K58" s="501"/>
    </row>
    <row r="59" spans="1:11">
      <c r="A59" s="451">
        <v>41334</v>
      </c>
      <c r="B59" s="452"/>
      <c r="C59" s="452">
        <f>(+D58+B59)/COUNT(A59:A$282)</f>
        <v>5567.2851666666702</v>
      </c>
      <c r="D59" s="452">
        <f t="shared" si="7"/>
        <v>1241504.5921666676</v>
      </c>
      <c r="F59" s="451">
        <f t="shared" si="6"/>
        <v>41334</v>
      </c>
      <c r="G59" s="452"/>
      <c r="H59" s="452">
        <f>(+I58+G59)/COUNT(F59:F$282)</f>
        <v>0</v>
      </c>
      <c r="I59" s="452">
        <f t="shared" si="8"/>
        <v>0</v>
      </c>
      <c r="J59" s="501"/>
      <c r="K59" s="501"/>
    </row>
    <row r="60" spans="1:11">
      <c r="A60" s="451">
        <v>41365</v>
      </c>
      <c r="B60" s="452"/>
      <c r="C60" s="452">
        <f>(+D59+B60)/COUNT(A60:A$282)</f>
        <v>5567.2851666666711</v>
      </c>
      <c r="D60" s="452">
        <f t="shared" si="7"/>
        <v>1235937.307000001</v>
      </c>
      <c r="F60" s="451">
        <f t="shared" si="6"/>
        <v>41365</v>
      </c>
      <c r="G60" s="452"/>
      <c r="H60" s="452">
        <f>(+I59+G60)/COUNT(F60:F$282)</f>
        <v>0</v>
      </c>
      <c r="I60" s="452">
        <f t="shared" si="8"/>
        <v>0</v>
      </c>
      <c r="J60" s="501"/>
      <c r="K60" s="501"/>
    </row>
    <row r="61" spans="1:11">
      <c r="A61" s="451">
        <v>41395</v>
      </c>
      <c r="B61" s="452"/>
      <c r="C61" s="452">
        <f>(+D60+B61)/COUNT(A61:A$282)</f>
        <v>5567.2851666666711</v>
      </c>
      <c r="D61" s="452">
        <f t="shared" si="7"/>
        <v>1230370.0218333344</v>
      </c>
      <c r="F61" s="451">
        <f t="shared" si="6"/>
        <v>41395</v>
      </c>
      <c r="G61" s="452"/>
      <c r="H61" s="452">
        <f>(+I60+G61)/COUNT(F61:F$282)</f>
        <v>0</v>
      </c>
      <c r="I61" s="452">
        <f t="shared" si="8"/>
        <v>0</v>
      </c>
      <c r="J61" s="501"/>
      <c r="K61" s="501"/>
    </row>
    <row r="62" spans="1:11">
      <c r="A62" s="451">
        <v>41426</v>
      </c>
      <c r="B62" s="452"/>
      <c r="C62" s="452">
        <f>(+D61+B62)/COUNT(A62:A$282)</f>
        <v>5567.2851666666711</v>
      </c>
      <c r="D62" s="452">
        <f t="shared" si="7"/>
        <v>1224802.7366666677</v>
      </c>
      <c r="F62" s="451">
        <f t="shared" si="6"/>
        <v>41426</v>
      </c>
      <c r="G62" s="452"/>
      <c r="H62" s="452">
        <f>(+I61+G62)/COUNT(F62:F$282)</f>
        <v>0</v>
      </c>
      <c r="I62" s="452">
        <f t="shared" si="8"/>
        <v>0</v>
      </c>
      <c r="J62" s="501"/>
      <c r="K62" s="501"/>
    </row>
    <row r="63" spans="1:11">
      <c r="A63" s="451">
        <v>41456</v>
      </c>
      <c r="B63" s="452"/>
      <c r="C63" s="452">
        <f>(+D62+B63)/COUNT(A63:A$282)</f>
        <v>5567.2851666666711</v>
      </c>
      <c r="D63" s="452">
        <f t="shared" si="7"/>
        <v>1219235.4515000011</v>
      </c>
      <c r="F63" s="451">
        <f t="shared" si="6"/>
        <v>41456</v>
      </c>
      <c r="G63" s="452"/>
      <c r="H63" s="452">
        <f>(+I62+G63)/COUNT(F63:F$282)</f>
        <v>0</v>
      </c>
      <c r="I63" s="452">
        <f t="shared" si="8"/>
        <v>0</v>
      </c>
      <c r="J63" s="501"/>
      <c r="K63" s="501"/>
    </row>
    <row r="64" spans="1:11">
      <c r="A64" s="451">
        <v>41487</v>
      </c>
      <c r="B64" s="452"/>
      <c r="C64" s="452">
        <f>(+D63+B64)/COUNT(A64:A$282)</f>
        <v>5567.285166666672</v>
      </c>
      <c r="D64" s="452">
        <f t="shared" si="7"/>
        <v>1213668.1663333345</v>
      </c>
      <c r="F64" s="451">
        <f t="shared" si="6"/>
        <v>41487</v>
      </c>
      <c r="G64" s="452"/>
      <c r="H64" s="452">
        <f>(+I63+G64)/COUNT(F64:F$282)</f>
        <v>0</v>
      </c>
      <c r="I64" s="452">
        <f t="shared" si="8"/>
        <v>0</v>
      </c>
      <c r="J64" s="501"/>
      <c r="K64" s="501"/>
    </row>
    <row r="65" spans="1:11">
      <c r="A65" s="451">
        <v>41518</v>
      </c>
      <c r="B65" s="452"/>
      <c r="C65" s="452">
        <f>(+D64+B65)/COUNT(A65:A$282)</f>
        <v>5567.285166666672</v>
      </c>
      <c r="D65" s="452">
        <f t="shared" si="7"/>
        <v>1208100.8811666679</v>
      </c>
      <c r="F65" s="451">
        <f t="shared" si="6"/>
        <v>41518</v>
      </c>
      <c r="G65" s="452"/>
      <c r="H65" s="452">
        <f>(+I64+G65)/COUNT(F65:F$282)</f>
        <v>0</v>
      </c>
      <c r="I65" s="452">
        <f t="shared" si="8"/>
        <v>0</v>
      </c>
      <c r="J65" s="501"/>
      <c r="K65" s="501"/>
    </row>
    <row r="66" spans="1:11">
      <c r="A66" s="451">
        <v>41548</v>
      </c>
      <c r="B66" s="452"/>
      <c r="C66" s="452">
        <f>(+D65+B66)/COUNT(A66:A$282)</f>
        <v>5567.285166666672</v>
      </c>
      <c r="D66" s="452">
        <f t="shared" si="7"/>
        <v>1202533.5960000013</v>
      </c>
      <c r="F66" s="451">
        <f t="shared" si="6"/>
        <v>41548</v>
      </c>
      <c r="G66" s="452"/>
      <c r="H66" s="452">
        <f>(+I65+G66)/COUNT(F66:F$282)</f>
        <v>0</v>
      </c>
      <c r="I66" s="452">
        <f t="shared" si="8"/>
        <v>0</v>
      </c>
      <c r="J66" s="501"/>
      <c r="K66" s="501"/>
    </row>
    <row r="67" spans="1:11">
      <c r="A67" s="451">
        <v>41579</v>
      </c>
      <c r="B67" s="452"/>
      <c r="C67" s="452">
        <f>(+D66+B67)/COUNT(A67:A$282)</f>
        <v>5567.2851666666729</v>
      </c>
      <c r="D67" s="452">
        <f t="shared" si="7"/>
        <v>1196966.3108333347</v>
      </c>
      <c r="F67" s="451">
        <f t="shared" si="6"/>
        <v>41579</v>
      </c>
      <c r="G67" s="452"/>
      <c r="H67" s="452">
        <f>(+I66+G67)/COUNT(F67:F$282)</f>
        <v>0</v>
      </c>
      <c r="I67" s="452">
        <f t="shared" si="8"/>
        <v>0</v>
      </c>
      <c r="J67" s="501"/>
      <c r="K67" s="501"/>
    </row>
    <row r="68" spans="1:11">
      <c r="A68" s="451">
        <v>41609</v>
      </c>
      <c r="B68" s="452"/>
      <c r="C68" s="452">
        <f>(+D67+B68)/COUNT(A68:A$282)</f>
        <v>5567.2851666666729</v>
      </c>
      <c r="D68" s="452">
        <f t="shared" si="7"/>
        <v>1191399.0256666681</v>
      </c>
      <c r="F68" s="451">
        <f t="shared" si="6"/>
        <v>41609</v>
      </c>
      <c r="G68" s="452"/>
      <c r="H68" s="452">
        <f>(+I67+G68)/COUNT(F68:F$282)</f>
        <v>0</v>
      </c>
      <c r="I68" s="452">
        <f t="shared" si="8"/>
        <v>0</v>
      </c>
      <c r="J68" s="501"/>
      <c r="K68" s="501"/>
    </row>
    <row r="69" spans="1:11">
      <c r="A69" s="451">
        <v>41640</v>
      </c>
      <c r="B69" s="452">
        <f>+E34</f>
        <v>0</v>
      </c>
      <c r="C69" s="452">
        <f>(+D68+B69)/COUNT(A69:A$282)</f>
        <v>5567.2851666666729</v>
      </c>
      <c r="D69" s="452">
        <f t="shared" si="7"/>
        <v>1185831.7405000015</v>
      </c>
      <c r="F69" s="451">
        <f t="shared" si="6"/>
        <v>41640</v>
      </c>
      <c r="G69" s="455">
        <f>+E21</f>
        <v>0</v>
      </c>
      <c r="H69" s="452">
        <f>(+I68+G69)/COUNT(F69:F$282)</f>
        <v>0</v>
      </c>
      <c r="I69" s="452">
        <f t="shared" si="8"/>
        <v>0</v>
      </c>
      <c r="J69" s="501"/>
      <c r="K69" s="501"/>
    </row>
    <row r="70" spans="1:11">
      <c r="A70" s="451">
        <v>41671</v>
      </c>
      <c r="B70" s="452"/>
      <c r="C70" s="452">
        <f>(+D69+B70)/COUNT(A70:A$282)</f>
        <v>5567.2851666666738</v>
      </c>
      <c r="D70" s="452">
        <f t="shared" si="7"/>
        <v>1180264.4553333349</v>
      </c>
      <c r="F70" s="451">
        <f t="shared" si="6"/>
        <v>41671</v>
      </c>
      <c r="G70" s="452"/>
      <c r="H70" s="452">
        <f>(+I69+G70)/COUNT(F70:F$282)</f>
        <v>0</v>
      </c>
      <c r="I70" s="452">
        <f t="shared" si="8"/>
        <v>0</v>
      </c>
      <c r="J70" s="501"/>
      <c r="K70" s="501"/>
    </row>
    <row r="71" spans="1:11">
      <c r="A71" s="451">
        <v>41699</v>
      </c>
      <c r="B71" s="452"/>
      <c r="C71" s="452">
        <f>(+D70+B71)/COUNT(A71:A$282)</f>
        <v>5567.2851666666738</v>
      </c>
      <c r="D71" s="452">
        <f t="shared" si="7"/>
        <v>1174697.1701666682</v>
      </c>
      <c r="F71" s="451">
        <f t="shared" si="6"/>
        <v>41699</v>
      </c>
      <c r="G71" s="452"/>
      <c r="H71" s="452">
        <f>(+I70+G71)/COUNT(F71:F$282)</f>
        <v>0</v>
      </c>
      <c r="I71" s="452">
        <f t="shared" si="8"/>
        <v>0</v>
      </c>
      <c r="J71" s="501"/>
      <c r="K71" s="501"/>
    </row>
    <row r="72" spans="1:11">
      <c r="A72" s="451">
        <v>41730</v>
      </c>
      <c r="B72" s="452"/>
      <c r="C72" s="452">
        <f>(+D71+B72)/COUNT(A72:A$282)</f>
        <v>5567.2851666666738</v>
      </c>
      <c r="D72" s="452">
        <f t="shared" si="7"/>
        <v>1169129.8850000016</v>
      </c>
      <c r="F72" s="451">
        <f t="shared" si="6"/>
        <v>41730</v>
      </c>
      <c r="G72" s="452"/>
      <c r="H72" s="452">
        <f>(+I71+G72)/COUNT(F72:F$282)</f>
        <v>0</v>
      </c>
      <c r="I72" s="452">
        <f t="shared" si="8"/>
        <v>0</v>
      </c>
      <c r="J72" s="501"/>
      <c r="K72" s="501"/>
    </row>
    <row r="73" spans="1:11">
      <c r="A73" s="451">
        <v>41760</v>
      </c>
      <c r="B73" s="452"/>
      <c r="C73" s="452">
        <f>(+D72+B73)/COUNT(A73:A$282)</f>
        <v>5567.2851666666747</v>
      </c>
      <c r="D73" s="452">
        <f t="shared" si="7"/>
        <v>1163562.599833335</v>
      </c>
      <c r="F73" s="451">
        <f t="shared" si="6"/>
        <v>41760</v>
      </c>
      <c r="G73" s="452"/>
      <c r="H73" s="452">
        <f>(+I72+G73)/COUNT(F73:F$282)</f>
        <v>0</v>
      </c>
      <c r="I73" s="452">
        <f t="shared" si="8"/>
        <v>0</v>
      </c>
      <c r="J73" s="501"/>
      <c r="K73" s="501"/>
    </row>
    <row r="74" spans="1:11">
      <c r="A74" s="451">
        <v>41791</v>
      </c>
      <c r="B74" s="452"/>
      <c r="C74" s="452">
        <f>(+D73+B74)/COUNT(A74:A$282)</f>
        <v>5567.2851666666747</v>
      </c>
      <c r="D74" s="452">
        <f t="shared" si="7"/>
        <v>1157995.3146666684</v>
      </c>
      <c r="F74" s="451">
        <f t="shared" si="6"/>
        <v>41791</v>
      </c>
      <c r="G74" s="452"/>
      <c r="H74" s="452">
        <f>(+I73+G74)/COUNT(F74:F$282)</f>
        <v>0</v>
      </c>
      <c r="I74" s="452">
        <f t="shared" si="8"/>
        <v>0</v>
      </c>
      <c r="J74" s="501"/>
      <c r="K74" s="501"/>
    </row>
    <row r="75" spans="1:11">
      <c r="A75" s="451">
        <v>41821</v>
      </c>
      <c r="B75" s="452"/>
      <c r="C75" s="452">
        <f>(+D74+B75)/COUNT(A75:A$282)</f>
        <v>5567.2851666666747</v>
      </c>
      <c r="D75" s="452">
        <f t="shared" si="7"/>
        <v>1152428.0295000018</v>
      </c>
      <c r="F75" s="451">
        <f t="shared" si="6"/>
        <v>41821</v>
      </c>
      <c r="G75" s="452"/>
      <c r="H75" s="452">
        <f>(+I74+G75)/COUNT(F75:F$282)</f>
        <v>0</v>
      </c>
      <c r="I75" s="452">
        <f t="shared" si="8"/>
        <v>0</v>
      </c>
      <c r="J75" s="501"/>
      <c r="K75" s="501"/>
    </row>
    <row r="76" spans="1:11">
      <c r="A76" s="451">
        <v>41852</v>
      </c>
      <c r="B76" s="452"/>
      <c r="C76" s="452">
        <f>(+D75+B76)/COUNT(A76:A$282)</f>
        <v>5567.2851666666757</v>
      </c>
      <c r="D76" s="452">
        <f t="shared" si="7"/>
        <v>1146860.7443333352</v>
      </c>
      <c r="F76" s="451">
        <f t="shared" si="6"/>
        <v>41852</v>
      </c>
      <c r="G76" s="452"/>
      <c r="H76" s="452">
        <f>(+I75+G76)/COUNT(F76:F$282)</f>
        <v>0</v>
      </c>
      <c r="I76" s="452">
        <f t="shared" si="8"/>
        <v>0</v>
      </c>
      <c r="J76" s="501"/>
      <c r="K76" s="501"/>
    </row>
    <row r="77" spans="1:11">
      <c r="A77" s="451">
        <v>41883</v>
      </c>
      <c r="B77" s="452"/>
      <c r="C77" s="452">
        <f>(+D76+B77)/COUNT(A77:A$282)</f>
        <v>5567.2851666666757</v>
      </c>
      <c r="D77" s="452">
        <f t="shared" si="7"/>
        <v>1141293.4591666686</v>
      </c>
      <c r="F77" s="451">
        <f t="shared" si="6"/>
        <v>41883</v>
      </c>
      <c r="G77" s="452"/>
      <c r="H77" s="452">
        <f>(+I76+G77)/COUNT(F77:F$282)</f>
        <v>0</v>
      </c>
      <c r="I77" s="452">
        <f t="shared" si="8"/>
        <v>0</v>
      </c>
      <c r="J77" s="501"/>
      <c r="K77" s="501"/>
    </row>
    <row r="78" spans="1:11">
      <c r="A78" s="451">
        <v>41913</v>
      </c>
      <c r="B78" s="452"/>
      <c r="C78" s="452">
        <f>(+D77+B78)/COUNT(A78:A$282)</f>
        <v>5567.2851666666757</v>
      </c>
      <c r="D78" s="452">
        <f t="shared" si="7"/>
        <v>1135726.174000002</v>
      </c>
      <c r="F78" s="451">
        <f t="shared" si="6"/>
        <v>41913</v>
      </c>
      <c r="G78" s="452"/>
      <c r="H78" s="452">
        <f>(+I77+G78)/COUNT(F78:F$282)</f>
        <v>0</v>
      </c>
      <c r="I78" s="452">
        <f t="shared" si="8"/>
        <v>0</v>
      </c>
      <c r="J78" s="501"/>
      <c r="K78" s="501"/>
    </row>
    <row r="79" spans="1:11">
      <c r="A79" s="451">
        <v>41944</v>
      </c>
      <c r="B79" s="452"/>
      <c r="C79" s="452">
        <f>(+D78+B79)/COUNT(A79:A$282)</f>
        <v>5567.2851666666766</v>
      </c>
      <c r="D79" s="452">
        <f t="shared" si="7"/>
        <v>1130158.8888333354</v>
      </c>
      <c r="F79" s="451">
        <f t="shared" si="6"/>
        <v>41944</v>
      </c>
      <c r="G79" s="452"/>
      <c r="H79" s="452">
        <f>(+I78+G79)/COUNT(F79:F$282)</f>
        <v>0</v>
      </c>
      <c r="I79" s="452">
        <f t="shared" si="8"/>
        <v>0</v>
      </c>
      <c r="J79" s="501"/>
      <c r="K79" s="501"/>
    </row>
    <row r="80" spans="1:11">
      <c r="A80" s="451">
        <v>41974</v>
      </c>
      <c r="B80" s="452"/>
      <c r="C80" s="452">
        <f>(+D79+B80)/COUNT(A80:A$282)</f>
        <v>5567.2851666666766</v>
      </c>
      <c r="D80" s="452">
        <f t="shared" si="7"/>
        <v>1124591.6036666688</v>
      </c>
      <c r="F80" s="451">
        <f t="shared" si="6"/>
        <v>41974</v>
      </c>
      <c r="G80" s="452"/>
      <c r="H80" s="452">
        <f>(+I79+G80)/COUNT(F80:F$282)</f>
        <v>0</v>
      </c>
      <c r="I80" s="452">
        <f t="shared" si="8"/>
        <v>0</v>
      </c>
      <c r="J80" s="501"/>
      <c r="K80" s="501"/>
    </row>
    <row r="81" spans="1:12">
      <c r="A81" s="451">
        <v>42005</v>
      </c>
      <c r="B81" s="452">
        <f>+F34</f>
        <v>0</v>
      </c>
      <c r="C81" s="452">
        <f>(+D80+B81)/COUNT(A81:A$282)</f>
        <v>5567.2851666666775</v>
      </c>
      <c r="D81" s="452">
        <f t="shared" si="7"/>
        <v>1119024.3185000021</v>
      </c>
      <c r="F81" s="451">
        <f t="shared" si="6"/>
        <v>42005</v>
      </c>
      <c r="G81" s="455">
        <f>+F21</f>
        <v>0</v>
      </c>
      <c r="H81" s="452">
        <f>(+I80+G81)/COUNT(F81:F$282)</f>
        <v>0</v>
      </c>
      <c r="I81" s="452">
        <f t="shared" si="8"/>
        <v>0</v>
      </c>
      <c r="J81" s="501"/>
      <c r="K81" s="501"/>
      <c r="L81" s="452"/>
    </row>
    <row r="82" spans="1:12">
      <c r="A82" s="451">
        <v>42036</v>
      </c>
      <c r="B82" s="452"/>
      <c r="C82" s="452">
        <f>(+D81+B82)/COUNT(A82:A$282)</f>
        <v>5567.2851666666775</v>
      </c>
      <c r="D82" s="452">
        <f t="shared" si="7"/>
        <v>1113457.0333333355</v>
      </c>
      <c r="F82" s="451">
        <f t="shared" si="6"/>
        <v>42036</v>
      </c>
      <c r="G82" s="452"/>
      <c r="H82" s="452">
        <f>(+I81+G82)/COUNT(F82:F$282)</f>
        <v>0</v>
      </c>
      <c r="I82" s="452">
        <f t="shared" si="8"/>
        <v>0</v>
      </c>
      <c r="J82" s="501"/>
      <c r="K82" s="501"/>
      <c r="L82" s="456"/>
    </row>
    <row r="83" spans="1:12">
      <c r="A83" s="451">
        <v>42064</v>
      </c>
      <c r="B83" s="452"/>
      <c r="C83" s="452">
        <f>(+D82+B83)/COUNT(A83:A$282)</f>
        <v>5567.2851666666775</v>
      </c>
      <c r="D83" s="452">
        <f t="shared" si="7"/>
        <v>1107889.7481666689</v>
      </c>
      <c r="F83" s="451">
        <f t="shared" si="6"/>
        <v>42064</v>
      </c>
      <c r="G83" s="452"/>
      <c r="H83" s="452">
        <f>(+I82+G83)/COUNT(F83:F$282)</f>
        <v>0</v>
      </c>
      <c r="I83" s="452">
        <f t="shared" si="8"/>
        <v>0</v>
      </c>
      <c r="J83" s="501"/>
      <c r="K83" s="501"/>
    </row>
    <row r="84" spans="1:12">
      <c r="A84" s="451">
        <v>42095</v>
      </c>
      <c r="B84" s="452"/>
      <c r="C84" s="452">
        <f>(+D83+B84)/COUNT(A84:A$282)</f>
        <v>5567.2851666666784</v>
      </c>
      <c r="D84" s="452">
        <f t="shared" si="7"/>
        <v>1102322.4630000023</v>
      </c>
      <c r="F84" s="451">
        <f t="shared" si="6"/>
        <v>42095</v>
      </c>
      <c r="G84" s="452"/>
      <c r="H84" s="452">
        <f>(+I83+G84)/COUNT(F84:F$282)</f>
        <v>0</v>
      </c>
      <c r="I84" s="452">
        <f t="shared" si="8"/>
        <v>0</v>
      </c>
      <c r="J84" s="501"/>
      <c r="K84" s="501"/>
    </row>
    <row r="85" spans="1:12">
      <c r="A85" s="451">
        <v>42125</v>
      </c>
      <c r="B85" s="452"/>
      <c r="C85" s="452">
        <f>(+D84+B85)/COUNT(A85:A$282)</f>
        <v>5567.2851666666784</v>
      </c>
      <c r="D85" s="452">
        <f t="shared" si="7"/>
        <v>1096755.1778333357</v>
      </c>
      <c r="F85" s="451">
        <f t="shared" si="6"/>
        <v>42125</v>
      </c>
      <c r="G85" s="452"/>
      <c r="H85" s="452">
        <f>(+I84+G85)/COUNT(F85:F$282)</f>
        <v>0</v>
      </c>
      <c r="I85" s="452">
        <f t="shared" si="8"/>
        <v>0</v>
      </c>
      <c r="J85" s="501"/>
      <c r="K85" s="501"/>
    </row>
    <row r="86" spans="1:12">
      <c r="A86" s="451">
        <v>42156</v>
      </c>
      <c r="B86" s="452"/>
      <c r="C86" s="452">
        <f>(+D85+B86)/COUNT(A86:A$282)</f>
        <v>5567.2851666666784</v>
      </c>
      <c r="D86" s="452">
        <f t="shared" si="7"/>
        <v>1091187.8926666691</v>
      </c>
      <c r="F86" s="451">
        <f t="shared" si="6"/>
        <v>42156</v>
      </c>
      <c r="G86" s="452"/>
      <c r="H86" s="452">
        <f>(+I85+G86)/COUNT(F86:F$282)</f>
        <v>0</v>
      </c>
      <c r="I86" s="452">
        <f t="shared" si="8"/>
        <v>0</v>
      </c>
      <c r="J86" s="501"/>
      <c r="K86" s="501"/>
    </row>
    <row r="87" spans="1:12">
      <c r="A87" s="451">
        <v>42186</v>
      </c>
      <c r="B87" s="452"/>
      <c r="C87" s="452">
        <f>(+D86+B87)/COUNT(A87:A$282)</f>
        <v>5567.2851666666793</v>
      </c>
      <c r="D87" s="452">
        <f t="shared" si="7"/>
        <v>1085620.6075000025</v>
      </c>
      <c r="F87" s="451">
        <f t="shared" si="6"/>
        <v>42186</v>
      </c>
      <c r="G87" s="452"/>
      <c r="H87" s="452">
        <f>(+I86+G87)/COUNT(F87:F$282)</f>
        <v>0</v>
      </c>
      <c r="I87" s="452">
        <f t="shared" si="8"/>
        <v>0</v>
      </c>
      <c r="J87" s="501"/>
      <c r="K87" s="501"/>
    </row>
    <row r="88" spans="1:12">
      <c r="A88" s="451">
        <v>42217</v>
      </c>
      <c r="B88" s="452"/>
      <c r="C88" s="452">
        <f>(+D87+B88)/COUNT(A88:A$282)</f>
        <v>5567.2851666666793</v>
      </c>
      <c r="D88" s="452">
        <f t="shared" si="7"/>
        <v>1080053.3223333359</v>
      </c>
      <c r="F88" s="451">
        <f t="shared" si="6"/>
        <v>42217</v>
      </c>
      <c r="G88" s="452"/>
      <c r="H88" s="452">
        <f>(+I87+G88)/COUNT(F88:F$282)</f>
        <v>0</v>
      </c>
      <c r="I88" s="452">
        <f t="shared" si="8"/>
        <v>0</v>
      </c>
      <c r="J88" s="501"/>
      <c r="K88" s="501"/>
    </row>
    <row r="89" spans="1:12">
      <c r="A89" s="451">
        <v>42248</v>
      </c>
      <c r="B89" s="452"/>
      <c r="C89" s="452">
        <f>(+D88+B89)/COUNT(A89:A$282)</f>
        <v>5567.2851666666802</v>
      </c>
      <c r="D89" s="452">
        <f t="shared" si="7"/>
        <v>1074486.0371666693</v>
      </c>
      <c r="F89" s="451">
        <f t="shared" si="6"/>
        <v>42248</v>
      </c>
      <c r="G89" s="452"/>
      <c r="H89" s="452">
        <f>(+I88+G89)/COUNT(F89:F$282)</f>
        <v>0</v>
      </c>
      <c r="I89" s="452">
        <f t="shared" si="8"/>
        <v>0</v>
      </c>
      <c r="J89" s="501"/>
      <c r="K89" s="501"/>
    </row>
    <row r="90" spans="1:12">
      <c r="A90" s="451">
        <v>42278</v>
      </c>
      <c r="B90" s="452"/>
      <c r="C90" s="452">
        <f>(+D89+B90)/COUNT(A90:A$282)</f>
        <v>5567.2851666666802</v>
      </c>
      <c r="D90" s="452">
        <f t="shared" si="7"/>
        <v>1068918.7520000027</v>
      </c>
      <c r="F90" s="451">
        <f t="shared" si="6"/>
        <v>42278</v>
      </c>
      <c r="G90" s="452"/>
      <c r="H90" s="452">
        <f>(+I89+G90)/COUNT(F90:F$282)</f>
        <v>0</v>
      </c>
      <c r="I90" s="452">
        <f t="shared" si="8"/>
        <v>0</v>
      </c>
      <c r="J90" s="501"/>
      <c r="K90" s="501"/>
    </row>
    <row r="91" spans="1:12">
      <c r="A91" s="451">
        <v>42309</v>
      </c>
      <c r="B91" s="452"/>
      <c r="C91" s="452">
        <f>(+D90+B91)/COUNT(A91:A$282)</f>
        <v>5567.2851666666802</v>
      </c>
      <c r="D91" s="452">
        <f t="shared" si="7"/>
        <v>1063351.466833336</v>
      </c>
      <c r="F91" s="451">
        <f t="shared" si="6"/>
        <v>42309</v>
      </c>
      <c r="G91" s="452"/>
      <c r="H91" s="452">
        <f>(+I90+G91)/COUNT(F91:F$282)</f>
        <v>0</v>
      </c>
      <c r="I91" s="452">
        <f t="shared" si="8"/>
        <v>0</v>
      </c>
      <c r="J91" s="501"/>
      <c r="K91" s="501"/>
    </row>
    <row r="92" spans="1:12">
      <c r="A92" s="451">
        <v>42339</v>
      </c>
      <c r="B92" s="452"/>
      <c r="C92" s="452">
        <f>(+D91+B92)/COUNT(A92:A$282)</f>
        <v>5567.2851666666811</v>
      </c>
      <c r="D92" s="452">
        <f t="shared" si="7"/>
        <v>1057784.1816666694</v>
      </c>
      <c r="F92" s="451">
        <f t="shared" si="6"/>
        <v>42339</v>
      </c>
      <c r="G92" s="452"/>
      <c r="H92" s="452">
        <f>(+I91+G92)/COUNT(F92:F$282)</f>
        <v>0</v>
      </c>
      <c r="I92" s="452">
        <f t="shared" si="8"/>
        <v>0</v>
      </c>
      <c r="J92" s="501"/>
      <c r="K92" s="501"/>
    </row>
    <row r="93" spans="1:12">
      <c r="A93" s="451">
        <v>42370</v>
      </c>
      <c r="B93" s="455">
        <f>G34</f>
        <v>0</v>
      </c>
      <c r="C93" s="452">
        <f>(+D92+B93)/COUNT(A93:A$282)</f>
        <v>5567.2851666666811</v>
      </c>
      <c r="D93" s="452">
        <f t="shared" si="7"/>
        <v>1052216.8965000028</v>
      </c>
      <c r="F93" s="451">
        <f t="shared" si="6"/>
        <v>42370</v>
      </c>
      <c r="G93" s="455">
        <f>G21</f>
        <v>0</v>
      </c>
      <c r="H93" s="452">
        <f>(+I92+G93)/COUNT(F93:F$282)</f>
        <v>0</v>
      </c>
      <c r="I93" s="452">
        <f t="shared" si="8"/>
        <v>0</v>
      </c>
      <c r="J93" s="501"/>
      <c r="K93" s="501"/>
    </row>
    <row r="94" spans="1:12">
      <c r="A94" s="451">
        <v>42401</v>
      </c>
      <c r="B94" s="452"/>
      <c r="C94" s="452">
        <f>(+D93+B94)/COUNT(A94:A$282)</f>
        <v>5567.285166666682</v>
      </c>
      <c r="D94" s="452">
        <f t="shared" si="7"/>
        <v>1046649.6113333361</v>
      </c>
      <c r="F94" s="451">
        <f t="shared" si="6"/>
        <v>42401</v>
      </c>
      <c r="G94" s="452"/>
      <c r="H94" s="452">
        <f>(+I93+G94)/COUNT(F94:F$282)</f>
        <v>0</v>
      </c>
      <c r="I94" s="452">
        <f t="shared" si="8"/>
        <v>0</v>
      </c>
      <c r="J94" s="501"/>
      <c r="K94" s="501"/>
    </row>
    <row r="95" spans="1:12">
      <c r="A95" s="451">
        <v>42430</v>
      </c>
      <c r="B95" s="452"/>
      <c r="C95" s="452">
        <f>(+D94+B95)/COUNT(A95:A$282)</f>
        <v>5567.2851666666811</v>
      </c>
      <c r="D95" s="452">
        <f t="shared" si="7"/>
        <v>1041082.3261666694</v>
      </c>
      <c r="F95" s="451">
        <f t="shared" si="6"/>
        <v>42430</v>
      </c>
      <c r="G95" s="452"/>
      <c r="H95" s="452">
        <f>(+I94+G95)/COUNT(F95:F$282)</f>
        <v>0</v>
      </c>
      <c r="I95" s="452">
        <f t="shared" si="8"/>
        <v>0</v>
      </c>
      <c r="J95" s="501"/>
      <c r="K95" s="501"/>
    </row>
    <row r="96" spans="1:12">
      <c r="A96" s="451">
        <v>42461</v>
      </c>
      <c r="B96" s="452"/>
      <c r="C96" s="452">
        <f>(+D95+B96)/COUNT(A96:A$282)</f>
        <v>5567.2851666666811</v>
      </c>
      <c r="D96" s="452">
        <f t="shared" si="7"/>
        <v>1035515.0410000026</v>
      </c>
      <c r="F96" s="451">
        <f t="shared" si="6"/>
        <v>42461</v>
      </c>
      <c r="G96" s="452"/>
      <c r="H96" s="452">
        <f>(+I95+G96)/COUNT(F96:F$282)</f>
        <v>0</v>
      </c>
      <c r="I96" s="452">
        <f t="shared" si="8"/>
        <v>0</v>
      </c>
      <c r="J96" s="501"/>
      <c r="K96" s="501"/>
    </row>
    <row r="97" spans="1:11">
      <c r="A97" s="451">
        <v>42491</v>
      </c>
      <c r="B97" s="452"/>
      <c r="C97" s="452">
        <f>(+D96+B97)/COUNT(A97:A$282)</f>
        <v>5567.2851666666811</v>
      </c>
      <c r="D97" s="452">
        <f t="shared" si="7"/>
        <v>1029947.7558333359</v>
      </c>
      <c r="F97" s="451">
        <f t="shared" si="6"/>
        <v>42491</v>
      </c>
      <c r="G97" s="452"/>
      <c r="H97" s="452">
        <f>(+I96+G97)/COUNT(F97:F$282)</f>
        <v>0</v>
      </c>
      <c r="I97" s="452">
        <f t="shared" si="8"/>
        <v>0</v>
      </c>
      <c r="J97" s="501"/>
      <c r="K97" s="501"/>
    </row>
    <row r="98" spans="1:11">
      <c r="A98" s="451">
        <v>42522</v>
      </c>
      <c r="B98" s="452"/>
      <c r="C98" s="452">
        <f>(+D97+B98)/COUNT(A98:A$282)</f>
        <v>5567.2851666666802</v>
      </c>
      <c r="D98" s="452">
        <f t="shared" si="7"/>
        <v>1024380.4706666692</v>
      </c>
      <c r="F98" s="451">
        <f t="shared" si="6"/>
        <v>42522</v>
      </c>
      <c r="G98" s="452"/>
      <c r="H98" s="452">
        <f>(+I97+G98)/COUNT(F98:F$282)</f>
        <v>0</v>
      </c>
      <c r="I98" s="452">
        <f t="shared" si="8"/>
        <v>0</v>
      </c>
      <c r="J98" s="501"/>
      <c r="K98" s="501"/>
    </row>
    <row r="99" spans="1:11">
      <c r="A99" s="451">
        <v>42552</v>
      </c>
      <c r="B99" s="452"/>
      <c r="C99" s="452">
        <f>(+D98+B99)/COUNT(A99:A$282)</f>
        <v>5567.2851666666802</v>
      </c>
      <c r="D99" s="452">
        <f t="shared" si="7"/>
        <v>1018813.1855000025</v>
      </c>
      <c r="F99" s="451">
        <f t="shared" si="6"/>
        <v>42552</v>
      </c>
      <c r="G99" s="452"/>
      <c r="H99" s="452">
        <f>(+I98+G99)/COUNT(F99:F$282)</f>
        <v>0</v>
      </c>
      <c r="I99" s="452">
        <f t="shared" si="8"/>
        <v>0</v>
      </c>
      <c r="J99" s="501"/>
      <c r="K99" s="501"/>
    </row>
    <row r="100" spans="1:11">
      <c r="A100" s="451">
        <v>42583</v>
      </c>
      <c r="B100" s="452"/>
      <c r="C100" s="452">
        <f>(+D99+B100)/COUNT(A100:A$282)</f>
        <v>5567.2851666666802</v>
      </c>
      <c r="D100" s="452">
        <f t="shared" si="7"/>
        <v>1013245.9003333357</v>
      </c>
      <c r="F100" s="451">
        <f t="shared" si="6"/>
        <v>42583</v>
      </c>
      <c r="G100" s="452"/>
      <c r="H100" s="452">
        <f>(+I99+G100)/COUNT(F100:F$282)</f>
        <v>0</v>
      </c>
      <c r="I100" s="452">
        <f t="shared" si="8"/>
        <v>0</v>
      </c>
      <c r="J100" s="501"/>
      <c r="K100" s="501"/>
    </row>
    <row r="101" spans="1:11">
      <c r="A101" s="451">
        <v>42614</v>
      </c>
      <c r="B101" s="452"/>
      <c r="C101" s="452">
        <f>(+D100+B101)/COUNT(A101:A$282)</f>
        <v>5567.2851666666802</v>
      </c>
      <c r="D101" s="452">
        <f t="shared" si="7"/>
        <v>1007678.615166669</v>
      </c>
      <c r="F101" s="451">
        <f t="shared" si="6"/>
        <v>42614</v>
      </c>
      <c r="G101" s="452"/>
      <c r="H101" s="452">
        <f>(+I100+G101)/COUNT(F101:F$282)</f>
        <v>0</v>
      </c>
      <c r="I101" s="452">
        <f t="shared" si="8"/>
        <v>0</v>
      </c>
      <c r="J101" s="501"/>
      <c r="K101" s="501"/>
    </row>
    <row r="102" spans="1:11">
      <c r="A102" s="451">
        <v>42644</v>
      </c>
      <c r="B102" s="452"/>
      <c r="C102" s="452">
        <f>(+D101+B102)/COUNT(A102:A$282)</f>
        <v>5567.2851666666793</v>
      </c>
      <c r="D102" s="452">
        <f t="shared" si="7"/>
        <v>1002111.3300000023</v>
      </c>
      <c r="F102" s="451">
        <f t="shared" si="6"/>
        <v>42644</v>
      </c>
      <c r="G102" s="452"/>
      <c r="H102" s="452">
        <f>(+I101+G102)/COUNT(F102:F$282)</f>
        <v>0</v>
      </c>
      <c r="I102" s="452">
        <f t="shared" si="8"/>
        <v>0</v>
      </c>
      <c r="J102" s="501"/>
      <c r="K102" s="501"/>
    </row>
    <row r="103" spans="1:11">
      <c r="A103" s="451">
        <v>42675</v>
      </c>
      <c r="B103" s="452"/>
      <c r="C103" s="452">
        <f>(+D102+B103)/COUNT(A103:A$282)</f>
        <v>5567.2851666666793</v>
      </c>
      <c r="D103" s="452">
        <f t="shared" si="7"/>
        <v>996544.04483333556</v>
      </c>
      <c r="F103" s="451">
        <f t="shared" si="6"/>
        <v>42675</v>
      </c>
      <c r="G103" s="452"/>
      <c r="H103" s="452">
        <f>(+I102+G103)/COUNT(F103:F$282)</f>
        <v>0</v>
      </c>
      <c r="I103" s="452">
        <f t="shared" si="8"/>
        <v>0</v>
      </c>
      <c r="J103" s="501"/>
      <c r="K103" s="501"/>
    </row>
    <row r="104" spans="1:11">
      <c r="A104" s="451">
        <v>42705</v>
      </c>
      <c r="B104" s="452"/>
      <c r="C104" s="452">
        <f>(+D103+B104)/COUNT(A104:A$282)</f>
        <v>5567.2851666666793</v>
      </c>
      <c r="D104" s="452">
        <f t="shared" si="7"/>
        <v>990976.75966666883</v>
      </c>
      <c r="F104" s="451">
        <f t="shared" si="6"/>
        <v>42705</v>
      </c>
      <c r="G104" s="452"/>
      <c r="H104" s="452">
        <f>(+I103+G104)/COUNT(F104:F$282)</f>
        <v>0</v>
      </c>
      <c r="I104" s="452">
        <f t="shared" si="8"/>
        <v>0</v>
      </c>
      <c r="J104" s="501"/>
      <c r="K104" s="501"/>
    </row>
    <row r="105" spans="1:11">
      <c r="A105" s="451">
        <v>42736</v>
      </c>
      <c r="B105" s="455">
        <f>H34</f>
        <v>0</v>
      </c>
      <c r="C105" s="452">
        <f>(+D104+B105)/COUNT(A105:A$282)</f>
        <v>5567.2851666666793</v>
      </c>
      <c r="D105" s="452">
        <f t="shared" si="7"/>
        <v>985409.47450000211</v>
      </c>
      <c r="F105" s="451">
        <f t="shared" si="6"/>
        <v>42736</v>
      </c>
      <c r="G105" s="455">
        <f>H21</f>
        <v>0</v>
      </c>
      <c r="H105" s="452">
        <f>(+I104+G105)/COUNT(F105:F$282)</f>
        <v>0</v>
      </c>
      <c r="I105" s="452">
        <f t="shared" si="8"/>
        <v>0</v>
      </c>
      <c r="J105" s="501"/>
      <c r="K105" s="501"/>
    </row>
    <row r="106" spans="1:11">
      <c r="A106" s="451">
        <v>42767</v>
      </c>
      <c r="B106" s="452"/>
      <c r="C106" s="452">
        <f>(+D105+B106)/COUNT(A106:A$282)</f>
        <v>5567.2851666666784</v>
      </c>
      <c r="D106" s="452">
        <f t="shared" si="7"/>
        <v>979842.18933333538</v>
      </c>
      <c r="F106" s="451">
        <f t="shared" si="6"/>
        <v>42767</v>
      </c>
      <c r="G106" s="452"/>
      <c r="H106" s="452">
        <f>(+I105+G106)/COUNT(F106:F$282)</f>
        <v>0</v>
      </c>
      <c r="I106" s="452">
        <f t="shared" si="8"/>
        <v>0</v>
      </c>
      <c r="J106" s="501"/>
      <c r="K106" s="501"/>
    </row>
    <row r="107" spans="1:11">
      <c r="A107" s="451">
        <v>42795</v>
      </c>
      <c r="B107" s="452"/>
      <c r="C107" s="452">
        <f>(+D106+B107)/COUNT(A107:A$282)</f>
        <v>5567.2851666666784</v>
      </c>
      <c r="D107" s="452">
        <f t="shared" si="7"/>
        <v>974274.90416666865</v>
      </c>
      <c r="F107" s="451">
        <f t="shared" si="6"/>
        <v>42795</v>
      </c>
      <c r="G107" s="452"/>
      <c r="H107" s="452">
        <f>(+I106+G107)/COUNT(F107:F$282)</f>
        <v>0</v>
      </c>
      <c r="I107" s="452">
        <f t="shared" si="8"/>
        <v>0</v>
      </c>
      <c r="J107" s="501"/>
      <c r="K107" s="501"/>
    </row>
    <row r="108" spans="1:11">
      <c r="A108" s="451">
        <v>42826</v>
      </c>
      <c r="B108" s="452"/>
      <c r="C108" s="452">
        <f>(+D107+B108)/COUNT(A108:A$282)</f>
        <v>5567.2851666666784</v>
      </c>
      <c r="D108" s="452">
        <f t="shared" si="7"/>
        <v>968707.61900000193</v>
      </c>
      <c r="F108" s="451">
        <f t="shared" ref="F108:F171" si="9">+A108</f>
        <v>42826</v>
      </c>
      <c r="G108" s="452"/>
      <c r="H108" s="452">
        <f>(+I107+G108)/COUNT(F108:F$282)</f>
        <v>0</v>
      </c>
      <c r="I108" s="452">
        <f t="shared" si="8"/>
        <v>0</v>
      </c>
      <c r="J108" s="501"/>
      <c r="K108" s="501"/>
    </row>
    <row r="109" spans="1:11">
      <c r="A109" s="451">
        <v>42856</v>
      </c>
      <c r="B109" s="452"/>
      <c r="C109" s="452">
        <f>(+D108+B109)/COUNT(A109:A$282)</f>
        <v>5567.2851666666775</v>
      </c>
      <c r="D109" s="452">
        <f t="shared" ref="D109:D172" si="10">+D108+B109-C109</f>
        <v>963140.3338333352</v>
      </c>
      <c r="F109" s="451">
        <f t="shared" si="9"/>
        <v>42856</v>
      </c>
      <c r="G109" s="452"/>
      <c r="H109" s="452">
        <f>(+I108+G109)/COUNT(F109:F$282)</f>
        <v>0</v>
      </c>
      <c r="I109" s="452">
        <f t="shared" si="8"/>
        <v>0</v>
      </c>
      <c r="J109" s="501"/>
      <c r="K109" s="501"/>
    </row>
    <row r="110" spans="1:11">
      <c r="A110" s="451">
        <v>42887</v>
      </c>
      <c r="B110" s="452"/>
      <c r="C110" s="452">
        <f>(+D109+B110)/COUNT(A110:A$282)</f>
        <v>5567.2851666666775</v>
      </c>
      <c r="D110" s="452">
        <f t="shared" si="10"/>
        <v>957573.04866666847</v>
      </c>
      <c r="F110" s="451">
        <f t="shared" si="9"/>
        <v>42887</v>
      </c>
      <c r="G110" s="452"/>
      <c r="H110" s="452">
        <f>(+I109+G110)/COUNT(F110:F$282)</f>
        <v>0</v>
      </c>
      <c r="I110" s="452">
        <f t="shared" si="8"/>
        <v>0</v>
      </c>
      <c r="J110" s="501"/>
      <c r="K110" s="501"/>
    </row>
    <row r="111" spans="1:11">
      <c r="A111" s="451">
        <v>42917</v>
      </c>
      <c r="B111" s="452"/>
      <c r="C111" s="452">
        <f>(+D110+B111)/COUNT(A111:A$282)</f>
        <v>5567.2851666666775</v>
      </c>
      <c r="D111" s="452">
        <f t="shared" si="10"/>
        <v>952005.76350000175</v>
      </c>
      <c r="F111" s="451">
        <f t="shared" si="9"/>
        <v>42917</v>
      </c>
      <c r="G111" s="452"/>
      <c r="H111" s="452">
        <f>(+I110+G111)/COUNT(F111:F$282)</f>
        <v>0</v>
      </c>
      <c r="I111" s="452">
        <f t="shared" si="8"/>
        <v>0</v>
      </c>
      <c r="J111" s="501"/>
      <c r="K111" s="501"/>
    </row>
    <row r="112" spans="1:11">
      <c r="A112" s="451">
        <v>42948</v>
      </c>
      <c r="B112" s="452"/>
      <c r="C112" s="452">
        <f>(+D111+B112)/COUNT(A112:A$282)</f>
        <v>5567.2851666666766</v>
      </c>
      <c r="D112" s="452">
        <f t="shared" si="10"/>
        <v>946438.47833333502</v>
      </c>
      <c r="F112" s="451">
        <f t="shared" si="9"/>
        <v>42948</v>
      </c>
      <c r="G112" s="452"/>
      <c r="H112" s="452">
        <f>(+I111+G112)/COUNT(F112:F$282)</f>
        <v>0</v>
      </c>
      <c r="I112" s="452">
        <f t="shared" si="8"/>
        <v>0</v>
      </c>
      <c r="J112" s="501"/>
      <c r="K112" s="501"/>
    </row>
    <row r="113" spans="1:11">
      <c r="A113" s="451">
        <v>42979</v>
      </c>
      <c r="B113" s="452"/>
      <c r="C113" s="452">
        <f>(+D112+B113)/COUNT(A113:A$282)</f>
        <v>5567.2851666666766</v>
      </c>
      <c r="D113" s="452">
        <f t="shared" si="10"/>
        <v>940871.19316666829</v>
      </c>
      <c r="F113" s="451">
        <f t="shared" si="9"/>
        <v>42979</v>
      </c>
      <c r="G113" s="452"/>
      <c r="H113" s="452">
        <f>(+I112+G113)/COUNT(F113:F$282)</f>
        <v>0</v>
      </c>
      <c r="I113" s="452">
        <f t="shared" si="8"/>
        <v>0</v>
      </c>
      <c r="J113" s="501"/>
      <c r="K113" s="501"/>
    </row>
    <row r="114" spans="1:11">
      <c r="A114" s="451">
        <v>43009</v>
      </c>
      <c r="B114" s="452"/>
      <c r="C114" s="452">
        <f>(+D113+B114)/COUNT(A114:A$282)</f>
        <v>5567.2851666666766</v>
      </c>
      <c r="D114" s="452">
        <f t="shared" si="10"/>
        <v>935303.90800000157</v>
      </c>
      <c r="F114" s="451">
        <f t="shared" si="9"/>
        <v>43009</v>
      </c>
      <c r="G114" s="452"/>
      <c r="H114" s="452">
        <f>(+I113+G114)/COUNT(F114:F$282)</f>
        <v>0</v>
      </c>
      <c r="I114" s="452">
        <f t="shared" si="8"/>
        <v>0</v>
      </c>
      <c r="J114" s="501"/>
      <c r="K114" s="501"/>
    </row>
    <row r="115" spans="1:11">
      <c r="A115" s="451">
        <v>43040</v>
      </c>
      <c r="B115" s="452"/>
      <c r="C115" s="452">
        <f>(+D114+B115)/COUNT(A115:A$282)</f>
        <v>5567.2851666666757</v>
      </c>
      <c r="D115" s="452">
        <f t="shared" si="10"/>
        <v>929736.62283333484</v>
      </c>
      <c r="F115" s="451">
        <f t="shared" si="9"/>
        <v>43040</v>
      </c>
      <c r="G115" s="452"/>
      <c r="H115" s="452">
        <f>(+I114+G115)/COUNT(F115:F$282)</f>
        <v>0</v>
      </c>
      <c r="I115" s="452">
        <f t="shared" si="8"/>
        <v>0</v>
      </c>
      <c r="J115" s="501"/>
      <c r="K115" s="501"/>
    </row>
    <row r="116" spans="1:11">
      <c r="A116" s="451">
        <v>43070</v>
      </c>
      <c r="B116" s="452"/>
      <c r="C116" s="452">
        <f>(+D115+B116)/COUNT(A116:A$282)</f>
        <v>5567.2851666666757</v>
      </c>
      <c r="D116" s="452">
        <f t="shared" si="10"/>
        <v>924169.33766666811</v>
      </c>
      <c r="F116" s="451">
        <f t="shared" si="9"/>
        <v>43070</v>
      </c>
      <c r="G116" s="452"/>
      <c r="H116" s="452">
        <f>(+I115+G116)/COUNT(F116:F$282)</f>
        <v>0</v>
      </c>
      <c r="I116" s="452">
        <f t="shared" si="8"/>
        <v>0</v>
      </c>
      <c r="J116" s="501"/>
      <c r="K116" s="501"/>
    </row>
    <row r="117" spans="1:11">
      <c r="A117" s="451">
        <v>43101</v>
      </c>
      <c r="B117" s="455">
        <f>I34</f>
        <v>0</v>
      </c>
      <c r="C117" s="452">
        <f>(+D116+B117)/COUNT(A117:A$282)</f>
        <v>5567.2851666666757</v>
      </c>
      <c r="D117" s="452">
        <f t="shared" si="10"/>
        <v>918602.05250000139</v>
      </c>
      <c r="F117" s="451">
        <f t="shared" si="9"/>
        <v>43101</v>
      </c>
      <c r="G117" s="455">
        <f>I21</f>
        <v>0</v>
      </c>
      <c r="H117" s="452">
        <f>(+I116+G117)/COUNT(F117:F$282)</f>
        <v>0</v>
      </c>
      <c r="I117" s="452">
        <f t="shared" ref="I117:I180" si="11">+I116+G117-H117</f>
        <v>0</v>
      </c>
      <c r="J117" s="501"/>
      <c r="K117" s="501"/>
    </row>
    <row r="118" spans="1:11">
      <c r="A118" s="451">
        <v>43132</v>
      </c>
      <c r="B118" s="452"/>
      <c r="C118" s="452">
        <f>(+D117+B118)/COUNT(A118:A$282)</f>
        <v>5567.2851666666747</v>
      </c>
      <c r="D118" s="452">
        <f t="shared" si="10"/>
        <v>913034.76733333466</v>
      </c>
      <c r="F118" s="451">
        <f t="shared" si="9"/>
        <v>43132</v>
      </c>
      <c r="G118" s="452"/>
      <c r="H118" s="452">
        <f>(+I117+G118)/COUNT(F118:F$282)</f>
        <v>0</v>
      </c>
      <c r="I118" s="452">
        <f t="shared" si="11"/>
        <v>0</v>
      </c>
      <c r="J118" s="501"/>
      <c r="K118" s="501"/>
    </row>
    <row r="119" spans="1:11">
      <c r="A119" s="451">
        <v>43160</v>
      </c>
      <c r="B119" s="452"/>
      <c r="C119" s="452">
        <f>(+D118+B119)/COUNT(A119:A$282)</f>
        <v>5567.2851666666747</v>
      </c>
      <c r="D119" s="452">
        <f t="shared" si="10"/>
        <v>907467.48216666793</v>
      </c>
      <c r="F119" s="451">
        <f t="shared" si="9"/>
        <v>43160</v>
      </c>
      <c r="G119" s="452"/>
      <c r="H119" s="452">
        <f>(+I118+G119)/COUNT(F119:F$282)</f>
        <v>0</v>
      </c>
      <c r="I119" s="452">
        <f t="shared" si="11"/>
        <v>0</v>
      </c>
      <c r="J119" s="501"/>
      <c r="K119" s="501"/>
    </row>
    <row r="120" spans="1:11">
      <c r="A120" s="451">
        <v>43191</v>
      </c>
      <c r="B120" s="452"/>
      <c r="C120" s="452">
        <f>(+D119+B120)/COUNT(A120:A$282)</f>
        <v>5567.2851666666747</v>
      </c>
      <c r="D120" s="452">
        <f t="shared" si="10"/>
        <v>901900.19700000121</v>
      </c>
      <c r="F120" s="451">
        <f t="shared" si="9"/>
        <v>43191</v>
      </c>
      <c r="G120" s="452"/>
      <c r="H120" s="452">
        <f>(+I119+G120)/COUNT(F120:F$282)</f>
        <v>0</v>
      </c>
      <c r="I120" s="452">
        <f t="shared" si="11"/>
        <v>0</v>
      </c>
      <c r="J120" s="501"/>
      <c r="K120" s="501"/>
    </row>
    <row r="121" spans="1:11">
      <c r="A121" s="451">
        <v>43221</v>
      </c>
      <c r="B121" s="452"/>
      <c r="C121" s="452">
        <f>(+D120+B121)/COUNT(A121:A$282)</f>
        <v>5567.2851666666738</v>
      </c>
      <c r="D121" s="452">
        <f t="shared" si="10"/>
        <v>896332.91183333448</v>
      </c>
      <c r="F121" s="451">
        <f t="shared" si="9"/>
        <v>43221</v>
      </c>
      <c r="G121" s="452"/>
      <c r="H121" s="452">
        <f>(+I120+G121)/COUNT(F121:F$282)</f>
        <v>0</v>
      </c>
      <c r="I121" s="452">
        <f t="shared" si="11"/>
        <v>0</v>
      </c>
      <c r="J121" s="501"/>
      <c r="K121" s="501"/>
    </row>
    <row r="122" spans="1:11">
      <c r="A122" s="451">
        <v>43252</v>
      </c>
      <c r="B122" s="452"/>
      <c r="C122" s="452">
        <f>(+D121+B122)/COUNT(A122:A$282)</f>
        <v>5567.2851666666738</v>
      </c>
      <c r="D122" s="452">
        <f t="shared" si="10"/>
        <v>890765.62666666775</v>
      </c>
      <c r="F122" s="451">
        <f t="shared" si="9"/>
        <v>43252</v>
      </c>
      <c r="G122" s="452"/>
      <c r="H122" s="452">
        <f>(+I121+G122)/COUNT(F122:F$282)</f>
        <v>0</v>
      </c>
      <c r="I122" s="452">
        <f t="shared" si="11"/>
        <v>0</v>
      </c>
      <c r="J122" s="501"/>
      <c r="K122" s="501"/>
    </row>
    <row r="123" spans="1:11">
      <c r="A123" s="451">
        <v>43282</v>
      </c>
      <c r="B123" s="452"/>
      <c r="C123" s="452">
        <f>(+D122+B123)/COUNT(A123:A$282)</f>
        <v>5567.2851666666738</v>
      </c>
      <c r="D123" s="452">
        <f t="shared" si="10"/>
        <v>885198.34150000103</v>
      </c>
      <c r="F123" s="451">
        <f t="shared" si="9"/>
        <v>43282</v>
      </c>
      <c r="G123" s="452"/>
      <c r="H123" s="452">
        <f>(+I122+G123)/COUNT(F123:F$282)</f>
        <v>0</v>
      </c>
      <c r="I123" s="452">
        <f t="shared" si="11"/>
        <v>0</v>
      </c>
      <c r="J123" s="501"/>
      <c r="K123" s="501"/>
    </row>
    <row r="124" spans="1:11">
      <c r="A124" s="451">
        <v>43313</v>
      </c>
      <c r="B124" s="452"/>
      <c r="C124" s="452">
        <f>(+D123+B124)/COUNT(A124:A$282)</f>
        <v>5567.2851666666729</v>
      </c>
      <c r="D124" s="452">
        <f t="shared" si="10"/>
        <v>879631.0563333343</v>
      </c>
      <c r="F124" s="451">
        <f t="shared" si="9"/>
        <v>43313</v>
      </c>
      <c r="G124" s="452"/>
      <c r="H124" s="452">
        <f>(+I123+G124)/COUNT(F124:F$282)</f>
        <v>0</v>
      </c>
      <c r="I124" s="452">
        <f t="shared" si="11"/>
        <v>0</v>
      </c>
      <c r="J124" s="501"/>
      <c r="K124" s="501"/>
    </row>
    <row r="125" spans="1:11">
      <c r="A125" s="451">
        <v>43344</v>
      </c>
      <c r="B125" s="452"/>
      <c r="C125" s="452">
        <f>(+D124+B125)/COUNT(A125:A$282)</f>
        <v>5567.2851666666729</v>
      </c>
      <c r="D125" s="452">
        <f t="shared" si="10"/>
        <v>874063.77116666758</v>
      </c>
      <c r="F125" s="451">
        <f t="shared" si="9"/>
        <v>43344</v>
      </c>
      <c r="G125" s="452"/>
      <c r="H125" s="452">
        <f>(+I124+G125)/COUNT(F125:F$282)</f>
        <v>0</v>
      </c>
      <c r="I125" s="452">
        <f t="shared" si="11"/>
        <v>0</v>
      </c>
      <c r="J125" s="501"/>
      <c r="K125" s="501"/>
    </row>
    <row r="126" spans="1:11">
      <c r="A126" s="451">
        <v>43374</v>
      </c>
      <c r="B126" s="452"/>
      <c r="C126" s="452">
        <f>(+D125+B126)/COUNT(A126:A$282)</f>
        <v>5567.285166666672</v>
      </c>
      <c r="D126" s="452">
        <f t="shared" si="10"/>
        <v>868496.48600000085</v>
      </c>
      <c r="F126" s="451">
        <f t="shared" si="9"/>
        <v>43374</v>
      </c>
      <c r="G126" s="452"/>
      <c r="H126" s="452">
        <f>(+I125+G126)/COUNT(F126:F$282)</f>
        <v>0</v>
      </c>
      <c r="I126" s="452">
        <f t="shared" si="11"/>
        <v>0</v>
      </c>
      <c r="J126" s="501"/>
      <c r="K126" s="501"/>
    </row>
    <row r="127" spans="1:11">
      <c r="A127" s="451">
        <v>43405</v>
      </c>
      <c r="B127" s="452"/>
      <c r="C127" s="452">
        <f>(+D126+B127)/COUNT(A127:A$282)</f>
        <v>5567.285166666672</v>
      </c>
      <c r="D127" s="452">
        <f t="shared" si="10"/>
        <v>862929.20083333412</v>
      </c>
      <c r="F127" s="451">
        <f t="shared" si="9"/>
        <v>43405</v>
      </c>
      <c r="G127" s="452"/>
      <c r="H127" s="452">
        <f>(+I126+G127)/COUNT(F127:F$282)</f>
        <v>0</v>
      </c>
      <c r="I127" s="452">
        <f t="shared" si="11"/>
        <v>0</v>
      </c>
      <c r="J127" s="501"/>
      <c r="K127" s="501"/>
    </row>
    <row r="128" spans="1:11">
      <c r="A128" s="451">
        <v>43435</v>
      </c>
      <c r="B128" s="452"/>
      <c r="C128" s="452">
        <f>(+D127+B128)/COUNT(A128:A$282)</f>
        <v>5567.285166666672</v>
      </c>
      <c r="D128" s="452">
        <f t="shared" si="10"/>
        <v>857361.9156666674</v>
      </c>
      <c r="F128" s="451">
        <f t="shared" si="9"/>
        <v>43435</v>
      </c>
      <c r="G128" s="452"/>
      <c r="H128" s="452">
        <f>(+I127+G128)/COUNT(F128:F$282)</f>
        <v>0</v>
      </c>
      <c r="I128" s="452">
        <f t="shared" si="11"/>
        <v>0</v>
      </c>
      <c r="J128" s="501"/>
      <c r="K128" s="501"/>
    </row>
    <row r="129" spans="1:11">
      <c r="A129" s="451">
        <v>43466</v>
      </c>
      <c r="B129" s="455">
        <f>J34</f>
        <v>0</v>
      </c>
      <c r="C129" s="452">
        <f>(+D128+B129)/COUNT(A129:A$282)</f>
        <v>5567.2851666666711</v>
      </c>
      <c r="D129" s="452">
        <f t="shared" si="10"/>
        <v>851794.63050000067</v>
      </c>
      <c r="F129" s="451">
        <f t="shared" si="9"/>
        <v>43466</v>
      </c>
      <c r="G129" s="455">
        <f>J21</f>
        <v>0</v>
      </c>
      <c r="H129" s="452">
        <f>(+I128+G129)/COUNT(F129:F$282)</f>
        <v>0</v>
      </c>
      <c r="I129" s="452">
        <f t="shared" si="11"/>
        <v>0</v>
      </c>
      <c r="J129" s="501"/>
      <c r="K129" s="501"/>
    </row>
    <row r="130" spans="1:11">
      <c r="A130" s="451">
        <v>43497</v>
      </c>
      <c r="B130" s="452"/>
      <c r="C130" s="452">
        <f>(+D129+B130)/COUNT(A130:A$282)</f>
        <v>5567.2851666666711</v>
      </c>
      <c r="D130" s="452">
        <f t="shared" si="10"/>
        <v>846227.34533333394</v>
      </c>
      <c r="F130" s="451">
        <f t="shared" si="9"/>
        <v>43497</v>
      </c>
      <c r="G130" s="452"/>
      <c r="H130" s="452">
        <f>(+I129+G130)/COUNT(F130:F$282)</f>
        <v>0</v>
      </c>
      <c r="I130" s="452">
        <f t="shared" si="11"/>
        <v>0</v>
      </c>
      <c r="J130" s="501"/>
      <c r="K130" s="501"/>
    </row>
    <row r="131" spans="1:11">
      <c r="A131" s="451">
        <v>43525</v>
      </c>
      <c r="B131" s="452"/>
      <c r="C131" s="452">
        <f>(+D130+B131)/COUNT(A131:A$282)</f>
        <v>5567.2851666666711</v>
      </c>
      <c r="D131" s="452">
        <f t="shared" si="10"/>
        <v>840660.06016666722</v>
      </c>
      <c r="F131" s="451">
        <f t="shared" si="9"/>
        <v>43525</v>
      </c>
      <c r="G131" s="452"/>
      <c r="H131" s="452">
        <f>(+I130+G131)/COUNT(F131:F$282)</f>
        <v>0</v>
      </c>
      <c r="I131" s="452">
        <f t="shared" si="11"/>
        <v>0</v>
      </c>
      <c r="J131" s="501"/>
      <c r="K131" s="501"/>
    </row>
    <row r="132" spans="1:11">
      <c r="A132" s="451">
        <v>43556</v>
      </c>
      <c r="B132" s="452"/>
      <c r="C132" s="452">
        <f>(+D131+B132)/COUNT(A132:A$282)</f>
        <v>5567.2851666666702</v>
      </c>
      <c r="D132" s="452">
        <f t="shared" si="10"/>
        <v>835092.77500000049</v>
      </c>
      <c r="F132" s="451">
        <f t="shared" si="9"/>
        <v>43556</v>
      </c>
      <c r="G132" s="452"/>
      <c r="H132" s="452">
        <f>(+I131+G132)/COUNT(F132:F$282)</f>
        <v>0</v>
      </c>
      <c r="I132" s="452">
        <f t="shared" si="11"/>
        <v>0</v>
      </c>
      <c r="J132" s="501"/>
      <c r="K132" s="501"/>
    </row>
    <row r="133" spans="1:11">
      <c r="A133" s="451">
        <v>43586</v>
      </c>
      <c r="B133" s="452"/>
      <c r="C133" s="452">
        <f>(+D132+B133)/COUNT(A133:A$282)</f>
        <v>5567.2851666666702</v>
      </c>
      <c r="D133" s="452">
        <f t="shared" si="10"/>
        <v>829525.48983333376</v>
      </c>
      <c r="F133" s="451">
        <f t="shared" si="9"/>
        <v>43586</v>
      </c>
      <c r="G133" s="452"/>
      <c r="H133" s="452">
        <f>(+I132+G133)/COUNT(F133:F$282)</f>
        <v>0</v>
      </c>
      <c r="I133" s="452">
        <f t="shared" si="11"/>
        <v>0</v>
      </c>
      <c r="J133" s="501"/>
      <c r="K133" s="501"/>
    </row>
    <row r="134" spans="1:11">
      <c r="A134" s="451">
        <v>43617</v>
      </c>
      <c r="B134" s="452"/>
      <c r="C134" s="452">
        <f>(+D133+B134)/COUNT(A134:A$282)</f>
        <v>5567.2851666666693</v>
      </c>
      <c r="D134" s="452">
        <f t="shared" si="10"/>
        <v>823958.20466666704</v>
      </c>
      <c r="F134" s="451">
        <f t="shared" si="9"/>
        <v>43617</v>
      </c>
      <c r="G134" s="452"/>
      <c r="H134" s="452">
        <f>(+I133+G134)/COUNT(F134:F$282)</f>
        <v>0</v>
      </c>
      <c r="I134" s="452">
        <f t="shared" si="11"/>
        <v>0</v>
      </c>
      <c r="J134" s="501"/>
      <c r="K134" s="501"/>
    </row>
    <row r="135" spans="1:11">
      <c r="A135" s="451">
        <v>43647</v>
      </c>
      <c r="B135" s="452"/>
      <c r="C135" s="452">
        <f>(+D134+B135)/COUNT(A135:A$282)</f>
        <v>5567.2851666666693</v>
      </c>
      <c r="D135" s="452">
        <f t="shared" si="10"/>
        <v>818390.91950000031</v>
      </c>
      <c r="F135" s="451">
        <f t="shared" si="9"/>
        <v>43647</v>
      </c>
      <c r="G135" s="452"/>
      <c r="H135" s="452">
        <f>(+I134+G135)/COUNT(F135:F$282)</f>
        <v>0</v>
      </c>
      <c r="I135" s="452">
        <f t="shared" si="11"/>
        <v>0</v>
      </c>
      <c r="J135" s="501"/>
      <c r="K135" s="501"/>
    </row>
    <row r="136" spans="1:11">
      <c r="A136" s="451">
        <v>43678</v>
      </c>
      <c r="B136" s="452"/>
      <c r="C136" s="452">
        <f>(+D135+B136)/COUNT(A136:A$282)</f>
        <v>5567.2851666666684</v>
      </c>
      <c r="D136" s="452">
        <f t="shared" si="10"/>
        <v>812823.6343333337</v>
      </c>
      <c r="F136" s="451">
        <f t="shared" si="9"/>
        <v>43678</v>
      </c>
      <c r="G136" s="452"/>
      <c r="H136" s="452">
        <f>(+I135+G136)/COUNT(F136:F$282)</f>
        <v>0</v>
      </c>
      <c r="I136" s="452">
        <f t="shared" si="11"/>
        <v>0</v>
      </c>
      <c r="J136" s="501"/>
      <c r="K136" s="501"/>
    </row>
    <row r="137" spans="1:11">
      <c r="A137" s="451">
        <v>43709</v>
      </c>
      <c r="B137" s="452"/>
      <c r="C137" s="452">
        <f>(+D136+B137)/COUNT(A137:A$282)</f>
        <v>5567.2851666666693</v>
      </c>
      <c r="D137" s="452">
        <f t="shared" si="10"/>
        <v>807256.34916666697</v>
      </c>
      <c r="F137" s="451">
        <f t="shared" si="9"/>
        <v>43709</v>
      </c>
      <c r="G137" s="452"/>
      <c r="H137" s="452">
        <f>(+I136+G137)/COUNT(F137:F$282)</f>
        <v>0</v>
      </c>
      <c r="I137" s="452">
        <f t="shared" si="11"/>
        <v>0</v>
      </c>
      <c r="J137" s="501"/>
      <c r="K137" s="501"/>
    </row>
    <row r="138" spans="1:11">
      <c r="A138" s="451">
        <v>43739</v>
      </c>
      <c r="B138" s="452"/>
      <c r="C138" s="452">
        <f>(+D137+B138)/COUNT(A138:A$282)</f>
        <v>5567.2851666666684</v>
      </c>
      <c r="D138" s="452">
        <f t="shared" si="10"/>
        <v>801689.06400000025</v>
      </c>
      <c r="F138" s="451">
        <f t="shared" si="9"/>
        <v>43739</v>
      </c>
      <c r="G138" s="452"/>
      <c r="H138" s="452">
        <f>(+I137+G138)/COUNT(F138:F$282)</f>
        <v>0</v>
      </c>
      <c r="I138" s="452">
        <f t="shared" si="11"/>
        <v>0</v>
      </c>
      <c r="J138" s="501"/>
      <c r="K138" s="501"/>
    </row>
    <row r="139" spans="1:11">
      <c r="A139" s="451">
        <v>43770</v>
      </c>
      <c r="B139" s="452"/>
      <c r="C139" s="452">
        <f>(+D138+B139)/COUNT(A139:A$282)</f>
        <v>5567.2851666666684</v>
      </c>
      <c r="D139" s="452">
        <f t="shared" si="10"/>
        <v>796121.77883333364</v>
      </c>
      <c r="F139" s="451">
        <f t="shared" si="9"/>
        <v>43770</v>
      </c>
      <c r="G139" s="452"/>
      <c r="H139" s="452">
        <f>(+I138+G139)/COUNT(F139:F$282)</f>
        <v>0</v>
      </c>
      <c r="I139" s="452">
        <f t="shared" si="11"/>
        <v>0</v>
      </c>
      <c r="J139" s="501"/>
      <c r="K139" s="501"/>
    </row>
    <row r="140" spans="1:11">
      <c r="A140" s="451">
        <v>43800</v>
      </c>
      <c r="B140" s="452"/>
      <c r="C140" s="452">
        <f>(+D139+B140)/COUNT(A140:A$282)</f>
        <v>5567.2851666666684</v>
      </c>
      <c r="D140" s="452">
        <f t="shared" si="10"/>
        <v>790554.49366666703</v>
      </c>
      <c r="F140" s="451">
        <f t="shared" si="9"/>
        <v>43800</v>
      </c>
      <c r="G140" s="452"/>
      <c r="H140" s="452">
        <f>(+I139+G140)/COUNT(F140:F$282)</f>
        <v>0</v>
      </c>
      <c r="I140" s="452">
        <f t="shared" si="11"/>
        <v>0</v>
      </c>
      <c r="J140" s="501"/>
      <c r="K140" s="501"/>
    </row>
    <row r="141" spans="1:11">
      <c r="A141" s="451">
        <v>43831</v>
      </c>
      <c r="B141" s="455">
        <f>K34</f>
        <v>0</v>
      </c>
      <c r="C141" s="452">
        <f>(+D140+B141)/COUNT(A141:A$282)</f>
        <v>5567.2851666666693</v>
      </c>
      <c r="D141" s="452">
        <f t="shared" si="10"/>
        <v>784987.2085000003</v>
      </c>
      <c r="F141" s="451">
        <f t="shared" si="9"/>
        <v>43831</v>
      </c>
      <c r="G141" s="455">
        <f>K21</f>
        <v>0</v>
      </c>
      <c r="H141" s="452">
        <f>(+I140+G141)/COUNT(F141:F$282)</f>
        <v>0</v>
      </c>
      <c r="I141" s="452">
        <f t="shared" si="11"/>
        <v>0</v>
      </c>
      <c r="J141" s="501"/>
      <c r="K141" s="501"/>
    </row>
    <row r="142" spans="1:11">
      <c r="A142" s="451">
        <v>43862</v>
      </c>
      <c r="B142" s="452"/>
      <c r="C142" s="452">
        <f>(+D141+B142)/COUNT(A142:A$282)</f>
        <v>5567.2851666666684</v>
      </c>
      <c r="D142" s="452">
        <f t="shared" si="10"/>
        <v>779419.92333333357</v>
      </c>
      <c r="F142" s="451">
        <f t="shared" si="9"/>
        <v>43862</v>
      </c>
      <c r="G142" s="452"/>
      <c r="H142" s="452">
        <f>(+I141+G142)/COUNT(F142:F$282)</f>
        <v>0</v>
      </c>
      <c r="I142" s="452">
        <f t="shared" si="11"/>
        <v>0</v>
      </c>
      <c r="J142" s="501"/>
      <c r="K142" s="501"/>
    </row>
    <row r="143" spans="1:11">
      <c r="A143" s="451">
        <v>43891</v>
      </c>
      <c r="B143" s="452"/>
      <c r="C143" s="452">
        <f>(+D142+B143)/COUNT(A143:A$282)</f>
        <v>5567.2851666666684</v>
      </c>
      <c r="D143" s="452">
        <f t="shared" si="10"/>
        <v>773852.63816666696</v>
      </c>
      <c r="F143" s="451">
        <f t="shared" si="9"/>
        <v>43891</v>
      </c>
      <c r="G143" s="452"/>
      <c r="H143" s="452">
        <f>(+I142+G143)/COUNT(F143:F$282)</f>
        <v>0</v>
      </c>
      <c r="I143" s="452">
        <f t="shared" si="11"/>
        <v>0</v>
      </c>
      <c r="J143" s="501"/>
      <c r="K143" s="501"/>
    </row>
    <row r="144" spans="1:11" ht="13.5" thickBot="1">
      <c r="A144" s="451">
        <v>43922</v>
      </c>
      <c r="B144" s="452"/>
      <c r="C144" s="452">
        <f>(+D143+B144)/COUNT(A144:A$282)</f>
        <v>5567.2851666666684</v>
      </c>
      <c r="D144" s="452">
        <f t="shared" si="10"/>
        <v>768285.35300000035</v>
      </c>
      <c r="F144" s="451">
        <f t="shared" si="9"/>
        <v>43922</v>
      </c>
      <c r="G144" s="452"/>
      <c r="H144" s="452">
        <f>(+I143+G144)/COUNT(F144:F$282)</f>
        <v>0</v>
      </c>
      <c r="I144" s="452">
        <f t="shared" si="11"/>
        <v>0</v>
      </c>
      <c r="J144" s="501"/>
      <c r="K144" s="501"/>
    </row>
    <row r="145" spans="1:11">
      <c r="A145" s="451">
        <v>43952</v>
      </c>
      <c r="B145" s="452"/>
      <c r="C145" s="494">
        <f>(+D144+B145)/COUNT(A145:A$282)</f>
        <v>5567.2851666666693</v>
      </c>
      <c r="D145" s="452">
        <f t="shared" si="10"/>
        <v>762718.06783333363</v>
      </c>
      <c r="F145" s="451">
        <f t="shared" si="9"/>
        <v>43952</v>
      </c>
      <c r="G145" s="452"/>
      <c r="H145" s="494">
        <f>(+I144+G145)/COUNT(F145:F$282)</f>
        <v>0</v>
      </c>
      <c r="I145" s="452">
        <f t="shared" si="11"/>
        <v>0</v>
      </c>
      <c r="J145" s="501"/>
      <c r="K145" s="501"/>
    </row>
    <row r="146" spans="1:11">
      <c r="A146" s="451">
        <v>43983</v>
      </c>
      <c r="B146" s="452"/>
      <c r="C146" s="495">
        <f>(+D145+B146)/COUNT(A146:A$282)</f>
        <v>5567.2851666666684</v>
      </c>
      <c r="D146" s="452">
        <f t="shared" si="10"/>
        <v>757150.7826666669</v>
      </c>
      <c r="F146" s="451">
        <f t="shared" si="9"/>
        <v>43983</v>
      </c>
      <c r="G146" s="452"/>
      <c r="H146" s="495">
        <f>(+I145+G146)/COUNT(F146:F$282)</f>
        <v>0</v>
      </c>
      <c r="I146" s="452">
        <f t="shared" si="11"/>
        <v>0</v>
      </c>
      <c r="J146" s="501"/>
      <c r="K146" s="501"/>
    </row>
    <row r="147" spans="1:11">
      <c r="A147" s="451">
        <v>44013</v>
      </c>
      <c r="B147" s="452"/>
      <c r="C147" s="495">
        <f>(+D146+B147)/COUNT(A147:A$282)</f>
        <v>5567.2851666666684</v>
      </c>
      <c r="D147" s="452">
        <f t="shared" si="10"/>
        <v>751583.49750000029</v>
      </c>
      <c r="F147" s="451">
        <f t="shared" si="9"/>
        <v>44013</v>
      </c>
      <c r="G147" s="452"/>
      <c r="H147" s="495">
        <f>(+I146+G147)/COUNT(F147:F$282)</f>
        <v>0</v>
      </c>
      <c r="I147" s="452">
        <f t="shared" si="11"/>
        <v>0</v>
      </c>
      <c r="J147" s="501"/>
      <c r="K147" s="501"/>
    </row>
    <row r="148" spans="1:11">
      <c r="A148" s="451">
        <v>44044</v>
      </c>
      <c r="B148" s="452"/>
      <c r="C148" s="495">
        <f>(+D147+B148)/COUNT(A148:A$282)</f>
        <v>5567.2851666666684</v>
      </c>
      <c r="D148" s="452">
        <f t="shared" si="10"/>
        <v>746016.21233333368</v>
      </c>
      <c r="F148" s="451">
        <f t="shared" si="9"/>
        <v>44044</v>
      </c>
      <c r="G148" s="452"/>
      <c r="H148" s="495">
        <f>(+I147+G148)/COUNT(F148:F$282)</f>
        <v>0</v>
      </c>
      <c r="I148" s="452">
        <f t="shared" si="11"/>
        <v>0</v>
      </c>
      <c r="J148" s="501"/>
      <c r="K148" s="501"/>
    </row>
    <row r="149" spans="1:11">
      <c r="A149" s="451">
        <v>44075</v>
      </c>
      <c r="B149" s="452"/>
      <c r="C149" s="495">
        <f>(+D148+B149)/COUNT(A149:A$282)</f>
        <v>5567.2851666666693</v>
      </c>
      <c r="D149" s="452">
        <f t="shared" si="10"/>
        <v>740448.92716666695</v>
      </c>
      <c r="F149" s="451">
        <f t="shared" si="9"/>
        <v>44075</v>
      </c>
      <c r="G149" s="452"/>
      <c r="H149" s="495">
        <f>(+I148+G149)/COUNT(F149:F$282)</f>
        <v>0</v>
      </c>
      <c r="I149" s="452">
        <f t="shared" si="11"/>
        <v>0</v>
      </c>
      <c r="J149" s="501"/>
      <c r="K149" s="501"/>
    </row>
    <row r="150" spans="1:11">
      <c r="A150" s="451">
        <v>44105</v>
      </c>
      <c r="B150" s="452"/>
      <c r="C150" s="495">
        <f>(+D149+B150)/COUNT(A150:A$282)</f>
        <v>5567.2851666666684</v>
      </c>
      <c r="D150" s="452">
        <f t="shared" si="10"/>
        <v>734881.64200000023</v>
      </c>
      <c r="F150" s="451">
        <f t="shared" si="9"/>
        <v>44105</v>
      </c>
      <c r="G150" s="452"/>
      <c r="H150" s="495">
        <f>(+I149+G150)/COUNT(F150:F$282)</f>
        <v>0</v>
      </c>
      <c r="I150" s="452">
        <f t="shared" si="11"/>
        <v>0</v>
      </c>
      <c r="J150" s="501"/>
      <c r="K150" s="501"/>
    </row>
    <row r="151" spans="1:11">
      <c r="A151" s="451">
        <v>44136</v>
      </c>
      <c r="B151" s="452"/>
      <c r="C151" s="495">
        <f>(+D150+B151)/COUNT(A151:A$282)</f>
        <v>5567.2851666666684</v>
      </c>
      <c r="D151" s="452">
        <f t="shared" si="10"/>
        <v>729314.35683333362</v>
      </c>
      <c r="F151" s="451">
        <f t="shared" si="9"/>
        <v>44136</v>
      </c>
      <c r="G151" s="452"/>
      <c r="H151" s="495">
        <f>(+I150+G151)/COUNT(F151:F$282)</f>
        <v>0</v>
      </c>
      <c r="I151" s="452">
        <f t="shared" si="11"/>
        <v>0</v>
      </c>
      <c r="J151" s="501"/>
      <c r="K151" s="501"/>
    </row>
    <row r="152" spans="1:11">
      <c r="A152" s="451">
        <v>44166</v>
      </c>
      <c r="B152" s="452"/>
      <c r="C152" s="495">
        <f>(+D151+B152)/COUNT(A152:A$282)</f>
        <v>5567.2851666666684</v>
      </c>
      <c r="D152" s="452">
        <f t="shared" si="10"/>
        <v>723747.07166666701</v>
      </c>
      <c r="F152" s="451">
        <f t="shared" si="9"/>
        <v>44166</v>
      </c>
      <c r="G152" s="452"/>
      <c r="H152" s="495">
        <f>(+I151+G152)/COUNT(F152:F$282)</f>
        <v>0</v>
      </c>
      <c r="I152" s="452">
        <f t="shared" si="11"/>
        <v>0</v>
      </c>
      <c r="J152" s="501"/>
      <c r="K152" s="501"/>
    </row>
    <row r="153" spans="1:11">
      <c r="A153" s="451">
        <v>44197</v>
      </c>
      <c r="B153" s="455">
        <f>L34</f>
        <v>0</v>
      </c>
      <c r="C153" s="495">
        <f>(+D152+B153)/COUNT(A153:A$282)</f>
        <v>5567.2851666666693</v>
      </c>
      <c r="D153" s="452">
        <f t="shared" si="10"/>
        <v>718179.78650000028</v>
      </c>
      <c r="F153" s="451">
        <f t="shared" si="9"/>
        <v>44197</v>
      </c>
      <c r="G153" s="455">
        <f>L21</f>
        <v>0</v>
      </c>
      <c r="H153" s="495">
        <f>(+I152+G153)/COUNT(F153:F$282)</f>
        <v>0</v>
      </c>
      <c r="I153" s="452">
        <f t="shared" si="11"/>
        <v>0</v>
      </c>
      <c r="J153" s="501"/>
      <c r="K153" s="501"/>
    </row>
    <row r="154" spans="1:11">
      <c r="A154" s="451">
        <v>44228</v>
      </c>
      <c r="B154" s="452"/>
      <c r="C154" s="495">
        <f>(+D153+B154)/COUNT(A154:A$282)</f>
        <v>5567.2851666666684</v>
      </c>
      <c r="D154" s="452">
        <f t="shared" si="10"/>
        <v>712612.50133333355</v>
      </c>
      <c r="F154" s="451">
        <f t="shared" si="9"/>
        <v>44228</v>
      </c>
      <c r="G154" s="452"/>
      <c r="H154" s="495">
        <f>(+I153+G154)/COUNT(F154:F$282)</f>
        <v>0</v>
      </c>
      <c r="I154" s="452">
        <f t="shared" si="11"/>
        <v>0</v>
      </c>
      <c r="J154" s="501"/>
      <c r="K154" s="501"/>
    </row>
    <row r="155" spans="1:11">
      <c r="A155" s="451">
        <v>44256</v>
      </c>
      <c r="B155" s="452"/>
      <c r="C155" s="495">
        <f>(+D154+B155)/COUNT(A155:A$282)</f>
        <v>5567.2851666666684</v>
      </c>
      <c r="D155" s="452">
        <f t="shared" si="10"/>
        <v>707045.21616666694</v>
      </c>
      <c r="F155" s="451">
        <f t="shared" si="9"/>
        <v>44256</v>
      </c>
      <c r="G155" s="452"/>
      <c r="H155" s="495">
        <f>(+I154+G155)/COUNT(F155:F$282)</f>
        <v>0</v>
      </c>
      <c r="I155" s="452">
        <f t="shared" si="11"/>
        <v>0</v>
      </c>
      <c r="J155" s="501"/>
      <c r="K155" s="501"/>
    </row>
    <row r="156" spans="1:11" ht="13.5" thickBot="1">
      <c r="A156" s="451">
        <v>44287</v>
      </c>
      <c r="B156" s="452"/>
      <c r="C156" s="496">
        <f>(+D155+B156)/COUNT(A156:A$282)</f>
        <v>5567.2851666666693</v>
      </c>
      <c r="D156" s="452">
        <f t="shared" si="10"/>
        <v>701477.93100000022</v>
      </c>
      <c r="F156" s="451">
        <f t="shared" si="9"/>
        <v>44287</v>
      </c>
      <c r="G156" s="452"/>
      <c r="H156" s="496">
        <f>(+I155+G156)/COUNT(F156:F$282)</f>
        <v>0</v>
      </c>
      <c r="I156" s="452">
        <f t="shared" si="11"/>
        <v>0</v>
      </c>
      <c r="J156" s="501"/>
      <c r="K156" s="501"/>
    </row>
    <row r="157" spans="1:11">
      <c r="A157" s="451">
        <v>44317</v>
      </c>
      <c r="B157" s="452"/>
      <c r="C157" s="452">
        <f>(+D156+B157)/COUNT(A157:A$282)</f>
        <v>5567.2851666666684</v>
      </c>
      <c r="D157" s="452">
        <f t="shared" si="10"/>
        <v>695910.64583333349</v>
      </c>
      <c r="F157" s="451">
        <f t="shared" si="9"/>
        <v>44317</v>
      </c>
      <c r="G157" s="452"/>
      <c r="H157" s="452">
        <f>(+I156+G157)/COUNT(F157:F$282)</f>
        <v>0</v>
      </c>
      <c r="I157" s="452">
        <f t="shared" si="11"/>
        <v>0</v>
      </c>
      <c r="J157" s="501"/>
      <c r="K157" s="501"/>
    </row>
    <row r="158" spans="1:11">
      <c r="A158" s="451">
        <v>44348</v>
      </c>
      <c r="B158" s="452"/>
      <c r="C158" s="452">
        <f>(+D157+B158)/COUNT(A158:A$282)</f>
        <v>5567.2851666666675</v>
      </c>
      <c r="D158" s="452">
        <f t="shared" si="10"/>
        <v>690343.36066666688</v>
      </c>
      <c r="F158" s="451">
        <f t="shared" si="9"/>
        <v>44348</v>
      </c>
      <c r="G158" s="452"/>
      <c r="H158" s="452">
        <f>(+I157+G158)/COUNT(F158:F$282)</f>
        <v>0</v>
      </c>
      <c r="I158" s="452">
        <f t="shared" si="11"/>
        <v>0</v>
      </c>
      <c r="J158" s="501"/>
      <c r="K158" s="501"/>
    </row>
    <row r="159" spans="1:11">
      <c r="A159" s="451">
        <v>44378</v>
      </c>
      <c r="B159" s="452"/>
      <c r="C159" s="452">
        <f>(+D158+B159)/COUNT(A159:A$282)</f>
        <v>5567.2851666666684</v>
      </c>
      <c r="D159" s="452">
        <f t="shared" si="10"/>
        <v>684776.07550000027</v>
      </c>
      <c r="F159" s="451">
        <f t="shared" si="9"/>
        <v>44378</v>
      </c>
      <c r="G159" s="452"/>
      <c r="H159" s="452">
        <f>(+I158+G159)/COUNT(F159:F$282)</f>
        <v>0</v>
      </c>
      <c r="I159" s="452">
        <f t="shared" si="11"/>
        <v>0</v>
      </c>
      <c r="J159" s="501"/>
      <c r="K159" s="501"/>
    </row>
    <row r="160" spans="1:11">
      <c r="A160" s="451">
        <v>44409</v>
      </c>
      <c r="B160" s="452"/>
      <c r="C160" s="452">
        <f>(+D159+B160)/COUNT(A160:A$282)</f>
        <v>5567.2851666666693</v>
      </c>
      <c r="D160" s="452">
        <f t="shared" si="10"/>
        <v>679208.79033333354</v>
      </c>
      <c r="F160" s="451">
        <f t="shared" si="9"/>
        <v>44409</v>
      </c>
      <c r="G160" s="452"/>
      <c r="H160" s="452">
        <f>(+I159+G160)/COUNT(F160:F$282)</f>
        <v>0</v>
      </c>
      <c r="I160" s="452">
        <f t="shared" si="11"/>
        <v>0</v>
      </c>
      <c r="J160" s="501"/>
      <c r="K160" s="501"/>
    </row>
    <row r="161" spans="1:11">
      <c r="A161" s="451">
        <v>44440</v>
      </c>
      <c r="B161" s="452"/>
      <c r="C161" s="452">
        <f>(+D160+B161)/COUNT(A161:A$282)</f>
        <v>5567.2851666666684</v>
      </c>
      <c r="D161" s="452">
        <f t="shared" si="10"/>
        <v>673641.50516666682</v>
      </c>
      <c r="F161" s="451">
        <f t="shared" si="9"/>
        <v>44440</v>
      </c>
      <c r="G161" s="452"/>
      <c r="H161" s="452">
        <f>(+I160+G161)/COUNT(F161:F$282)</f>
        <v>0</v>
      </c>
      <c r="I161" s="452">
        <f t="shared" si="11"/>
        <v>0</v>
      </c>
      <c r="J161" s="501"/>
      <c r="K161" s="501"/>
    </row>
    <row r="162" spans="1:11">
      <c r="A162" s="451">
        <v>44470</v>
      </c>
      <c r="B162" s="452"/>
      <c r="C162" s="452">
        <f>(+D161+B162)/COUNT(A162:A$282)</f>
        <v>5567.2851666666675</v>
      </c>
      <c r="D162" s="452">
        <f t="shared" si="10"/>
        <v>668074.2200000002</v>
      </c>
      <c r="F162" s="451">
        <f t="shared" si="9"/>
        <v>44470</v>
      </c>
      <c r="G162" s="452"/>
      <c r="H162" s="452">
        <f>(+I161+G162)/COUNT(F162:F$282)</f>
        <v>0</v>
      </c>
      <c r="I162" s="452">
        <f t="shared" si="11"/>
        <v>0</v>
      </c>
      <c r="J162" s="501"/>
      <c r="K162" s="501"/>
    </row>
    <row r="163" spans="1:11">
      <c r="A163" s="451">
        <v>44501</v>
      </c>
      <c r="B163" s="452"/>
      <c r="C163" s="452">
        <f>(+D162+B163)/COUNT(A163:A$282)</f>
        <v>5567.2851666666684</v>
      </c>
      <c r="D163" s="452">
        <f t="shared" si="10"/>
        <v>662506.93483333359</v>
      </c>
      <c r="F163" s="451">
        <f t="shared" si="9"/>
        <v>44501</v>
      </c>
      <c r="G163" s="452"/>
      <c r="H163" s="452">
        <f>(+I162+G163)/COUNT(F163:F$282)</f>
        <v>0</v>
      </c>
      <c r="I163" s="452">
        <f t="shared" si="11"/>
        <v>0</v>
      </c>
      <c r="J163" s="501"/>
      <c r="K163" s="501"/>
    </row>
    <row r="164" spans="1:11">
      <c r="A164" s="451">
        <v>44531</v>
      </c>
      <c r="B164" s="452"/>
      <c r="C164" s="452">
        <f>(+D163+B164)/COUNT(A164:A$282)</f>
        <v>5567.2851666666693</v>
      </c>
      <c r="D164" s="452">
        <f t="shared" si="10"/>
        <v>656939.64966666687</v>
      </c>
      <c r="F164" s="451">
        <f t="shared" si="9"/>
        <v>44531</v>
      </c>
      <c r="G164" s="452"/>
      <c r="H164" s="452">
        <f>(+I163+G164)/COUNT(F164:F$282)</f>
        <v>0</v>
      </c>
      <c r="I164" s="452">
        <f t="shared" si="11"/>
        <v>0</v>
      </c>
      <c r="J164" s="501"/>
      <c r="K164" s="501"/>
    </row>
    <row r="165" spans="1:11">
      <c r="A165" s="451">
        <v>44562</v>
      </c>
      <c r="B165" s="455">
        <f>M34</f>
        <v>0</v>
      </c>
      <c r="C165" s="452">
        <f>(+D164+B165)/COUNT(A165:A$282)</f>
        <v>5567.2851666666684</v>
      </c>
      <c r="D165" s="452">
        <f t="shared" si="10"/>
        <v>651372.36450000014</v>
      </c>
      <c r="F165" s="451">
        <f t="shared" si="9"/>
        <v>44562</v>
      </c>
      <c r="G165" s="455">
        <f>M21</f>
        <v>0</v>
      </c>
      <c r="H165" s="452">
        <f>(+I164+G165)/COUNT(F165:F$282)</f>
        <v>0</v>
      </c>
      <c r="I165" s="452">
        <f t="shared" si="11"/>
        <v>0</v>
      </c>
      <c r="J165" s="501"/>
      <c r="K165" s="501"/>
    </row>
    <row r="166" spans="1:11">
      <c r="A166" s="451">
        <v>44593</v>
      </c>
      <c r="B166" s="452"/>
      <c r="C166" s="452">
        <f>(+D165+B166)/COUNT(A166:A$282)</f>
        <v>5567.2851666666675</v>
      </c>
      <c r="D166" s="452">
        <f t="shared" si="10"/>
        <v>645805.07933333353</v>
      </c>
      <c r="F166" s="451">
        <f t="shared" si="9"/>
        <v>44593</v>
      </c>
      <c r="G166" s="452"/>
      <c r="H166" s="452">
        <f>(+I165+G166)/COUNT(F166:F$282)</f>
        <v>0</v>
      </c>
      <c r="I166" s="452">
        <f t="shared" si="11"/>
        <v>0</v>
      </c>
      <c r="J166" s="501"/>
      <c r="K166" s="501"/>
    </row>
    <row r="167" spans="1:11">
      <c r="A167" s="451">
        <v>44621</v>
      </c>
      <c r="B167" s="452"/>
      <c r="C167" s="452">
        <f>(+D166+B167)/COUNT(A167:A$282)</f>
        <v>5567.2851666666684</v>
      </c>
      <c r="D167" s="452">
        <f t="shared" si="10"/>
        <v>640237.79416666692</v>
      </c>
      <c r="F167" s="451">
        <f t="shared" si="9"/>
        <v>44621</v>
      </c>
      <c r="G167" s="452"/>
      <c r="H167" s="452">
        <f>(+I166+G167)/COUNT(F167:F$282)</f>
        <v>0</v>
      </c>
      <c r="I167" s="452">
        <f t="shared" si="11"/>
        <v>0</v>
      </c>
      <c r="J167" s="501"/>
      <c r="K167" s="501"/>
    </row>
    <row r="168" spans="1:11">
      <c r="A168" s="451">
        <v>44652</v>
      </c>
      <c r="B168" s="452"/>
      <c r="C168" s="452">
        <f>(+D167+B168)/COUNT(A168:A$282)</f>
        <v>5567.2851666666693</v>
      </c>
      <c r="D168" s="452">
        <f t="shared" si="10"/>
        <v>634670.50900000019</v>
      </c>
      <c r="F168" s="451">
        <f t="shared" si="9"/>
        <v>44652</v>
      </c>
      <c r="G168" s="452"/>
      <c r="H168" s="452">
        <f>(+I167+G168)/COUNT(F168:F$282)</f>
        <v>0</v>
      </c>
      <c r="I168" s="452">
        <f t="shared" si="11"/>
        <v>0</v>
      </c>
      <c r="J168" s="501"/>
      <c r="K168" s="501"/>
    </row>
    <row r="169" spans="1:11">
      <c r="A169" s="451">
        <v>44682</v>
      </c>
      <c r="B169" s="452"/>
      <c r="C169" s="452">
        <f>(+D168+B169)/COUNT(A169:A$282)</f>
        <v>5567.2851666666684</v>
      </c>
      <c r="D169" s="452">
        <f t="shared" si="10"/>
        <v>629103.22383333347</v>
      </c>
      <c r="F169" s="451">
        <f t="shared" si="9"/>
        <v>44682</v>
      </c>
      <c r="G169" s="452"/>
      <c r="H169" s="452">
        <f>(+I168+G169)/COUNT(F169:F$282)</f>
        <v>0</v>
      </c>
      <c r="I169" s="452">
        <f t="shared" si="11"/>
        <v>0</v>
      </c>
      <c r="J169" s="501"/>
      <c r="K169" s="501"/>
    </row>
    <row r="170" spans="1:11">
      <c r="A170" s="451">
        <v>44713</v>
      </c>
      <c r="B170" s="452"/>
      <c r="C170" s="452">
        <f>(+D169+B170)/COUNT(A170:A$282)</f>
        <v>5567.2851666666675</v>
      </c>
      <c r="D170" s="452">
        <f t="shared" si="10"/>
        <v>623535.93866666686</v>
      </c>
      <c r="F170" s="451">
        <f t="shared" si="9"/>
        <v>44713</v>
      </c>
      <c r="G170" s="452"/>
      <c r="H170" s="452">
        <f>(+I169+G170)/COUNT(F170:F$282)</f>
        <v>0</v>
      </c>
      <c r="I170" s="452">
        <f t="shared" si="11"/>
        <v>0</v>
      </c>
      <c r="J170" s="501"/>
      <c r="K170" s="501"/>
    </row>
    <row r="171" spans="1:11">
      <c r="A171" s="451">
        <v>44743</v>
      </c>
      <c r="B171" s="452"/>
      <c r="C171" s="452">
        <f>(+D170+B171)/COUNT(A171:A$282)</f>
        <v>5567.2851666666684</v>
      </c>
      <c r="D171" s="452">
        <f t="shared" si="10"/>
        <v>617968.65350000025</v>
      </c>
      <c r="F171" s="451">
        <f t="shared" si="9"/>
        <v>44743</v>
      </c>
      <c r="G171" s="452"/>
      <c r="H171" s="452">
        <f>(+I170+G171)/COUNT(F171:F$282)</f>
        <v>0</v>
      </c>
      <c r="I171" s="452">
        <f t="shared" si="11"/>
        <v>0</v>
      </c>
      <c r="J171" s="501"/>
      <c r="K171" s="501"/>
    </row>
    <row r="172" spans="1:11">
      <c r="A172" s="451">
        <v>44774</v>
      </c>
      <c r="B172" s="452"/>
      <c r="C172" s="452">
        <f>(+D171+B172)/COUNT(A172:A$282)</f>
        <v>5567.2851666666693</v>
      </c>
      <c r="D172" s="452">
        <f t="shared" si="10"/>
        <v>612401.36833333352</v>
      </c>
      <c r="F172" s="451">
        <f t="shared" ref="F172:F235" si="12">+A172</f>
        <v>44774</v>
      </c>
      <c r="G172" s="452"/>
      <c r="H172" s="452">
        <f>(+I171+G172)/COUNT(F172:F$282)</f>
        <v>0</v>
      </c>
      <c r="I172" s="452">
        <f t="shared" si="11"/>
        <v>0</v>
      </c>
      <c r="J172" s="501"/>
      <c r="K172" s="501"/>
    </row>
    <row r="173" spans="1:11">
      <c r="A173" s="451">
        <v>44805</v>
      </c>
      <c r="B173" s="452"/>
      <c r="C173" s="452">
        <f>(+D172+B173)/COUNT(A173:A$282)</f>
        <v>5567.2851666666684</v>
      </c>
      <c r="D173" s="452">
        <f t="shared" ref="D173:D236" si="13">+D172+B173-C173</f>
        <v>606834.08316666679</v>
      </c>
      <c r="F173" s="451">
        <f t="shared" si="12"/>
        <v>44805</v>
      </c>
      <c r="G173" s="452"/>
      <c r="H173" s="452">
        <f>(+I172+G173)/COUNT(F173:F$282)</f>
        <v>0</v>
      </c>
      <c r="I173" s="452">
        <f t="shared" si="11"/>
        <v>0</v>
      </c>
      <c r="J173" s="501"/>
      <c r="K173" s="501"/>
    </row>
    <row r="174" spans="1:11">
      <c r="A174" s="451">
        <v>44835</v>
      </c>
      <c r="B174" s="452"/>
      <c r="C174" s="452">
        <f>(+D173+B174)/COUNT(A174:A$282)</f>
        <v>5567.2851666666675</v>
      </c>
      <c r="D174" s="452">
        <f t="shared" si="13"/>
        <v>601266.79800000018</v>
      </c>
      <c r="F174" s="451">
        <f t="shared" si="12"/>
        <v>44835</v>
      </c>
      <c r="G174" s="452"/>
      <c r="H174" s="452">
        <f>(+I173+G174)/COUNT(F174:F$282)</f>
        <v>0</v>
      </c>
      <c r="I174" s="452">
        <f t="shared" si="11"/>
        <v>0</v>
      </c>
      <c r="J174" s="501"/>
      <c r="K174" s="501"/>
    </row>
    <row r="175" spans="1:11">
      <c r="A175" s="451">
        <v>44866</v>
      </c>
      <c r="B175" s="452"/>
      <c r="C175" s="452">
        <f>(+D174+B175)/COUNT(A175:A$282)</f>
        <v>5567.2851666666684</v>
      </c>
      <c r="D175" s="452">
        <f t="shared" si="13"/>
        <v>595699.51283333357</v>
      </c>
      <c r="F175" s="451">
        <f t="shared" si="12"/>
        <v>44866</v>
      </c>
      <c r="G175" s="452"/>
      <c r="H175" s="452">
        <f>(+I174+G175)/COUNT(F175:F$282)</f>
        <v>0</v>
      </c>
      <c r="I175" s="452">
        <f t="shared" si="11"/>
        <v>0</v>
      </c>
      <c r="J175" s="501"/>
      <c r="K175" s="501"/>
    </row>
    <row r="176" spans="1:11">
      <c r="A176" s="451">
        <v>44896</v>
      </c>
      <c r="B176" s="452"/>
      <c r="C176" s="452">
        <f>(+D175+B176)/COUNT(A176:A$282)</f>
        <v>5567.2851666666693</v>
      </c>
      <c r="D176" s="452">
        <f t="shared" si="13"/>
        <v>590132.22766666685</v>
      </c>
      <c r="F176" s="451">
        <f t="shared" si="12"/>
        <v>44896</v>
      </c>
      <c r="G176" s="452"/>
      <c r="H176" s="452">
        <f>(+I175+G176)/COUNT(F176:F$282)</f>
        <v>0</v>
      </c>
      <c r="I176" s="452">
        <f t="shared" si="11"/>
        <v>0</v>
      </c>
      <c r="J176" s="501"/>
      <c r="K176" s="501"/>
    </row>
    <row r="177" spans="1:11">
      <c r="A177" s="451">
        <v>44927</v>
      </c>
      <c r="B177" s="455">
        <f>N34</f>
        <v>0</v>
      </c>
      <c r="C177" s="452">
        <f>(+D176+B177)/COUNT(A177:A$282)</f>
        <v>5567.2851666666684</v>
      </c>
      <c r="D177" s="452">
        <f t="shared" si="13"/>
        <v>584564.94250000012</v>
      </c>
      <c r="F177" s="451">
        <f t="shared" si="12"/>
        <v>44927</v>
      </c>
      <c r="G177" s="455">
        <f>N21</f>
        <v>0</v>
      </c>
      <c r="H177" s="452">
        <f>(+I176+G177)/COUNT(F177:F$282)</f>
        <v>0</v>
      </c>
      <c r="I177" s="452">
        <f t="shared" si="11"/>
        <v>0</v>
      </c>
      <c r="J177" s="501"/>
      <c r="K177" s="501"/>
    </row>
    <row r="178" spans="1:11">
      <c r="A178" s="451">
        <v>44958</v>
      </c>
      <c r="B178" s="452"/>
      <c r="C178" s="452">
        <f>(+D177+B178)/COUNT(A178:A$282)</f>
        <v>5567.2851666666675</v>
      </c>
      <c r="D178" s="452">
        <f t="shared" si="13"/>
        <v>578997.65733333351</v>
      </c>
      <c r="F178" s="451">
        <f t="shared" si="12"/>
        <v>44958</v>
      </c>
      <c r="G178" s="452"/>
      <c r="H178" s="452">
        <f>(+I177+G178)/COUNT(F178:F$282)</f>
        <v>0</v>
      </c>
      <c r="I178" s="452">
        <f t="shared" si="11"/>
        <v>0</v>
      </c>
      <c r="J178" s="501"/>
      <c r="K178" s="501"/>
    </row>
    <row r="179" spans="1:11">
      <c r="A179" s="451">
        <v>44986</v>
      </c>
      <c r="B179" s="452"/>
      <c r="C179" s="452">
        <f>(+D178+B179)/COUNT(A179:A$282)</f>
        <v>5567.2851666666684</v>
      </c>
      <c r="D179" s="452">
        <f t="shared" si="13"/>
        <v>573430.3721666669</v>
      </c>
      <c r="F179" s="451">
        <f t="shared" si="12"/>
        <v>44986</v>
      </c>
      <c r="G179" s="452"/>
      <c r="H179" s="452">
        <f>(+I178+G179)/COUNT(F179:F$282)</f>
        <v>0</v>
      </c>
      <c r="I179" s="452">
        <f t="shared" si="11"/>
        <v>0</v>
      </c>
      <c r="J179" s="501"/>
      <c r="K179" s="501"/>
    </row>
    <row r="180" spans="1:11">
      <c r="A180" s="451">
        <v>45017</v>
      </c>
      <c r="B180" s="452"/>
      <c r="C180" s="452">
        <f>(+D179+B180)/COUNT(A180:A$282)</f>
        <v>5567.2851666666693</v>
      </c>
      <c r="D180" s="452">
        <f t="shared" si="13"/>
        <v>567863.08700000017</v>
      </c>
      <c r="F180" s="451">
        <f t="shared" si="12"/>
        <v>45017</v>
      </c>
      <c r="G180" s="452"/>
      <c r="H180" s="452">
        <f>(+I179+G180)/COUNT(F180:F$282)</f>
        <v>0</v>
      </c>
      <c r="I180" s="452">
        <f t="shared" si="11"/>
        <v>0</v>
      </c>
      <c r="J180" s="501"/>
      <c r="K180" s="501"/>
    </row>
    <row r="181" spans="1:11">
      <c r="A181" s="451">
        <v>45047</v>
      </c>
      <c r="B181" s="452"/>
      <c r="C181" s="452">
        <f>(+D180+B181)/COUNT(A181:A$282)</f>
        <v>5567.2851666666684</v>
      </c>
      <c r="D181" s="452">
        <f t="shared" si="13"/>
        <v>562295.80183333345</v>
      </c>
      <c r="F181" s="451">
        <f t="shared" si="12"/>
        <v>45047</v>
      </c>
      <c r="G181" s="452"/>
      <c r="H181" s="452">
        <f>(+I180+G181)/COUNT(F181:F$282)</f>
        <v>0</v>
      </c>
      <c r="I181" s="452">
        <f t="shared" ref="I181:I244" si="14">+I180+G181-H181</f>
        <v>0</v>
      </c>
      <c r="J181" s="501"/>
      <c r="K181" s="501"/>
    </row>
    <row r="182" spans="1:11">
      <c r="A182" s="451">
        <v>45078</v>
      </c>
      <c r="B182" s="452"/>
      <c r="C182" s="452">
        <f>(+D181+B182)/COUNT(A182:A$282)</f>
        <v>5567.2851666666675</v>
      </c>
      <c r="D182" s="452">
        <f t="shared" si="13"/>
        <v>556728.51666666684</v>
      </c>
      <c r="F182" s="451">
        <f t="shared" si="12"/>
        <v>45078</v>
      </c>
      <c r="G182" s="452"/>
      <c r="H182" s="452">
        <f>(+I181+G182)/COUNT(F182:F$282)</f>
        <v>0</v>
      </c>
      <c r="I182" s="452">
        <f t="shared" si="14"/>
        <v>0</v>
      </c>
      <c r="J182" s="501"/>
      <c r="K182" s="501"/>
    </row>
    <row r="183" spans="1:11">
      <c r="A183" s="451">
        <v>45108</v>
      </c>
      <c r="B183" s="452"/>
      <c r="C183" s="452">
        <f>(+D182+B183)/COUNT(A183:A$282)</f>
        <v>5567.2851666666684</v>
      </c>
      <c r="D183" s="452">
        <f t="shared" si="13"/>
        <v>551161.23150000023</v>
      </c>
      <c r="F183" s="451">
        <f t="shared" si="12"/>
        <v>45108</v>
      </c>
      <c r="G183" s="452"/>
      <c r="H183" s="452">
        <f>(+I182+G183)/COUNT(F183:F$282)</f>
        <v>0</v>
      </c>
      <c r="I183" s="452">
        <f t="shared" si="14"/>
        <v>0</v>
      </c>
      <c r="J183" s="501"/>
      <c r="K183" s="501"/>
    </row>
    <row r="184" spans="1:11">
      <c r="A184" s="451">
        <v>45139</v>
      </c>
      <c r="B184" s="452"/>
      <c r="C184" s="452">
        <f>(+D183+B184)/COUNT(A184:A$282)</f>
        <v>5567.2851666666693</v>
      </c>
      <c r="D184" s="452">
        <f t="shared" si="13"/>
        <v>545593.9463333335</v>
      </c>
      <c r="F184" s="451">
        <f t="shared" si="12"/>
        <v>45139</v>
      </c>
      <c r="G184" s="452"/>
      <c r="H184" s="452">
        <f>(+I183+G184)/COUNT(F184:F$282)</f>
        <v>0</v>
      </c>
      <c r="I184" s="452">
        <f t="shared" si="14"/>
        <v>0</v>
      </c>
      <c r="J184" s="501"/>
      <c r="K184" s="501"/>
    </row>
    <row r="185" spans="1:11">
      <c r="A185" s="451">
        <v>45170</v>
      </c>
      <c r="B185" s="452"/>
      <c r="C185" s="452">
        <f>(+D184+B185)/COUNT(A185:A$282)</f>
        <v>5567.2851666666684</v>
      </c>
      <c r="D185" s="452">
        <f t="shared" si="13"/>
        <v>540026.66116666677</v>
      </c>
      <c r="F185" s="451">
        <f t="shared" si="12"/>
        <v>45170</v>
      </c>
      <c r="G185" s="452"/>
      <c r="H185" s="452">
        <f>(+I184+G185)/COUNT(F185:F$282)</f>
        <v>0</v>
      </c>
      <c r="I185" s="452">
        <f t="shared" si="14"/>
        <v>0</v>
      </c>
      <c r="J185" s="501"/>
      <c r="K185" s="501"/>
    </row>
    <row r="186" spans="1:11">
      <c r="A186" s="451">
        <v>45200</v>
      </c>
      <c r="B186" s="452"/>
      <c r="C186" s="452">
        <f>(+D185+B186)/COUNT(A186:A$282)</f>
        <v>5567.2851666666675</v>
      </c>
      <c r="D186" s="452">
        <f t="shared" si="13"/>
        <v>534459.37600000016</v>
      </c>
      <c r="F186" s="451">
        <f t="shared" si="12"/>
        <v>45200</v>
      </c>
      <c r="G186" s="452"/>
      <c r="H186" s="452">
        <f>(+I185+G186)/COUNT(F186:F$282)</f>
        <v>0</v>
      </c>
      <c r="I186" s="452">
        <f t="shared" si="14"/>
        <v>0</v>
      </c>
      <c r="J186" s="501"/>
      <c r="K186" s="501"/>
    </row>
    <row r="187" spans="1:11">
      <c r="A187" s="451">
        <v>45231</v>
      </c>
      <c r="B187" s="452"/>
      <c r="C187" s="452">
        <f>(+D186+B187)/COUNT(A187:A$282)</f>
        <v>5567.2851666666684</v>
      </c>
      <c r="D187" s="452">
        <f t="shared" si="13"/>
        <v>528892.09083333355</v>
      </c>
      <c r="F187" s="451">
        <f t="shared" si="12"/>
        <v>45231</v>
      </c>
      <c r="G187" s="452"/>
      <c r="H187" s="452">
        <f>(+I186+G187)/COUNT(F187:F$282)</f>
        <v>0</v>
      </c>
      <c r="I187" s="452">
        <f t="shared" si="14"/>
        <v>0</v>
      </c>
      <c r="J187" s="501"/>
      <c r="K187" s="501"/>
    </row>
    <row r="188" spans="1:11">
      <c r="A188" s="451">
        <v>45261</v>
      </c>
      <c r="B188" s="452"/>
      <c r="C188" s="452">
        <f>(+D187+B188)/COUNT(A188:A$282)</f>
        <v>5567.2851666666693</v>
      </c>
      <c r="D188" s="452">
        <f t="shared" si="13"/>
        <v>523324.80566666689</v>
      </c>
      <c r="F188" s="451">
        <f t="shared" si="12"/>
        <v>45261</v>
      </c>
      <c r="G188" s="452"/>
      <c r="H188" s="452">
        <f>(+I187+G188)/COUNT(F188:F$282)</f>
        <v>0</v>
      </c>
      <c r="I188" s="452">
        <f t="shared" si="14"/>
        <v>0</v>
      </c>
      <c r="J188" s="501"/>
      <c r="K188" s="501"/>
    </row>
    <row r="189" spans="1:11">
      <c r="A189" s="451">
        <v>45292</v>
      </c>
      <c r="B189" s="455">
        <f>O34</f>
        <v>0</v>
      </c>
      <c r="C189" s="452">
        <f>(+D188+B189)/COUNT(A189:A$282)</f>
        <v>5567.2851666666693</v>
      </c>
      <c r="D189" s="452">
        <f t="shared" si="13"/>
        <v>517757.52050000022</v>
      </c>
      <c r="F189" s="451">
        <f t="shared" si="12"/>
        <v>45292</v>
      </c>
      <c r="G189" s="455">
        <f>O21</f>
        <v>0</v>
      </c>
      <c r="H189" s="452">
        <f>(+I188+G189)/COUNT(F189:F$282)</f>
        <v>0</v>
      </c>
      <c r="I189" s="452">
        <f t="shared" si="14"/>
        <v>0</v>
      </c>
      <c r="J189" s="501"/>
      <c r="K189" s="501"/>
    </row>
    <row r="190" spans="1:11">
      <c r="A190" s="451">
        <v>45323</v>
      </c>
      <c r="B190" s="452"/>
      <c r="C190" s="452">
        <f>(+D189+B190)/COUNT(A190:A$282)</f>
        <v>5567.2851666666693</v>
      </c>
      <c r="D190" s="452">
        <f t="shared" si="13"/>
        <v>512190.23533333355</v>
      </c>
      <c r="F190" s="451">
        <f t="shared" si="12"/>
        <v>45323</v>
      </c>
      <c r="G190" s="452"/>
      <c r="H190" s="452">
        <f>(+I189+G190)/COUNT(F190:F$282)</f>
        <v>0</v>
      </c>
      <c r="I190" s="452">
        <f t="shared" si="14"/>
        <v>0</v>
      </c>
      <c r="J190" s="501"/>
      <c r="K190" s="501"/>
    </row>
    <row r="191" spans="1:11">
      <c r="A191" s="451">
        <v>45352</v>
      </c>
      <c r="B191" s="452"/>
      <c r="C191" s="452">
        <f>(+D190+B191)/COUNT(A191:A$282)</f>
        <v>5567.2851666666693</v>
      </c>
      <c r="D191" s="452">
        <f t="shared" si="13"/>
        <v>506622.95016666688</v>
      </c>
      <c r="F191" s="451">
        <f t="shared" si="12"/>
        <v>45352</v>
      </c>
      <c r="G191" s="452"/>
      <c r="H191" s="452">
        <f>(+I190+G191)/COUNT(F191:F$282)</f>
        <v>0</v>
      </c>
      <c r="I191" s="452">
        <f t="shared" si="14"/>
        <v>0</v>
      </c>
      <c r="J191" s="501"/>
      <c r="K191" s="501"/>
    </row>
    <row r="192" spans="1:11">
      <c r="A192" s="451">
        <v>45383</v>
      </c>
      <c r="B192" s="452"/>
      <c r="C192" s="452">
        <f>(+D191+B192)/COUNT(A192:A$282)</f>
        <v>5567.2851666666693</v>
      </c>
      <c r="D192" s="452">
        <f t="shared" si="13"/>
        <v>501055.66500000021</v>
      </c>
      <c r="F192" s="451">
        <f t="shared" si="12"/>
        <v>45383</v>
      </c>
      <c r="G192" s="452"/>
      <c r="H192" s="452">
        <f>(+I191+G192)/COUNT(F192:F$282)</f>
        <v>0</v>
      </c>
      <c r="I192" s="452">
        <f t="shared" si="14"/>
        <v>0</v>
      </c>
      <c r="J192" s="501"/>
      <c r="K192" s="501"/>
    </row>
    <row r="193" spans="1:11">
      <c r="A193" s="451">
        <v>45413</v>
      </c>
      <c r="B193" s="452"/>
      <c r="C193" s="452">
        <f>(+D192+B193)/COUNT(A193:A$282)</f>
        <v>5567.2851666666693</v>
      </c>
      <c r="D193" s="452">
        <f t="shared" si="13"/>
        <v>495488.37983333354</v>
      </c>
      <c r="F193" s="451">
        <f t="shared" si="12"/>
        <v>45413</v>
      </c>
      <c r="G193" s="452"/>
      <c r="H193" s="452">
        <f>(+I192+G193)/COUNT(F193:F$282)</f>
        <v>0</v>
      </c>
      <c r="I193" s="452">
        <f t="shared" si="14"/>
        <v>0</v>
      </c>
      <c r="J193" s="501"/>
      <c r="K193" s="501"/>
    </row>
    <row r="194" spans="1:11">
      <c r="A194" s="451">
        <v>45444</v>
      </c>
      <c r="B194" s="452"/>
      <c r="C194" s="452">
        <f>(+D193+B194)/COUNT(A194:A$282)</f>
        <v>5567.2851666666693</v>
      </c>
      <c r="D194" s="452">
        <f t="shared" si="13"/>
        <v>489921.09466666688</v>
      </c>
      <c r="F194" s="451">
        <f t="shared" si="12"/>
        <v>45444</v>
      </c>
      <c r="G194" s="452"/>
      <c r="H194" s="452">
        <f>(+I193+G194)/COUNT(F194:F$282)</f>
        <v>0</v>
      </c>
      <c r="I194" s="452">
        <f t="shared" si="14"/>
        <v>0</v>
      </c>
      <c r="J194" s="501"/>
      <c r="K194" s="501"/>
    </row>
    <row r="195" spans="1:11">
      <c r="A195" s="451">
        <v>45474</v>
      </c>
      <c r="B195" s="452"/>
      <c r="C195" s="452">
        <f>(+D194+B195)/COUNT(A195:A$282)</f>
        <v>5567.2851666666693</v>
      </c>
      <c r="D195" s="452">
        <f t="shared" si="13"/>
        <v>484353.80950000021</v>
      </c>
      <c r="F195" s="451">
        <f t="shared" si="12"/>
        <v>45474</v>
      </c>
      <c r="G195" s="452"/>
      <c r="H195" s="452">
        <f>(+I194+G195)/COUNT(F195:F$282)</f>
        <v>0</v>
      </c>
      <c r="I195" s="452">
        <f t="shared" si="14"/>
        <v>0</v>
      </c>
      <c r="J195" s="501"/>
      <c r="K195" s="501"/>
    </row>
    <row r="196" spans="1:11">
      <c r="A196" s="451">
        <v>45505</v>
      </c>
      <c r="B196" s="452"/>
      <c r="C196" s="452">
        <f>(+D195+B196)/COUNT(A196:A$282)</f>
        <v>5567.2851666666693</v>
      </c>
      <c r="D196" s="452">
        <f t="shared" si="13"/>
        <v>478786.52433333354</v>
      </c>
      <c r="F196" s="451">
        <f t="shared" si="12"/>
        <v>45505</v>
      </c>
      <c r="G196" s="452"/>
      <c r="H196" s="452">
        <f>(+I195+G196)/COUNT(F196:F$282)</f>
        <v>0</v>
      </c>
      <c r="I196" s="452">
        <f t="shared" si="14"/>
        <v>0</v>
      </c>
      <c r="J196" s="501"/>
      <c r="K196" s="501"/>
    </row>
    <row r="197" spans="1:11">
      <c r="A197" s="451">
        <v>45536</v>
      </c>
      <c r="B197" s="452"/>
      <c r="C197" s="452">
        <f>(+D196+B197)/COUNT(A197:A$282)</f>
        <v>5567.2851666666693</v>
      </c>
      <c r="D197" s="452">
        <f t="shared" si="13"/>
        <v>473219.23916666687</v>
      </c>
      <c r="F197" s="451">
        <f t="shared" si="12"/>
        <v>45536</v>
      </c>
      <c r="G197" s="452"/>
      <c r="H197" s="452">
        <f>(+I196+G197)/COUNT(F197:F$282)</f>
        <v>0</v>
      </c>
      <c r="I197" s="452">
        <f t="shared" si="14"/>
        <v>0</v>
      </c>
      <c r="J197" s="501"/>
      <c r="K197" s="501"/>
    </row>
    <row r="198" spans="1:11">
      <c r="A198" s="451">
        <v>45566</v>
      </c>
      <c r="B198" s="452"/>
      <c r="C198" s="452">
        <f>(+D197+B198)/COUNT(A198:A$282)</f>
        <v>5567.2851666666693</v>
      </c>
      <c r="D198" s="452">
        <f t="shared" si="13"/>
        <v>467651.9540000002</v>
      </c>
      <c r="F198" s="451">
        <f t="shared" si="12"/>
        <v>45566</v>
      </c>
      <c r="G198" s="452"/>
      <c r="H198" s="452">
        <f>(+I197+G198)/COUNT(F198:F$282)</f>
        <v>0</v>
      </c>
      <c r="I198" s="452">
        <f t="shared" si="14"/>
        <v>0</v>
      </c>
      <c r="J198" s="501"/>
      <c r="K198" s="501"/>
    </row>
    <row r="199" spans="1:11">
      <c r="A199" s="451">
        <v>45597</v>
      </c>
      <c r="B199" s="452"/>
      <c r="C199" s="452">
        <f>(+D198+B199)/COUNT(A199:A$282)</f>
        <v>5567.2851666666693</v>
      </c>
      <c r="D199" s="452">
        <f t="shared" si="13"/>
        <v>462084.66883333353</v>
      </c>
      <c r="F199" s="451">
        <f t="shared" si="12"/>
        <v>45597</v>
      </c>
      <c r="G199" s="452"/>
      <c r="H199" s="452">
        <f>(+I198+G199)/COUNT(F199:F$282)</f>
        <v>0</v>
      </c>
      <c r="I199" s="452">
        <f t="shared" si="14"/>
        <v>0</v>
      </c>
      <c r="J199" s="501"/>
      <c r="K199" s="501"/>
    </row>
    <row r="200" spans="1:11">
      <c r="A200" s="451">
        <v>45627</v>
      </c>
      <c r="B200" s="452"/>
      <c r="C200" s="452">
        <f>(+D199+B200)/COUNT(A200:A$282)</f>
        <v>5567.2851666666693</v>
      </c>
      <c r="D200" s="452">
        <f t="shared" si="13"/>
        <v>456517.38366666686</v>
      </c>
      <c r="F200" s="451">
        <f t="shared" si="12"/>
        <v>45627</v>
      </c>
      <c r="G200" s="452"/>
      <c r="H200" s="452">
        <f>(+I199+G200)/COUNT(F200:F$282)</f>
        <v>0</v>
      </c>
      <c r="I200" s="452">
        <f t="shared" si="14"/>
        <v>0</v>
      </c>
      <c r="J200" s="501"/>
      <c r="K200" s="501"/>
    </row>
    <row r="201" spans="1:11">
      <c r="A201" s="451">
        <v>45658</v>
      </c>
      <c r="B201" s="455">
        <f>P34</f>
        <v>0</v>
      </c>
      <c r="C201" s="452">
        <f>(+D200+B201)/COUNT(A201:A$282)</f>
        <v>5567.2851666666693</v>
      </c>
      <c r="D201" s="452">
        <f t="shared" si="13"/>
        <v>450950.0985000002</v>
      </c>
      <c r="F201" s="451">
        <f t="shared" si="12"/>
        <v>45658</v>
      </c>
      <c r="G201" s="455">
        <f>P21</f>
        <v>0</v>
      </c>
      <c r="H201" s="452">
        <f>(+I200+G201)/COUNT(F201:F$282)</f>
        <v>0</v>
      </c>
      <c r="I201" s="452">
        <f t="shared" si="14"/>
        <v>0</v>
      </c>
      <c r="J201" s="501"/>
      <c r="K201" s="501"/>
    </row>
    <row r="202" spans="1:11">
      <c r="A202" s="451">
        <v>45689</v>
      </c>
      <c r="B202" s="452"/>
      <c r="C202" s="452">
        <f>(+D201+B202)/COUNT(A202:A$282)</f>
        <v>5567.2851666666693</v>
      </c>
      <c r="D202" s="452">
        <f t="shared" si="13"/>
        <v>445382.81333333353</v>
      </c>
      <c r="F202" s="451">
        <f t="shared" si="12"/>
        <v>45689</v>
      </c>
      <c r="G202" s="452"/>
      <c r="H202" s="452">
        <f>(+I201+G202)/COUNT(F202:F$282)</f>
        <v>0</v>
      </c>
      <c r="I202" s="452">
        <f t="shared" si="14"/>
        <v>0</v>
      </c>
      <c r="J202" s="501"/>
      <c r="K202" s="501"/>
    </row>
    <row r="203" spans="1:11">
      <c r="A203" s="451">
        <v>45717</v>
      </c>
      <c r="B203" s="452"/>
      <c r="C203" s="452">
        <f>(+D202+B203)/COUNT(A203:A$282)</f>
        <v>5567.2851666666693</v>
      </c>
      <c r="D203" s="452">
        <f t="shared" si="13"/>
        <v>439815.52816666686</v>
      </c>
      <c r="F203" s="451">
        <f t="shared" si="12"/>
        <v>45717</v>
      </c>
      <c r="G203" s="452"/>
      <c r="H203" s="452">
        <f>(+I202+G203)/COUNT(F203:F$282)</f>
        <v>0</v>
      </c>
      <c r="I203" s="452">
        <f t="shared" si="14"/>
        <v>0</v>
      </c>
      <c r="J203" s="501"/>
      <c r="K203" s="501"/>
    </row>
    <row r="204" spans="1:11">
      <c r="A204" s="451">
        <v>45748</v>
      </c>
      <c r="B204" s="452"/>
      <c r="C204" s="452">
        <f>(+D203+B204)/COUNT(A204:A$282)</f>
        <v>5567.2851666666693</v>
      </c>
      <c r="D204" s="452">
        <f t="shared" si="13"/>
        <v>434248.24300000019</v>
      </c>
      <c r="F204" s="451">
        <f t="shared" si="12"/>
        <v>45748</v>
      </c>
      <c r="G204" s="452"/>
      <c r="H204" s="452">
        <f>(+I203+G204)/COUNT(F204:F$282)</f>
        <v>0</v>
      </c>
      <c r="I204" s="452">
        <f t="shared" si="14"/>
        <v>0</v>
      </c>
      <c r="J204" s="501"/>
      <c r="K204" s="501"/>
    </row>
    <row r="205" spans="1:11">
      <c r="A205" s="451">
        <v>45778</v>
      </c>
      <c r="B205" s="452"/>
      <c r="C205" s="452">
        <f>(+D204+B205)/COUNT(A205:A$282)</f>
        <v>5567.2851666666693</v>
      </c>
      <c r="D205" s="452">
        <f t="shared" si="13"/>
        <v>428680.95783333352</v>
      </c>
      <c r="F205" s="451">
        <f t="shared" si="12"/>
        <v>45778</v>
      </c>
      <c r="G205" s="452"/>
      <c r="H205" s="452">
        <f>(+I204+G205)/COUNT(F205:F$282)</f>
        <v>0</v>
      </c>
      <c r="I205" s="452">
        <f t="shared" si="14"/>
        <v>0</v>
      </c>
      <c r="J205" s="501"/>
      <c r="K205" s="501"/>
    </row>
    <row r="206" spans="1:11">
      <c r="A206" s="451">
        <v>45809</v>
      </c>
      <c r="B206" s="452"/>
      <c r="C206" s="452">
        <f>(+D205+B206)/COUNT(A206:A$282)</f>
        <v>5567.2851666666693</v>
      </c>
      <c r="D206" s="452">
        <f t="shared" si="13"/>
        <v>423113.67266666685</v>
      </c>
      <c r="F206" s="451">
        <f t="shared" si="12"/>
        <v>45809</v>
      </c>
      <c r="G206" s="452"/>
      <c r="H206" s="452">
        <f>(+I205+G206)/COUNT(F206:F$282)</f>
        <v>0</v>
      </c>
      <c r="I206" s="452">
        <f t="shared" si="14"/>
        <v>0</v>
      </c>
      <c r="J206" s="501"/>
      <c r="K206" s="501"/>
    </row>
    <row r="207" spans="1:11">
      <c r="A207" s="451">
        <v>45839</v>
      </c>
      <c r="B207" s="452"/>
      <c r="C207" s="452">
        <f>(+D206+B207)/COUNT(A207:A$282)</f>
        <v>5567.2851666666693</v>
      </c>
      <c r="D207" s="452">
        <f t="shared" si="13"/>
        <v>417546.38750000019</v>
      </c>
      <c r="F207" s="451">
        <f t="shared" si="12"/>
        <v>45839</v>
      </c>
      <c r="G207" s="452"/>
      <c r="H207" s="452">
        <f>(+I206+G207)/COUNT(F207:F$282)</f>
        <v>0</v>
      </c>
      <c r="I207" s="452">
        <f t="shared" si="14"/>
        <v>0</v>
      </c>
      <c r="J207" s="501"/>
      <c r="K207" s="501"/>
    </row>
    <row r="208" spans="1:11">
      <c r="A208" s="451">
        <v>45870</v>
      </c>
      <c r="B208" s="452"/>
      <c r="C208" s="452">
        <f>(+D207+B208)/COUNT(A208:A$282)</f>
        <v>5567.2851666666693</v>
      </c>
      <c r="D208" s="452">
        <f t="shared" si="13"/>
        <v>411979.10233333352</v>
      </c>
      <c r="F208" s="451">
        <f t="shared" si="12"/>
        <v>45870</v>
      </c>
      <c r="G208" s="452"/>
      <c r="H208" s="452">
        <f>(+I207+G208)/COUNT(F208:F$282)</f>
        <v>0</v>
      </c>
      <c r="I208" s="452">
        <f t="shared" si="14"/>
        <v>0</v>
      </c>
      <c r="J208" s="501"/>
      <c r="K208" s="501"/>
    </row>
    <row r="209" spans="1:11">
      <c r="A209" s="451">
        <v>45901</v>
      </c>
      <c r="B209" s="452"/>
      <c r="C209" s="452">
        <f>(+D208+B209)/COUNT(A209:A$282)</f>
        <v>5567.2851666666693</v>
      </c>
      <c r="D209" s="452">
        <f t="shared" si="13"/>
        <v>406411.81716666685</v>
      </c>
      <c r="F209" s="451">
        <f t="shared" si="12"/>
        <v>45901</v>
      </c>
      <c r="G209" s="452"/>
      <c r="H209" s="452">
        <f>(+I208+G209)/COUNT(F209:F$282)</f>
        <v>0</v>
      </c>
      <c r="I209" s="452">
        <f t="shared" si="14"/>
        <v>0</v>
      </c>
      <c r="J209" s="501"/>
      <c r="K209" s="501"/>
    </row>
    <row r="210" spans="1:11">
      <c r="A210" s="451">
        <v>45931</v>
      </c>
      <c r="B210" s="452"/>
      <c r="C210" s="452">
        <f>(+D209+B210)/COUNT(A210:A$282)</f>
        <v>5567.2851666666693</v>
      </c>
      <c r="D210" s="452">
        <f t="shared" si="13"/>
        <v>400844.53200000018</v>
      </c>
      <c r="F210" s="451">
        <f t="shared" si="12"/>
        <v>45931</v>
      </c>
      <c r="G210" s="452"/>
      <c r="H210" s="452">
        <f>(+I209+G210)/COUNT(F210:F$282)</f>
        <v>0</v>
      </c>
      <c r="I210" s="452">
        <f t="shared" si="14"/>
        <v>0</v>
      </c>
      <c r="J210" s="501"/>
      <c r="K210" s="501"/>
    </row>
    <row r="211" spans="1:11">
      <c r="A211" s="451">
        <v>45962</v>
      </c>
      <c r="B211" s="452"/>
      <c r="C211" s="452">
        <f>(+D210+B211)/COUNT(A211:A$282)</f>
        <v>5567.2851666666693</v>
      </c>
      <c r="D211" s="452">
        <f t="shared" si="13"/>
        <v>395277.24683333351</v>
      </c>
      <c r="F211" s="451">
        <f t="shared" si="12"/>
        <v>45962</v>
      </c>
      <c r="G211" s="452"/>
      <c r="H211" s="452">
        <f>(+I210+G211)/COUNT(F211:F$282)</f>
        <v>0</v>
      </c>
      <c r="I211" s="452">
        <f t="shared" si="14"/>
        <v>0</v>
      </c>
      <c r="J211" s="501"/>
      <c r="K211" s="501"/>
    </row>
    <row r="212" spans="1:11">
      <c r="A212" s="451">
        <v>45992</v>
      </c>
      <c r="B212" s="452"/>
      <c r="C212" s="452">
        <f>(+D211+B212)/COUNT(A212:A$282)</f>
        <v>5567.2851666666693</v>
      </c>
      <c r="D212" s="452">
        <f t="shared" si="13"/>
        <v>389709.96166666684</v>
      </c>
      <c r="F212" s="451">
        <f t="shared" si="12"/>
        <v>45992</v>
      </c>
      <c r="G212" s="452"/>
      <c r="H212" s="452">
        <f>(+I211+G212)/COUNT(F212:F$282)</f>
        <v>0</v>
      </c>
      <c r="I212" s="452">
        <f t="shared" si="14"/>
        <v>0</v>
      </c>
      <c r="J212" s="501"/>
      <c r="K212" s="501"/>
    </row>
    <row r="213" spans="1:11">
      <c r="A213" s="451">
        <v>46023</v>
      </c>
      <c r="B213" s="455">
        <f>Q34</f>
        <v>0</v>
      </c>
      <c r="C213" s="452">
        <f>(+D212+B213)/COUNT(A213:A$282)</f>
        <v>5567.2851666666693</v>
      </c>
      <c r="D213" s="452">
        <f t="shared" si="13"/>
        <v>384142.67650000018</v>
      </c>
      <c r="F213" s="451">
        <f t="shared" si="12"/>
        <v>46023</v>
      </c>
      <c r="G213" s="455">
        <f>Q21</f>
        <v>0</v>
      </c>
      <c r="H213" s="452">
        <f>(+I212+G213)/COUNT(F213:F$282)</f>
        <v>0</v>
      </c>
      <c r="I213" s="452">
        <f t="shared" si="14"/>
        <v>0</v>
      </c>
      <c r="J213" s="501"/>
      <c r="K213" s="501"/>
    </row>
    <row r="214" spans="1:11">
      <c r="A214" s="451">
        <v>46054</v>
      </c>
      <c r="B214" s="452"/>
      <c r="C214" s="452">
        <f>(+D213+B214)/COUNT(A214:A$282)</f>
        <v>5567.2851666666693</v>
      </c>
      <c r="D214" s="452">
        <f t="shared" si="13"/>
        <v>378575.39133333351</v>
      </c>
      <c r="F214" s="451">
        <f t="shared" si="12"/>
        <v>46054</v>
      </c>
      <c r="G214" s="452"/>
      <c r="H214" s="452">
        <f>(+I213+G214)/COUNT(F214:F$282)</f>
        <v>0</v>
      </c>
      <c r="I214" s="452">
        <f t="shared" si="14"/>
        <v>0</v>
      </c>
      <c r="J214" s="501"/>
      <c r="K214" s="501"/>
    </row>
    <row r="215" spans="1:11">
      <c r="A215" s="451">
        <v>46082</v>
      </c>
      <c r="B215" s="452"/>
      <c r="C215" s="452">
        <f>(+D214+B215)/COUNT(A215:A$282)</f>
        <v>5567.2851666666693</v>
      </c>
      <c r="D215" s="452">
        <f t="shared" si="13"/>
        <v>373008.10616666684</v>
      </c>
      <c r="F215" s="451">
        <f t="shared" si="12"/>
        <v>46082</v>
      </c>
      <c r="G215" s="452"/>
      <c r="H215" s="452">
        <f>(+I214+G215)/COUNT(F215:F$282)</f>
        <v>0</v>
      </c>
      <c r="I215" s="452">
        <f t="shared" si="14"/>
        <v>0</v>
      </c>
      <c r="J215" s="501"/>
      <c r="K215" s="501"/>
    </row>
    <row r="216" spans="1:11">
      <c r="A216" s="451">
        <v>46113</v>
      </c>
      <c r="B216" s="452"/>
      <c r="C216" s="452">
        <f>(+D215+B216)/COUNT(A216:A$282)</f>
        <v>5567.2851666666693</v>
      </c>
      <c r="D216" s="452">
        <f t="shared" si="13"/>
        <v>367440.82100000017</v>
      </c>
      <c r="F216" s="451">
        <f t="shared" si="12"/>
        <v>46113</v>
      </c>
      <c r="G216" s="452"/>
      <c r="H216" s="452">
        <f>(+I215+G216)/COUNT(F216:F$282)</f>
        <v>0</v>
      </c>
      <c r="I216" s="452">
        <f t="shared" si="14"/>
        <v>0</v>
      </c>
      <c r="J216" s="501"/>
      <c r="K216" s="501"/>
    </row>
    <row r="217" spans="1:11">
      <c r="A217" s="451">
        <v>46143</v>
      </c>
      <c r="B217" s="452"/>
      <c r="C217" s="452">
        <f>(+D216+B217)/COUNT(A217:A$282)</f>
        <v>5567.2851666666693</v>
      </c>
      <c r="D217" s="452">
        <f t="shared" si="13"/>
        <v>361873.5358333335</v>
      </c>
      <c r="F217" s="451">
        <f t="shared" si="12"/>
        <v>46143</v>
      </c>
      <c r="G217" s="452"/>
      <c r="H217" s="452">
        <f>(+I216+G217)/COUNT(F217:F$282)</f>
        <v>0</v>
      </c>
      <c r="I217" s="452">
        <f t="shared" si="14"/>
        <v>0</v>
      </c>
      <c r="J217" s="501"/>
      <c r="K217" s="501"/>
    </row>
    <row r="218" spans="1:11">
      <c r="A218" s="451">
        <v>46174</v>
      </c>
      <c r="B218" s="452"/>
      <c r="C218" s="452">
        <f>(+D217+B218)/COUNT(A218:A$282)</f>
        <v>5567.2851666666693</v>
      </c>
      <c r="D218" s="452">
        <f t="shared" si="13"/>
        <v>356306.25066666683</v>
      </c>
      <c r="F218" s="451">
        <f t="shared" si="12"/>
        <v>46174</v>
      </c>
      <c r="G218" s="452"/>
      <c r="H218" s="452">
        <f>(+I217+G218)/COUNT(F218:F$282)</f>
        <v>0</v>
      </c>
      <c r="I218" s="452">
        <f t="shared" si="14"/>
        <v>0</v>
      </c>
      <c r="J218" s="501"/>
      <c r="K218" s="501"/>
    </row>
    <row r="219" spans="1:11">
      <c r="A219" s="451">
        <v>46204</v>
      </c>
      <c r="B219" s="452"/>
      <c r="C219" s="452">
        <f>(+D218+B219)/COUNT(A219:A$282)</f>
        <v>5567.2851666666693</v>
      </c>
      <c r="D219" s="452">
        <f t="shared" si="13"/>
        <v>350738.96550000017</v>
      </c>
      <c r="F219" s="451">
        <f t="shared" si="12"/>
        <v>46204</v>
      </c>
      <c r="G219" s="452"/>
      <c r="H219" s="452">
        <f>(+I218+G219)/COUNT(F219:F$282)</f>
        <v>0</v>
      </c>
      <c r="I219" s="452">
        <f t="shared" si="14"/>
        <v>0</v>
      </c>
      <c r="J219" s="501"/>
      <c r="K219" s="501"/>
    </row>
    <row r="220" spans="1:11">
      <c r="A220" s="451">
        <v>46235</v>
      </c>
      <c r="B220" s="452"/>
      <c r="C220" s="452">
        <f>(+D219+B220)/COUNT(A220:A$282)</f>
        <v>5567.2851666666693</v>
      </c>
      <c r="D220" s="452">
        <f t="shared" si="13"/>
        <v>345171.6803333335</v>
      </c>
      <c r="F220" s="451">
        <f t="shared" si="12"/>
        <v>46235</v>
      </c>
      <c r="G220" s="452"/>
      <c r="H220" s="452">
        <f>(+I219+G220)/COUNT(F220:F$282)</f>
        <v>0</v>
      </c>
      <c r="I220" s="452">
        <f t="shared" si="14"/>
        <v>0</v>
      </c>
      <c r="J220" s="501"/>
      <c r="K220" s="501"/>
    </row>
    <row r="221" spans="1:11">
      <c r="A221" s="451">
        <v>46266</v>
      </c>
      <c r="B221" s="452"/>
      <c r="C221" s="452">
        <f>(+D220+B221)/COUNT(A221:A$282)</f>
        <v>5567.2851666666693</v>
      </c>
      <c r="D221" s="452">
        <f t="shared" si="13"/>
        <v>339604.39516666683</v>
      </c>
      <c r="F221" s="451">
        <f t="shared" si="12"/>
        <v>46266</v>
      </c>
      <c r="G221" s="452"/>
      <c r="H221" s="452">
        <f>(+I220+G221)/COUNT(F221:F$282)</f>
        <v>0</v>
      </c>
      <c r="I221" s="452">
        <f t="shared" si="14"/>
        <v>0</v>
      </c>
      <c r="J221" s="501"/>
      <c r="K221" s="501"/>
    </row>
    <row r="222" spans="1:11">
      <c r="A222" s="451">
        <v>46296</v>
      </c>
      <c r="B222" s="452"/>
      <c r="C222" s="452">
        <f>(+D221+B222)/COUNT(A222:A$282)</f>
        <v>5567.2851666666693</v>
      </c>
      <c r="D222" s="452">
        <f t="shared" si="13"/>
        <v>334037.11000000016</v>
      </c>
      <c r="F222" s="451">
        <f t="shared" si="12"/>
        <v>46296</v>
      </c>
      <c r="G222" s="452"/>
      <c r="H222" s="452">
        <f>(+I221+G222)/COUNT(F222:F$282)</f>
        <v>0</v>
      </c>
      <c r="I222" s="452">
        <f t="shared" si="14"/>
        <v>0</v>
      </c>
      <c r="J222" s="501"/>
      <c r="K222" s="501"/>
    </row>
    <row r="223" spans="1:11">
      <c r="A223" s="451">
        <v>46327</v>
      </c>
      <c r="B223" s="452"/>
      <c r="C223" s="452">
        <f>(+D222+B223)/COUNT(A223:A$282)</f>
        <v>5567.2851666666693</v>
      </c>
      <c r="D223" s="452">
        <f t="shared" si="13"/>
        <v>328469.82483333349</v>
      </c>
      <c r="F223" s="451">
        <f t="shared" si="12"/>
        <v>46327</v>
      </c>
      <c r="G223" s="452"/>
      <c r="H223" s="452">
        <f>(+I222+G223)/COUNT(F223:F$282)</f>
        <v>0</v>
      </c>
      <c r="I223" s="452">
        <f t="shared" si="14"/>
        <v>0</v>
      </c>
      <c r="J223" s="501"/>
      <c r="K223" s="501"/>
    </row>
    <row r="224" spans="1:11">
      <c r="A224" s="451">
        <v>46357</v>
      </c>
      <c r="B224" s="452"/>
      <c r="C224" s="452">
        <f>(+D223+B224)/COUNT(A224:A$282)</f>
        <v>5567.2851666666693</v>
      </c>
      <c r="D224" s="452">
        <f t="shared" si="13"/>
        <v>322902.53966666682</v>
      </c>
      <c r="F224" s="451">
        <f t="shared" si="12"/>
        <v>46357</v>
      </c>
      <c r="G224" s="452"/>
      <c r="H224" s="452">
        <f>(+I223+G224)/COUNT(F224:F$282)</f>
        <v>0</v>
      </c>
      <c r="I224" s="452">
        <f t="shared" si="14"/>
        <v>0</v>
      </c>
      <c r="J224" s="501"/>
      <c r="K224" s="501"/>
    </row>
    <row r="225" spans="1:11">
      <c r="A225" s="451">
        <v>46388</v>
      </c>
      <c r="B225" s="455">
        <f>R34</f>
        <v>0</v>
      </c>
      <c r="C225" s="452">
        <f>(+D224+B225)/COUNT(A225:A$282)</f>
        <v>5567.2851666666693</v>
      </c>
      <c r="D225" s="452">
        <f t="shared" si="13"/>
        <v>317335.25450000016</v>
      </c>
      <c r="F225" s="451">
        <f t="shared" si="12"/>
        <v>46388</v>
      </c>
      <c r="G225" s="455">
        <f>R21</f>
        <v>0</v>
      </c>
      <c r="H225" s="452">
        <f>(+I224+G225)/COUNT(F225:F$282)</f>
        <v>0</v>
      </c>
      <c r="I225" s="452">
        <f t="shared" si="14"/>
        <v>0</v>
      </c>
      <c r="J225" s="501"/>
      <c r="K225" s="501"/>
    </row>
    <row r="226" spans="1:11">
      <c r="A226" s="451">
        <v>46419</v>
      </c>
      <c r="B226" s="452"/>
      <c r="C226" s="452">
        <f>(+D225+B226)/COUNT(A226:A$282)</f>
        <v>5567.2851666666693</v>
      </c>
      <c r="D226" s="452">
        <f t="shared" si="13"/>
        <v>311767.96933333349</v>
      </c>
      <c r="F226" s="451">
        <f t="shared" si="12"/>
        <v>46419</v>
      </c>
      <c r="G226" s="452"/>
      <c r="H226" s="452">
        <f>(+I225+G226)/COUNT(F226:F$282)</f>
        <v>0</v>
      </c>
      <c r="I226" s="452">
        <f t="shared" si="14"/>
        <v>0</v>
      </c>
      <c r="J226" s="501"/>
      <c r="K226" s="501"/>
    </row>
    <row r="227" spans="1:11">
      <c r="A227" s="451">
        <v>46447</v>
      </c>
      <c r="B227" s="452"/>
      <c r="C227" s="452">
        <f>(+D226+B227)/COUNT(A227:A$282)</f>
        <v>5567.2851666666693</v>
      </c>
      <c r="D227" s="452">
        <f t="shared" si="13"/>
        <v>306200.68416666682</v>
      </c>
      <c r="F227" s="451">
        <f t="shared" si="12"/>
        <v>46447</v>
      </c>
      <c r="G227" s="452"/>
      <c r="H227" s="452">
        <f>(+I226+G227)/COUNT(F227:F$282)</f>
        <v>0</v>
      </c>
      <c r="I227" s="452">
        <f t="shared" si="14"/>
        <v>0</v>
      </c>
      <c r="J227" s="501"/>
      <c r="K227" s="501"/>
    </row>
    <row r="228" spans="1:11">
      <c r="A228" s="451">
        <v>46478</v>
      </c>
      <c r="B228" s="452"/>
      <c r="C228" s="452">
        <f>(+D227+B228)/COUNT(A228:A$282)</f>
        <v>5567.2851666666693</v>
      </c>
      <c r="D228" s="452">
        <f t="shared" si="13"/>
        <v>300633.39900000015</v>
      </c>
      <c r="F228" s="451">
        <f t="shared" si="12"/>
        <v>46478</v>
      </c>
      <c r="G228" s="452"/>
      <c r="H228" s="452">
        <f>(+I227+G228)/COUNT(F228:F$282)</f>
        <v>0</v>
      </c>
      <c r="I228" s="452">
        <f t="shared" si="14"/>
        <v>0</v>
      </c>
      <c r="J228" s="501"/>
      <c r="K228" s="501"/>
    </row>
    <row r="229" spans="1:11">
      <c r="A229" s="451">
        <v>46508</v>
      </c>
      <c r="B229" s="452"/>
      <c r="C229" s="452">
        <f>(+D228+B229)/COUNT(A229:A$282)</f>
        <v>5567.2851666666693</v>
      </c>
      <c r="D229" s="452">
        <f t="shared" si="13"/>
        <v>295066.11383333348</v>
      </c>
      <c r="F229" s="451">
        <f t="shared" si="12"/>
        <v>46508</v>
      </c>
      <c r="G229" s="452"/>
      <c r="H229" s="452">
        <f>(+I228+G229)/COUNT(F229:F$282)</f>
        <v>0</v>
      </c>
      <c r="I229" s="452">
        <f t="shared" si="14"/>
        <v>0</v>
      </c>
      <c r="J229" s="501"/>
      <c r="K229" s="501"/>
    </row>
    <row r="230" spans="1:11">
      <c r="A230" s="451">
        <v>46539</v>
      </c>
      <c r="B230" s="452"/>
      <c r="C230" s="452">
        <f>(+D229+B230)/COUNT(A230:A$282)</f>
        <v>5567.2851666666693</v>
      </c>
      <c r="D230" s="452">
        <f t="shared" si="13"/>
        <v>289498.82866666681</v>
      </c>
      <c r="F230" s="451">
        <f t="shared" si="12"/>
        <v>46539</v>
      </c>
      <c r="G230" s="452"/>
      <c r="H230" s="452">
        <f>(+I229+G230)/COUNT(F230:F$282)</f>
        <v>0</v>
      </c>
      <c r="I230" s="452">
        <f t="shared" si="14"/>
        <v>0</v>
      </c>
      <c r="J230" s="501"/>
      <c r="K230" s="501"/>
    </row>
    <row r="231" spans="1:11">
      <c r="A231" s="451">
        <v>46569</v>
      </c>
      <c r="B231" s="452"/>
      <c r="C231" s="452">
        <f>(+D230+B231)/COUNT(A231:A$282)</f>
        <v>5567.2851666666693</v>
      </c>
      <c r="D231" s="452">
        <f t="shared" si="13"/>
        <v>283931.54350000015</v>
      </c>
      <c r="F231" s="451">
        <f t="shared" si="12"/>
        <v>46569</v>
      </c>
      <c r="G231" s="452"/>
      <c r="H231" s="452">
        <f>(+I230+G231)/COUNT(F231:F$282)</f>
        <v>0</v>
      </c>
      <c r="I231" s="452">
        <f t="shared" si="14"/>
        <v>0</v>
      </c>
      <c r="J231" s="501"/>
      <c r="K231" s="501"/>
    </row>
    <row r="232" spans="1:11">
      <c r="A232" s="451">
        <v>46600</v>
      </c>
      <c r="B232" s="452"/>
      <c r="C232" s="452">
        <f>(+D231+B232)/COUNT(A232:A$282)</f>
        <v>5567.2851666666693</v>
      </c>
      <c r="D232" s="452">
        <f t="shared" si="13"/>
        <v>278364.25833333348</v>
      </c>
      <c r="F232" s="451">
        <f t="shared" si="12"/>
        <v>46600</v>
      </c>
      <c r="G232" s="452"/>
      <c r="H232" s="452">
        <f>(+I231+G232)/COUNT(F232:F$282)</f>
        <v>0</v>
      </c>
      <c r="I232" s="452">
        <f t="shared" si="14"/>
        <v>0</v>
      </c>
      <c r="J232" s="501"/>
      <c r="K232" s="501"/>
    </row>
    <row r="233" spans="1:11">
      <c r="A233" s="451">
        <v>46631</v>
      </c>
      <c r="B233" s="452"/>
      <c r="C233" s="452">
        <f>(+D232+B233)/COUNT(A233:A$282)</f>
        <v>5567.2851666666693</v>
      </c>
      <c r="D233" s="452">
        <f t="shared" si="13"/>
        <v>272796.97316666681</v>
      </c>
      <c r="F233" s="451">
        <f t="shared" si="12"/>
        <v>46631</v>
      </c>
      <c r="G233" s="452"/>
      <c r="H233" s="452">
        <f>(+I232+G233)/COUNT(F233:F$282)</f>
        <v>0</v>
      </c>
      <c r="I233" s="452">
        <f t="shared" si="14"/>
        <v>0</v>
      </c>
      <c r="J233" s="501"/>
      <c r="K233" s="501"/>
    </row>
    <row r="234" spans="1:11">
      <c r="A234" s="451">
        <v>46661</v>
      </c>
      <c r="B234" s="452"/>
      <c r="C234" s="452">
        <f>(+D233+B234)/COUNT(A234:A$282)</f>
        <v>5567.2851666666693</v>
      </c>
      <c r="D234" s="452">
        <f t="shared" si="13"/>
        <v>267229.68800000014</v>
      </c>
      <c r="F234" s="451">
        <f t="shared" si="12"/>
        <v>46661</v>
      </c>
      <c r="G234" s="452"/>
      <c r="H234" s="452">
        <f>(+I233+G234)/COUNT(F234:F$282)</f>
        <v>0</v>
      </c>
      <c r="I234" s="452">
        <f t="shared" si="14"/>
        <v>0</v>
      </c>
      <c r="J234" s="501"/>
      <c r="K234" s="501"/>
    </row>
    <row r="235" spans="1:11">
      <c r="A235" s="451">
        <v>46692</v>
      </c>
      <c r="B235" s="452"/>
      <c r="C235" s="452">
        <f>(+D234+B235)/COUNT(A235:A$282)</f>
        <v>5567.2851666666693</v>
      </c>
      <c r="D235" s="452">
        <f t="shared" si="13"/>
        <v>261662.40283333347</v>
      </c>
      <c r="F235" s="451">
        <f t="shared" si="12"/>
        <v>46692</v>
      </c>
      <c r="G235" s="452"/>
      <c r="H235" s="452">
        <f>(+I234+G235)/COUNT(F235:F$282)</f>
        <v>0</v>
      </c>
      <c r="I235" s="452">
        <f t="shared" si="14"/>
        <v>0</v>
      </c>
      <c r="J235" s="501"/>
      <c r="K235" s="501"/>
    </row>
    <row r="236" spans="1:11">
      <c r="A236" s="451">
        <v>46722</v>
      </c>
      <c r="B236" s="452"/>
      <c r="C236" s="452">
        <f>(+D235+B236)/COUNT(A236:A$282)</f>
        <v>5567.2851666666693</v>
      </c>
      <c r="D236" s="452">
        <f t="shared" si="13"/>
        <v>256095.1176666668</v>
      </c>
      <c r="F236" s="451">
        <f t="shared" ref="F236:F282" si="15">+A236</f>
        <v>46722</v>
      </c>
      <c r="G236" s="452"/>
      <c r="H236" s="452">
        <f>(+I235+G236)/COUNT(F236:F$282)</f>
        <v>0</v>
      </c>
      <c r="I236" s="452">
        <f t="shared" si="14"/>
        <v>0</v>
      </c>
      <c r="J236" s="501"/>
      <c r="K236" s="501"/>
    </row>
    <row r="237" spans="1:11">
      <c r="A237" s="451">
        <v>46753</v>
      </c>
      <c r="B237" s="455">
        <f>S34</f>
        <v>0</v>
      </c>
      <c r="C237" s="452">
        <f>(+D236+B237)/COUNT(A237:A$282)</f>
        <v>5567.2851666666693</v>
      </c>
      <c r="D237" s="452">
        <f t="shared" ref="D237:D282" si="16">+D236+B237-C237</f>
        <v>250527.83250000014</v>
      </c>
      <c r="F237" s="451">
        <f t="shared" si="15"/>
        <v>46753</v>
      </c>
      <c r="G237" s="455">
        <f>S21</f>
        <v>0</v>
      </c>
      <c r="H237" s="452">
        <f>(+I236+G237)/COUNT(F237:F$282)</f>
        <v>0</v>
      </c>
      <c r="I237" s="452">
        <f t="shared" si="14"/>
        <v>0</v>
      </c>
      <c r="J237" s="501"/>
      <c r="K237" s="501"/>
    </row>
    <row r="238" spans="1:11">
      <c r="A238" s="451">
        <v>46784</v>
      </c>
      <c r="B238" s="452"/>
      <c r="C238" s="452">
        <f>(+D237+B238)/COUNT(A238:A$282)</f>
        <v>5567.2851666666693</v>
      </c>
      <c r="D238" s="452">
        <f t="shared" si="16"/>
        <v>244960.54733333347</v>
      </c>
      <c r="F238" s="451">
        <f t="shared" si="15"/>
        <v>46784</v>
      </c>
      <c r="G238" s="452"/>
      <c r="H238" s="452">
        <f>(+I237+G238)/COUNT(F238:F$282)</f>
        <v>0</v>
      </c>
      <c r="I238" s="452">
        <f t="shared" si="14"/>
        <v>0</v>
      </c>
      <c r="J238" s="501"/>
      <c r="K238" s="501"/>
    </row>
    <row r="239" spans="1:11">
      <c r="A239" s="451">
        <v>46813</v>
      </c>
      <c r="B239" s="452"/>
      <c r="C239" s="452">
        <f>(+D238+B239)/COUNT(A239:A$282)</f>
        <v>5567.2851666666693</v>
      </c>
      <c r="D239" s="452">
        <f t="shared" si="16"/>
        <v>239393.2621666668</v>
      </c>
      <c r="F239" s="451">
        <f t="shared" si="15"/>
        <v>46813</v>
      </c>
      <c r="G239" s="452"/>
      <c r="H239" s="452">
        <f>(+I238+G239)/COUNT(F239:F$282)</f>
        <v>0</v>
      </c>
      <c r="I239" s="452">
        <f t="shared" si="14"/>
        <v>0</v>
      </c>
      <c r="J239" s="501"/>
      <c r="K239" s="501"/>
    </row>
    <row r="240" spans="1:11">
      <c r="A240" s="451">
        <v>46844</v>
      </c>
      <c r="B240" s="452"/>
      <c r="C240" s="452">
        <f>(+D239+B240)/COUNT(A240:A$282)</f>
        <v>5567.2851666666693</v>
      </c>
      <c r="D240" s="452">
        <f t="shared" si="16"/>
        <v>233825.97700000013</v>
      </c>
      <c r="F240" s="451">
        <f t="shared" si="15"/>
        <v>46844</v>
      </c>
      <c r="G240" s="452"/>
      <c r="H240" s="452">
        <f>(+I239+G240)/COUNT(F240:F$282)</f>
        <v>0</v>
      </c>
      <c r="I240" s="452">
        <f t="shared" si="14"/>
        <v>0</v>
      </c>
      <c r="J240" s="501"/>
      <c r="K240" s="501"/>
    </row>
    <row r="241" spans="1:11">
      <c r="A241" s="451">
        <v>46874</v>
      </c>
      <c r="B241" s="452"/>
      <c r="C241" s="452">
        <f>(+D240+B241)/COUNT(A241:A$282)</f>
        <v>5567.2851666666702</v>
      </c>
      <c r="D241" s="452">
        <f t="shared" si="16"/>
        <v>228258.69183333346</v>
      </c>
      <c r="F241" s="451">
        <f t="shared" si="15"/>
        <v>46874</v>
      </c>
      <c r="G241" s="452"/>
      <c r="H241" s="452">
        <f>(+I240+G241)/COUNT(F241:F$282)</f>
        <v>0</v>
      </c>
      <c r="I241" s="452">
        <f t="shared" si="14"/>
        <v>0</v>
      </c>
      <c r="J241" s="501"/>
      <c r="K241" s="501"/>
    </row>
    <row r="242" spans="1:11">
      <c r="A242" s="451">
        <v>46905</v>
      </c>
      <c r="B242" s="452"/>
      <c r="C242" s="452">
        <f>(+D241+B242)/COUNT(A242:A$282)</f>
        <v>5567.2851666666702</v>
      </c>
      <c r="D242" s="452">
        <f t="shared" si="16"/>
        <v>222691.40666666679</v>
      </c>
      <c r="F242" s="451">
        <f t="shared" si="15"/>
        <v>46905</v>
      </c>
      <c r="G242" s="452"/>
      <c r="H242" s="452">
        <f>(+I241+G242)/COUNT(F242:F$282)</f>
        <v>0</v>
      </c>
      <c r="I242" s="452">
        <f t="shared" si="14"/>
        <v>0</v>
      </c>
      <c r="J242" s="501"/>
      <c r="K242" s="501"/>
    </row>
    <row r="243" spans="1:11">
      <c r="A243" s="451">
        <v>46935</v>
      </c>
      <c r="B243" s="452"/>
      <c r="C243" s="452">
        <f>(+D242+B243)/COUNT(A243:A$282)</f>
        <v>5567.2851666666702</v>
      </c>
      <c r="D243" s="452">
        <f t="shared" si="16"/>
        <v>217124.12150000012</v>
      </c>
      <c r="F243" s="451">
        <f t="shared" si="15"/>
        <v>46935</v>
      </c>
      <c r="G243" s="452"/>
      <c r="H243" s="452">
        <f>(+I242+G243)/COUNT(F243:F$282)</f>
        <v>0</v>
      </c>
      <c r="I243" s="452">
        <f t="shared" si="14"/>
        <v>0</v>
      </c>
      <c r="J243" s="501"/>
      <c r="K243" s="501"/>
    </row>
    <row r="244" spans="1:11">
      <c r="A244" s="451">
        <v>46966</v>
      </c>
      <c r="B244" s="452"/>
      <c r="C244" s="452">
        <f>(+D243+B244)/COUNT(A244:A$282)</f>
        <v>5567.2851666666702</v>
      </c>
      <c r="D244" s="452">
        <f t="shared" si="16"/>
        <v>211556.83633333346</v>
      </c>
      <c r="F244" s="451">
        <f t="shared" si="15"/>
        <v>46966</v>
      </c>
      <c r="G244" s="452"/>
      <c r="H244" s="452">
        <f>(+I243+G244)/COUNT(F244:F$282)</f>
        <v>0</v>
      </c>
      <c r="I244" s="452">
        <f t="shared" si="14"/>
        <v>0</v>
      </c>
      <c r="J244" s="501"/>
      <c r="K244" s="501"/>
    </row>
    <row r="245" spans="1:11">
      <c r="A245" s="451">
        <v>46997</v>
      </c>
      <c r="B245" s="452"/>
      <c r="C245" s="452">
        <f>(+D244+B245)/COUNT(A245:A$282)</f>
        <v>5567.2851666666702</v>
      </c>
      <c r="D245" s="452">
        <f t="shared" si="16"/>
        <v>205989.55116666679</v>
      </c>
      <c r="F245" s="451">
        <f t="shared" si="15"/>
        <v>46997</v>
      </c>
      <c r="G245" s="452"/>
      <c r="H245" s="452">
        <f>(+I244+G245)/COUNT(F245:F$282)</f>
        <v>0</v>
      </c>
      <c r="I245" s="452">
        <f t="shared" ref="I245:I282" si="17">+I244+G245-H245</f>
        <v>0</v>
      </c>
      <c r="J245" s="501"/>
      <c r="K245" s="501"/>
    </row>
    <row r="246" spans="1:11">
      <c r="A246" s="451">
        <v>47027</v>
      </c>
      <c r="B246" s="452"/>
      <c r="C246" s="452">
        <f>(+D245+B246)/COUNT(A246:A$282)</f>
        <v>5567.2851666666702</v>
      </c>
      <c r="D246" s="452">
        <f t="shared" si="16"/>
        <v>200422.26600000012</v>
      </c>
      <c r="F246" s="451">
        <f t="shared" si="15"/>
        <v>47027</v>
      </c>
      <c r="G246" s="452"/>
      <c r="H246" s="452">
        <f>(+I245+G246)/COUNT(F246:F$282)</f>
        <v>0</v>
      </c>
      <c r="I246" s="452">
        <f t="shared" si="17"/>
        <v>0</v>
      </c>
      <c r="J246" s="501"/>
      <c r="K246" s="501"/>
    </row>
    <row r="247" spans="1:11">
      <c r="A247" s="451">
        <v>47058</v>
      </c>
      <c r="B247" s="452"/>
      <c r="C247" s="452">
        <f>(+D246+B247)/COUNT(A247:A$282)</f>
        <v>5567.2851666666702</v>
      </c>
      <c r="D247" s="452">
        <f t="shared" si="16"/>
        <v>194854.98083333345</v>
      </c>
      <c r="F247" s="451">
        <f t="shared" si="15"/>
        <v>47058</v>
      </c>
      <c r="G247" s="452"/>
      <c r="H247" s="452">
        <f>(+I246+G247)/COUNT(F247:F$282)</f>
        <v>0</v>
      </c>
      <c r="I247" s="452">
        <f t="shared" si="17"/>
        <v>0</v>
      </c>
      <c r="J247" s="501"/>
      <c r="K247" s="501"/>
    </row>
    <row r="248" spans="1:11">
      <c r="A248" s="451">
        <v>47088</v>
      </c>
      <c r="B248" s="452"/>
      <c r="C248" s="452">
        <f>(+D247+B248)/COUNT(A248:A$282)</f>
        <v>5567.2851666666702</v>
      </c>
      <c r="D248" s="452">
        <f t="shared" si="16"/>
        <v>189287.69566666678</v>
      </c>
      <c r="F248" s="451">
        <f t="shared" si="15"/>
        <v>47088</v>
      </c>
      <c r="G248" s="452"/>
      <c r="H248" s="452">
        <f>(+I247+G248)/COUNT(F248:F$282)</f>
        <v>0</v>
      </c>
      <c r="I248" s="452">
        <f t="shared" si="17"/>
        <v>0</v>
      </c>
      <c r="J248" s="501"/>
      <c r="K248" s="501"/>
    </row>
    <row r="249" spans="1:11">
      <c r="A249" s="451">
        <v>47119</v>
      </c>
      <c r="B249" s="455">
        <f>T34</f>
        <v>0</v>
      </c>
      <c r="C249" s="452">
        <f>(+D248+B249)/COUNT(A249:A$282)</f>
        <v>5567.2851666666702</v>
      </c>
      <c r="D249" s="452">
        <f t="shared" si="16"/>
        <v>183720.41050000011</v>
      </c>
      <c r="F249" s="451">
        <f t="shared" si="15"/>
        <v>47119</v>
      </c>
      <c r="G249" s="455">
        <f>T21</f>
        <v>0</v>
      </c>
      <c r="H249" s="452">
        <f>(+I248+G249)/COUNT(F249:F$282)</f>
        <v>0</v>
      </c>
      <c r="I249" s="452">
        <f t="shared" si="17"/>
        <v>0</v>
      </c>
      <c r="J249" s="501"/>
      <c r="K249" s="501"/>
    </row>
    <row r="250" spans="1:11">
      <c r="A250" s="451">
        <v>47150</v>
      </c>
      <c r="B250" s="452"/>
      <c r="C250" s="452">
        <f>(+D249+B250)/COUNT(A250:A$282)</f>
        <v>5567.2851666666702</v>
      </c>
      <c r="D250" s="452">
        <f t="shared" si="16"/>
        <v>178153.12533333345</v>
      </c>
      <c r="F250" s="451">
        <f t="shared" si="15"/>
        <v>47150</v>
      </c>
      <c r="G250" s="452"/>
      <c r="H250" s="452">
        <f>(+I249+G250)/COUNT(F250:F$282)</f>
        <v>0</v>
      </c>
      <c r="I250" s="452">
        <f t="shared" si="17"/>
        <v>0</v>
      </c>
      <c r="J250" s="501"/>
      <c r="K250" s="501"/>
    </row>
    <row r="251" spans="1:11">
      <c r="A251" s="451">
        <v>47178</v>
      </c>
      <c r="B251" s="452"/>
      <c r="C251" s="452">
        <f>(+D250+B251)/COUNT(A251:A$282)</f>
        <v>5567.2851666666702</v>
      </c>
      <c r="D251" s="452">
        <f t="shared" si="16"/>
        <v>172585.84016666678</v>
      </c>
      <c r="F251" s="451">
        <f t="shared" si="15"/>
        <v>47178</v>
      </c>
      <c r="G251" s="452"/>
      <c r="H251" s="452">
        <f>(+I250+G251)/COUNT(F251:F$282)</f>
        <v>0</v>
      </c>
      <c r="I251" s="452">
        <f t="shared" si="17"/>
        <v>0</v>
      </c>
      <c r="J251" s="501"/>
      <c r="K251" s="501"/>
    </row>
    <row r="252" spans="1:11">
      <c r="A252" s="451">
        <v>47209</v>
      </c>
      <c r="B252" s="452"/>
      <c r="C252" s="452">
        <f>(+D251+B252)/COUNT(A252:A$282)</f>
        <v>5567.2851666666702</v>
      </c>
      <c r="D252" s="452">
        <f t="shared" si="16"/>
        <v>167018.55500000011</v>
      </c>
      <c r="F252" s="451">
        <f t="shared" si="15"/>
        <v>47209</v>
      </c>
      <c r="G252" s="452"/>
      <c r="H252" s="452">
        <f>(+I251+G252)/COUNT(F252:F$282)</f>
        <v>0</v>
      </c>
      <c r="I252" s="452">
        <f t="shared" si="17"/>
        <v>0</v>
      </c>
      <c r="J252" s="501"/>
      <c r="K252" s="501"/>
    </row>
    <row r="253" spans="1:11">
      <c r="A253" s="451">
        <v>47239</v>
      </c>
      <c r="B253" s="452"/>
      <c r="C253" s="452">
        <f>(+D252+B253)/COUNT(A253:A$282)</f>
        <v>5567.2851666666702</v>
      </c>
      <c r="D253" s="452">
        <f t="shared" si="16"/>
        <v>161451.26983333344</v>
      </c>
      <c r="F253" s="451">
        <f t="shared" si="15"/>
        <v>47239</v>
      </c>
      <c r="G253" s="452"/>
      <c r="H253" s="452">
        <f>(+I252+G253)/COUNT(F253:F$282)</f>
        <v>0</v>
      </c>
      <c r="I253" s="452">
        <f t="shared" si="17"/>
        <v>0</v>
      </c>
      <c r="J253" s="501"/>
      <c r="K253" s="501"/>
    </row>
    <row r="254" spans="1:11">
      <c r="A254" s="451">
        <v>47270</v>
      </c>
      <c r="B254" s="452"/>
      <c r="C254" s="452">
        <f>(+D253+B254)/COUNT(A254:A$282)</f>
        <v>5567.2851666666702</v>
      </c>
      <c r="D254" s="452">
        <f t="shared" si="16"/>
        <v>155883.98466666677</v>
      </c>
      <c r="F254" s="451">
        <f t="shared" si="15"/>
        <v>47270</v>
      </c>
      <c r="G254" s="452"/>
      <c r="H254" s="452">
        <f>(+I253+G254)/COUNT(F254:F$282)</f>
        <v>0</v>
      </c>
      <c r="I254" s="452">
        <f t="shared" si="17"/>
        <v>0</v>
      </c>
      <c r="J254" s="501"/>
      <c r="K254" s="501"/>
    </row>
    <row r="255" spans="1:11">
      <c r="A255" s="451">
        <v>47300</v>
      </c>
      <c r="B255" s="452"/>
      <c r="C255" s="452">
        <f>(+D254+B255)/COUNT(A255:A$282)</f>
        <v>5567.2851666666702</v>
      </c>
      <c r="D255" s="452">
        <f t="shared" si="16"/>
        <v>150316.6995000001</v>
      </c>
      <c r="F255" s="451">
        <f t="shared" si="15"/>
        <v>47300</v>
      </c>
      <c r="G255" s="452"/>
      <c r="H255" s="452">
        <f>(+I254+G255)/COUNT(F255:F$282)</f>
        <v>0</v>
      </c>
      <c r="I255" s="452">
        <f t="shared" si="17"/>
        <v>0</v>
      </c>
      <c r="J255" s="501"/>
      <c r="K255" s="501"/>
    </row>
    <row r="256" spans="1:11">
      <c r="A256" s="451">
        <v>47331</v>
      </c>
      <c r="B256" s="452"/>
      <c r="C256" s="452">
        <f>(+D255+B256)/COUNT(A256:A$282)</f>
        <v>5567.2851666666702</v>
      </c>
      <c r="D256" s="452">
        <f t="shared" si="16"/>
        <v>144749.41433333344</v>
      </c>
      <c r="F256" s="451">
        <f t="shared" si="15"/>
        <v>47331</v>
      </c>
      <c r="G256" s="452"/>
      <c r="H256" s="452">
        <f>(+I255+G256)/COUNT(F256:F$282)</f>
        <v>0</v>
      </c>
      <c r="I256" s="452">
        <f t="shared" si="17"/>
        <v>0</v>
      </c>
      <c r="J256" s="501"/>
      <c r="K256" s="501"/>
    </row>
    <row r="257" spans="1:11">
      <c r="A257" s="451">
        <v>47362</v>
      </c>
      <c r="B257" s="452"/>
      <c r="C257" s="452">
        <f>(+D256+B257)/COUNT(A257:A$282)</f>
        <v>5567.2851666666702</v>
      </c>
      <c r="D257" s="452">
        <f t="shared" si="16"/>
        <v>139182.12916666677</v>
      </c>
      <c r="F257" s="451">
        <f t="shared" si="15"/>
        <v>47362</v>
      </c>
      <c r="G257" s="452"/>
      <c r="H257" s="452">
        <f>(+I256+G257)/COUNT(F257:F$282)</f>
        <v>0</v>
      </c>
      <c r="I257" s="452">
        <f t="shared" si="17"/>
        <v>0</v>
      </c>
      <c r="J257" s="501"/>
      <c r="K257" s="501"/>
    </row>
    <row r="258" spans="1:11">
      <c r="A258" s="451">
        <v>47392</v>
      </c>
      <c r="B258" s="452"/>
      <c r="C258" s="452">
        <f>(+D257+B258)/COUNT(A258:A$282)</f>
        <v>5567.2851666666711</v>
      </c>
      <c r="D258" s="452">
        <f t="shared" si="16"/>
        <v>133614.8440000001</v>
      </c>
      <c r="F258" s="451">
        <f t="shared" si="15"/>
        <v>47392</v>
      </c>
      <c r="G258" s="452"/>
      <c r="H258" s="452">
        <f>(+I257+G258)/COUNT(F258:F$282)</f>
        <v>0</v>
      </c>
      <c r="I258" s="452">
        <f t="shared" si="17"/>
        <v>0</v>
      </c>
      <c r="J258" s="501"/>
      <c r="K258" s="501"/>
    </row>
    <row r="259" spans="1:11">
      <c r="A259" s="451">
        <v>47423</v>
      </c>
      <c r="B259" s="452"/>
      <c r="C259" s="452">
        <f>(+D258+B259)/COUNT(A259:A$282)</f>
        <v>5567.2851666666711</v>
      </c>
      <c r="D259" s="452">
        <f t="shared" si="16"/>
        <v>128047.55883333343</v>
      </c>
      <c r="F259" s="451">
        <f t="shared" si="15"/>
        <v>47423</v>
      </c>
      <c r="G259" s="452"/>
      <c r="H259" s="452">
        <f>(+I258+G259)/COUNT(F259:F$282)</f>
        <v>0</v>
      </c>
      <c r="I259" s="452">
        <f t="shared" si="17"/>
        <v>0</v>
      </c>
      <c r="J259" s="501"/>
      <c r="K259" s="501"/>
    </row>
    <row r="260" spans="1:11">
      <c r="A260" s="451">
        <v>47453</v>
      </c>
      <c r="B260" s="452"/>
      <c r="C260" s="452">
        <f>(+D259+B260)/COUNT(A260:A$282)</f>
        <v>5567.2851666666711</v>
      </c>
      <c r="D260" s="452">
        <f t="shared" si="16"/>
        <v>122480.27366666676</v>
      </c>
      <c r="F260" s="451">
        <f t="shared" si="15"/>
        <v>47453</v>
      </c>
      <c r="G260" s="452"/>
      <c r="H260" s="452">
        <f>(+I259+G260)/COUNT(F260:F$282)</f>
        <v>0</v>
      </c>
      <c r="I260" s="452">
        <f t="shared" si="17"/>
        <v>0</v>
      </c>
      <c r="J260" s="501"/>
      <c r="K260" s="501"/>
    </row>
    <row r="261" spans="1:11">
      <c r="A261" s="451">
        <v>47484</v>
      </c>
      <c r="B261" s="455">
        <f>U34</f>
        <v>0</v>
      </c>
      <c r="C261" s="452">
        <f>(+D260+B261)/COUNT(A261:A$282)</f>
        <v>5567.2851666666711</v>
      </c>
      <c r="D261" s="452">
        <f t="shared" si="16"/>
        <v>116912.98850000009</v>
      </c>
      <c r="F261" s="451">
        <f t="shared" si="15"/>
        <v>47484</v>
      </c>
      <c r="G261" s="455">
        <f>U21</f>
        <v>0</v>
      </c>
      <c r="H261" s="452">
        <f>(+I260+G261)/COUNT(F261:F$282)</f>
        <v>0</v>
      </c>
      <c r="I261" s="452">
        <f t="shared" si="17"/>
        <v>0</v>
      </c>
      <c r="J261" s="501"/>
      <c r="K261" s="501"/>
    </row>
    <row r="262" spans="1:11">
      <c r="A262" s="451">
        <v>47515</v>
      </c>
      <c r="B262" s="452"/>
      <c r="C262" s="452">
        <f>(+D261+B262)/COUNT(A262:A$282)</f>
        <v>5567.2851666666711</v>
      </c>
      <c r="D262" s="452">
        <f t="shared" si="16"/>
        <v>111345.70333333343</v>
      </c>
      <c r="F262" s="451">
        <f t="shared" si="15"/>
        <v>47515</v>
      </c>
      <c r="G262" s="452"/>
      <c r="H262" s="452">
        <f>(+I261+G262)/COUNT(F262:F$282)</f>
        <v>0</v>
      </c>
      <c r="I262" s="452">
        <f t="shared" si="17"/>
        <v>0</v>
      </c>
      <c r="J262" s="501"/>
      <c r="K262" s="501"/>
    </row>
    <row r="263" spans="1:11">
      <c r="A263" s="451">
        <v>47543</v>
      </c>
      <c r="B263" s="452"/>
      <c r="C263" s="452">
        <f>(+D262+B263)/COUNT(A263:A$282)</f>
        <v>5567.2851666666711</v>
      </c>
      <c r="D263" s="452">
        <f t="shared" si="16"/>
        <v>105778.41816666676</v>
      </c>
      <c r="F263" s="451">
        <f t="shared" si="15"/>
        <v>47543</v>
      </c>
      <c r="G263" s="452"/>
      <c r="H263" s="452">
        <f>(+I262+G263)/COUNT(F263:F$282)</f>
        <v>0</v>
      </c>
      <c r="I263" s="452">
        <f t="shared" si="17"/>
        <v>0</v>
      </c>
      <c r="J263" s="501"/>
      <c r="K263" s="501"/>
    </row>
    <row r="264" spans="1:11">
      <c r="A264" s="451">
        <v>47574</v>
      </c>
      <c r="B264" s="452"/>
      <c r="C264" s="452">
        <f>(+D263+B264)/COUNT(A264:A$282)</f>
        <v>5567.2851666666711</v>
      </c>
      <c r="D264" s="452">
        <f t="shared" si="16"/>
        <v>100211.13300000009</v>
      </c>
      <c r="F264" s="451">
        <f t="shared" si="15"/>
        <v>47574</v>
      </c>
      <c r="G264" s="452"/>
      <c r="H264" s="452">
        <f>(+I263+G264)/COUNT(F264:F$282)</f>
        <v>0</v>
      </c>
      <c r="I264" s="452">
        <f t="shared" si="17"/>
        <v>0</v>
      </c>
      <c r="J264" s="501"/>
      <c r="K264" s="501"/>
    </row>
    <row r="265" spans="1:11">
      <c r="A265" s="451">
        <v>47604</v>
      </c>
      <c r="B265" s="452"/>
      <c r="C265" s="452">
        <f>(+D264+B265)/COUNT(A265:A$282)</f>
        <v>5567.285166666672</v>
      </c>
      <c r="D265" s="452">
        <f t="shared" si="16"/>
        <v>94643.847833333421</v>
      </c>
      <c r="F265" s="451">
        <f t="shared" si="15"/>
        <v>47604</v>
      </c>
      <c r="G265" s="452"/>
      <c r="H265" s="452">
        <f>(+I264+G265)/COUNT(F265:F$282)</f>
        <v>0</v>
      </c>
      <c r="I265" s="452">
        <f t="shared" si="17"/>
        <v>0</v>
      </c>
      <c r="J265" s="501"/>
      <c r="K265" s="501"/>
    </row>
    <row r="266" spans="1:11">
      <c r="A266" s="451">
        <v>47635</v>
      </c>
      <c r="B266" s="452"/>
      <c r="C266" s="452">
        <f>(+D265+B266)/COUNT(A266:A$282)</f>
        <v>5567.285166666672</v>
      </c>
      <c r="D266" s="452">
        <f t="shared" si="16"/>
        <v>89076.562666666752</v>
      </c>
      <c r="F266" s="451">
        <f t="shared" si="15"/>
        <v>47635</v>
      </c>
      <c r="G266" s="452"/>
      <c r="H266" s="452">
        <f>(+I265+G266)/COUNT(F266:F$282)</f>
        <v>0</v>
      </c>
      <c r="I266" s="452">
        <f t="shared" si="17"/>
        <v>0</v>
      </c>
      <c r="J266" s="501"/>
      <c r="K266" s="501"/>
    </row>
    <row r="267" spans="1:11">
      <c r="A267" s="451">
        <v>47665</v>
      </c>
      <c r="B267" s="452"/>
      <c r="C267" s="452">
        <f>(+D266+B267)/COUNT(A267:A$282)</f>
        <v>5567.285166666672</v>
      </c>
      <c r="D267" s="452">
        <f t="shared" si="16"/>
        <v>83509.277500000084</v>
      </c>
      <c r="F267" s="451">
        <f t="shared" si="15"/>
        <v>47665</v>
      </c>
      <c r="G267" s="452"/>
      <c r="H267" s="452">
        <f>(+I266+G267)/COUNT(F267:F$282)</f>
        <v>0</v>
      </c>
      <c r="I267" s="452">
        <f t="shared" si="17"/>
        <v>0</v>
      </c>
      <c r="J267" s="501"/>
      <c r="K267" s="501"/>
    </row>
    <row r="268" spans="1:11">
      <c r="A268" s="451">
        <v>47696</v>
      </c>
      <c r="B268" s="452"/>
      <c r="C268" s="452">
        <f>(+D267+B268)/COUNT(A268:A$282)</f>
        <v>5567.285166666672</v>
      </c>
      <c r="D268" s="452">
        <f t="shared" si="16"/>
        <v>77941.992333333415</v>
      </c>
      <c r="F268" s="451">
        <f t="shared" si="15"/>
        <v>47696</v>
      </c>
      <c r="G268" s="452"/>
      <c r="H268" s="452">
        <f>(+I267+G268)/COUNT(F268:F$282)</f>
        <v>0</v>
      </c>
      <c r="I268" s="452">
        <f t="shared" si="17"/>
        <v>0</v>
      </c>
      <c r="J268" s="501"/>
      <c r="K268" s="501"/>
    </row>
    <row r="269" spans="1:11">
      <c r="A269" s="451">
        <v>47727</v>
      </c>
      <c r="B269" s="452"/>
      <c r="C269" s="452">
        <f>(+D268+B269)/COUNT(A269:A$282)</f>
        <v>5567.2851666666729</v>
      </c>
      <c r="D269" s="452">
        <f t="shared" si="16"/>
        <v>72374.707166666747</v>
      </c>
      <c r="F269" s="451">
        <f t="shared" si="15"/>
        <v>47727</v>
      </c>
      <c r="G269" s="452"/>
      <c r="H269" s="452">
        <f>(+I268+G269)/COUNT(F269:F$282)</f>
        <v>0</v>
      </c>
      <c r="I269" s="452">
        <f t="shared" si="17"/>
        <v>0</v>
      </c>
      <c r="J269" s="501"/>
      <c r="K269" s="501"/>
    </row>
    <row r="270" spans="1:11">
      <c r="A270" s="451">
        <v>47757</v>
      </c>
      <c r="B270" s="452"/>
      <c r="C270" s="452">
        <f>(+D269+B270)/COUNT(A270:A$282)</f>
        <v>5567.2851666666729</v>
      </c>
      <c r="D270" s="452">
        <f t="shared" si="16"/>
        <v>66807.422000000079</v>
      </c>
      <c r="F270" s="451">
        <f t="shared" si="15"/>
        <v>47757</v>
      </c>
      <c r="G270" s="452"/>
      <c r="H270" s="452">
        <f>(+I269+G270)/COUNT(F270:F$282)</f>
        <v>0</v>
      </c>
      <c r="I270" s="452">
        <f t="shared" si="17"/>
        <v>0</v>
      </c>
      <c r="J270" s="501"/>
      <c r="K270" s="501"/>
    </row>
    <row r="271" spans="1:11">
      <c r="A271" s="451">
        <v>47788</v>
      </c>
      <c r="B271" s="452"/>
      <c r="C271" s="452">
        <f>(+D270+B271)/COUNT(A271:A$282)</f>
        <v>5567.2851666666729</v>
      </c>
      <c r="D271" s="452">
        <f t="shared" si="16"/>
        <v>61240.136833333403</v>
      </c>
      <c r="F271" s="451">
        <f t="shared" si="15"/>
        <v>47788</v>
      </c>
      <c r="G271" s="452"/>
      <c r="H271" s="452">
        <f>(+I270+G271)/COUNT(F271:F$282)</f>
        <v>0</v>
      </c>
      <c r="I271" s="452">
        <f t="shared" si="17"/>
        <v>0</v>
      </c>
      <c r="J271" s="501"/>
      <c r="K271" s="501"/>
    </row>
    <row r="272" spans="1:11">
      <c r="A272" s="451">
        <v>47818</v>
      </c>
      <c r="B272" s="452"/>
      <c r="C272" s="452">
        <f>(+D271+B272)/COUNT(A272:A$282)</f>
        <v>5567.2851666666729</v>
      </c>
      <c r="D272" s="452">
        <f t="shared" si="16"/>
        <v>55672.851666666727</v>
      </c>
      <c r="F272" s="451">
        <f t="shared" si="15"/>
        <v>47818</v>
      </c>
      <c r="G272" s="452"/>
      <c r="H272" s="452">
        <f>(+I271+G272)/COUNT(F272:F$282)</f>
        <v>0</v>
      </c>
      <c r="I272" s="452">
        <f t="shared" si="17"/>
        <v>0</v>
      </c>
      <c r="J272" s="501"/>
      <c r="K272" s="501"/>
    </row>
    <row r="273" spans="1:11">
      <c r="A273" s="451">
        <v>47849</v>
      </c>
      <c r="B273" s="455">
        <f>V34</f>
        <v>0</v>
      </c>
      <c r="C273" s="452">
        <f>(+D272+B273)/COUNT(A273:A$282)</f>
        <v>5567.2851666666729</v>
      </c>
      <c r="D273" s="452">
        <f t="shared" si="16"/>
        <v>50105.566500000052</v>
      </c>
      <c r="F273" s="451">
        <f t="shared" si="15"/>
        <v>47849</v>
      </c>
      <c r="G273" s="455">
        <f>V21</f>
        <v>0</v>
      </c>
      <c r="H273" s="452">
        <f>(+I272+G273)/COUNT(F273:F$282)</f>
        <v>0</v>
      </c>
      <c r="I273" s="452">
        <f t="shared" si="17"/>
        <v>0</v>
      </c>
      <c r="J273" s="501"/>
      <c r="K273" s="501"/>
    </row>
    <row r="274" spans="1:11">
      <c r="A274" s="451">
        <v>47880</v>
      </c>
      <c r="B274" s="452"/>
      <c r="C274" s="452">
        <f>(+D273+B274)/COUNT(A274:A$282)</f>
        <v>5567.285166666672</v>
      </c>
      <c r="D274" s="452">
        <f t="shared" si="16"/>
        <v>44538.281333333376</v>
      </c>
      <c r="F274" s="451">
        <f t="shared" si="15"/>
        <v>47880</v>
      </c>
      <c r="G274" s="452"/>
      <c r="H274" s="452">
        <f>(+I273+G274)/COUNT(F274:F$282)</f>
        <v>0</v>
      </c>
      <c r="I274" s="452">
        <f t="shared" si="17"/>
        <v>0</v>
      </c>
      <c r="J274" s="501"/>
      <c r="K274" s="501"/>
    </row>
    <row r="275" spans="1:11">
      <c r="A275" s="451">
        <v>47908</v>
      </c>
      <c r="B275" s="452"/>
      <c r="C275" s="452">
        <f>(+D274+B275)/COUNT(A275:A$282)</f>
        <v>5567.285166666672</v>
      </c>
      <c r="D275" s="452">
        <f t="shared" si="16"/>
        <v>38970.996166666708</v>
      </c>
      <c r="F275" s="451">
        <f t="shared" si="15"/>
        <v>47908</v>
      </c>
      <c r="G275" s="452"/>
      <c r="H275" s="452">
        <f>(+I274+G275)/COUNT(F275:F$282)</f>
        <v>0</v>
      </c>
      <c r="I275" s="452">
        <f t="shared" si="17"/>
        <v>0</v>
      </c>
      <c r="J275" s="501"/>
      <c r="K275" s="501"/>
    </row>
    <row r="276" spans="1:11">
      <c r="A276" s="451">
        <v>47939</v>
      </c>
      <c r="B276" s="452"/>
      <c r="C276" s="452">
        <f>(+D275+B276)/COUNT(A276:A$282)</f>
        <v>5567.2851666666729</v>
      </c>
      <c r="D276" s="452">
        <f t="shared" si="16"/>
        <v>33403.711000000032</v>
      </c>
      <c r="F276" s="451">
        <f t="shared" si="15"/>
        <v>47939</v>
      </c>
      <c r="G276" s="452"/>
      <c r="H276" s="452">
        <f>(+I275+G276)/COUNT(F276:F$282)</f>
        <v>0</v>
      </c>
      <c r="I276" s="452">
        <f t="shared" si="17"/>
        <v>0</v>
      </c>
      <c r="J276" s="501"/>
      <c r="K276" s="501"/>
    </row>
    <row r="277" spans="1:11">
      <c r="A277" s="451">
        <v>47969</v>
      </c>
      <c r="B277" s="452"/>
      <c r="C277" s="452">
        <f>(+D276+B277)/COUNT(A277:A$282)</f>
        <v>5567.285166666672</v>
      </c>
      <c r="D277" s="452">
        <f t="shared" si="16"/>
        <v>27836.42583333336</v>
      </c>
      <c r="F277" s="451">
        <f t="shared" si="15"/>
        <v>47969</v>
      </c>
      <c r="G277" s="452"/>
      <c r="H277" s="452">
        <f>(+I276+G277)/COUNT(F277:F$282)</f>
        <v>0</v>
      </c>
      <c r="I277" s="452">
        <f t="shared" si="17"/>
        <v>0</v>
      </c>
      <c r="J277" s="501"/>
      <c r="K277" s="501"/>
    </row>
    <row r="278" spans="1:11">
      <c r="A278" s="451">
        <v>48000</v>
      </c>
      <c r="B278" s="452"/>
      <c r="C278" s="452">
        <f>(+D277+B278)/COUNT(A278:A$282)</f>
        <v>5567.285166666672</v>
      </c>
      <c r="D278" s="452">
        <f t="shared" si="16"/>
        <v>22269.140666666688</v>
      </c>
      <c r="F278" s="451">
        <f t="shared" si="15"/>
        <v>48000</v>
      </c>
      <c r="G278" s="452"/>
      <c r="H278" s="452">
        <f>(+I277+G278)/COUNT(F278:F$282)</f>
        <v>0</v>
      </c>
      <c r="I278" s="452">
        <f t="shared" si="17"/>
        <v>0</v>
      </c>
      <c r="J278" s="501"/>
      <c r="K278" s="501"/>
    </row>
    <row r="279" spans="1:11">
      <c r="A279" s="451">
        <v>48030</v>
      </c>
      <c r="B279" s="452"/>
      <c r="C279" s="452">
        <f>(+D278+B279)/COUNT(A279:A$282)</f>
        <v>5567.285166666672</v>
      </c>
      <c r="D279" s="452">
        <f t="shared" si="16"/>
        <v>16701.855500000016</v>
      </c>
      <c r="F279" s="451">
        <f t="shared" si="15"/>
        <v>48030</v>
      </c>
      <c r="G279" s="452"/>
      <c r="H279" s="452">
        <f>(+I278+G279)/COUNT(F279:F$282)</f>
        <v>0</v>
      </c>
      <c r="I279" s="452">
        <f t="shared" si="17"/>
        <v>0</v>
      </c>
      <c r="J279" s="501"/>
      <c r="K279" s="501"/>
    </row>
    <row r="280" spans="1:11">
      <c r="A280" s="451">
        <v>48061</v>
      </c>
      <c r="B280" s="452"/>
      <c r="C280" s="452">
        <f>(+D279+B280)/COUNT(A280:A$282)</f>
        <v>5567.285166666672</v>
      </c>
      <c r="D280" s="452">
        <f t="shared" si="16"/>
        <v>11134.570333333344</v>
      </c>
      <c r="F280" s="451">
        <f t="shared" si="15"/>
        <v>48061</v>
      </c>
      <c r="G280" s="452"/>
      <c r="H280" s="452">
        <f>(+I279+G280)/COUNT(F280:F$282)</f>
        <v>0</v>
      </c>
      <c r="I280" s="452">
        <f t="shared" si="17"/>
        <v>0</v>
      </c>
      <c r="J280" s="501"/>
      <c r="K280" s="501"/>
    </row>
    <row r="281" spans="1:11">
      <c r="A281" s="451">
        <v>48092</v>
      </c>
      <c r="B281" s="452"/>
      <c r="C281" s="452">
        <f>(+D280+B281)/COUNT(A281:A$282)</f>
        <v>5567.285166666672</v>
      </c>
      <c r="D281" s="452">
        <f t="shared" si="16"/>
        <v>5567.285166666672</v>
      </c>
      <c r="F281" s="451">
        <f t="shared" si="15"/>
        <v>48092</v>
      </c>
      <c r="G281" s="452"/>
      <c r="H281" s="452">
        <f>(+I280+G281)/COUNT(F281:F$282)</f>
        <v>0</v>
      </c>
      <c r="I281" s="452">
        <f t="shared" si="17"/>
        <v>0</v>
      </c>
      <c r="J281" s="501"/>
      <c r="K281" s="501"/>
    </row>
    <row r="282" spans="1:11">
      <c r="A282" s="451">
        <v>48122</v>
      </c>
      <c r="B282" s="452"/>
      <c r="C282" s="452">
        <f>(+D281+B282)/COUNT(A282:A$282)</f>
        <v>5567.285166666672</v>
      </c>
      <c r="D282" s="452">
        <f t="shared" si="16"/>
        <v>0</v>
      </c>
      <c r="F282" s="451">
        <f t="shared" si="15"/>
        <v>48122</v>
      </c>
      <c r="G282" s="452"/>
      <c r="H282" s="452">
        <f>(+I281+G282)/COUNT(F282:F$282)</f>
        <v>0</v>
      </c>
      <c r="I282" s="452">
        <f t="shared" si="17"/>
        <v>0</v>
      </c>
      <c r="J282" s="501"/>
      <c r="K282" s="501"/>
    </row>
    <row r="283" spans="1:11">
      <c r="A283" s="451"/>
      <c r="B283" s="452"/>
      <c r="G283" s="452"/>
    </row>
    <row r="284" spans="1:11">
      <c r="A284" s="451"/>
      <c r="B284" s="452"/>
      <c r="G284" s="452"/>
    </row>
    <row r="285" spans="1:11">
      <c r="A285" s="451"/>
    </row>
    <row r="286" spans="1:11">
      <c r="A286" s="451"/>
    </row>
    <row r="287" spans="1:11">
      <c r="A287" s="451"/>
    </row>
    <row r="288" spans="1:11">
      <c r="A288" s="451"/>
    </row>
    <row r="289" spans="1:1">
      <c r="A289" s="451"/>
    </row>
    <row r="290" spans="1:1">
      <c r="A290" s="451"/>
    </row>
    <row r="291" spans="1:1">
      <c r="A291" s="451"/>
    </row>
    <row r="292" spans="1:1">
      <c r="A292" s="451"/>
    </row>
    <row r="293" spans="1:1">
      <c r="A293" s="451"/>
    </row>
    <row r="294" spans="1:1">
      <c r="A294" s="451"/>
    </row>
    <row r="295" spans="1:1">
      <c r="A295" s="451"/>
    </row>
    <row r="296" spans="1:1">
      <c r="A296" s="451"/>
    </row>
    <row r="297" spans="1:1">
      <c r="A297" s="451"/>
    </row>
    <row r="298" spans="1:1">
      <c r="A298" s="451"/>
    </row>
    <row r="299" spans="1:1">
      <c r="A299" s="451"/>
    </row>
    <row r="300" spans="1:1">
      <c r="A300" s="451"/>
    </row>
    <row r="301" spans="1:1">
      <c r="A301" s="451"/>
    </row>
    <row r="302" spans="1:1">
      <c r="A302" s="451"/>
    </row>
    <row r="303" spans="1:1">
      <c r="A303" s="451"/>
    </row>
    <row r="304" spans="1:1">
      <c r="A304" s="451"/>
    </row>
    <row r="305" spans="1:1">
      <c r="A305" s="451"/>
    </row>
    <row r="306" spans="1:1">
      <c r="A306" s="451"/>
    </row>
    <row r="307" spans="1:1">
      <c r="A307" s="451"/>
    </row>
    <row r="308" spans="1:1">
      <c r="A308" s="451"/>
    </row>
    <row r="309" spans="1:1">
      <c r="A309" s="451"/>
    </row>
    <row r="310" spans="1:1">
      <c r="A310" s="451"/>
    </row>
    <row r="311" spans="1:1">
      <c r="A311" s="451"/>
    </row>
    <row r="312" spans="1:1">
      <c r="A312" s="451"/>
    </row>
    <row r="313" spans="1:1">
      <c r="A313" s="451"/>
    </row>
    <row r="314" spans="1:1">
      <c r="A314" s="451"/>
    </row>
    <row r="315" spans="1:1">
      <c r="A315" s="451"/>
    </row>
    <row r="316" spans="1:1">
      <c r="A316" s="451"/>
    </row>
    <row r="317" spans="1:1">
      <c r="A317" s="451"/>
    </row>
    <row r="318" spans="1:1">
      <c r="A318" s="451"/>
    </row>
    <row r="319" spans="1:1">
      <c r="A319" s="451"/>
    </row>
    <row r="320" spans="1:1">
      <c r="A320" s="451"/>
    </row>
    <row r="321" spans="1:1">
      <c r="A321" s="451"/>
    </row>
    <row r="322" spans="1:1">
      <c r="A322" s="451"/>
    </row>
    <row r="323" spans="1:1">
      <c r="A323" s="451"/>
    </row>
    <row r="324" spans="1:1">
      <c r="A324" s="451"/>
    </row>
    <row r="325" spans="1:1">
      <c r="A325" s="451"/>
    </row>
    <row r="326" spans="1:1">
      <c r="A326" s="451"/>
    </row>
    <row r="327" spans="1:1">
      <c r="A327" s="451"/>
    </row>
    <row r="328" spans="1:1">
      <c r="A328" s="451"/>
    </row>
    <row r="329" spans="1:1">
      <c r="A329" s="451"/>
    </row>
    <row r="330" spans="1:1">
      <c r="A330" s="451"/>
    </row>
    <row r="331" spans="1:1">
      <c r="A331" s="451"/>
    </row>
    <row r="332" spans="1:1">
      <c r="A332" s="451"/>
    </row>
    <row r="333" spans="1:1">
      <c r="A333" s="451"/>
    </row>
    <row r="334" spans="1:1">
      <c r="A334" s="451"/>
    </row>
    <row r="335" spans="1:1">
      <c r="A335" s="451"/>
    </row>
    <row r="336" spans="1:1">
      <c r="A336" s="451"/>
    </row>
    <row r="337" spans="1:1">
      <c r="A337" s="451"/>
    </row>
    <row r="338" spans="1:1">
      <c r="A338" s="451"/>
    </row>
    <row r="339" spans="1:1">
      <c r="A339" s="451"/>
    </row>
    <row r="340" spans="1:1">
      <c r="A340" s="451"/>
    </row>
    <row r="341" spans="1:1">
      <c r="A341" s="451"/>
    </row>
    <row r="342" spans="1:1">
      <c r="A342" s="451"/>
    </row>
    <row r="343" spans="1:1">
      <c r="A343" s="451"/>
    </row>
    <row r="344" spans="1:1">
      <c r="A344" s="451"/>
    </row>
    <row r="345" spans="1:1">
      <c r="A345" s="451"/>
    </row>
    <row r="346" spans="1:1">
      <c r="A346" s="451"/>
    </row>
    <row r="347" spans="1:1">
      <c r="A347" s="451"/>
    </row>
    <row r="348" spans="1:1">
      <c r="A348" s="451"/>
    </row>
    <row r="349" spans="1:1">
      <c r="A349" s="451"/>
    </row>
    <row r="350" spans="1:1">
      <c r="A350" s="451"/>
    </row>
  </sheetData>
  <mergeCells count="4">
    <mergeCell ref="B41:D41"/>
    <mergeCell ref="G41:I41"/>
    <mergeCell ref="A5:G5"/>
    <mergeCell ref="B40:I40"/>
  </mergeCells>
  <phoneticPr fontId="3" type="noConversion"/>
  <pageMargins left="0.75" right="0.75" top="1" bottom="1" header="0.5" footer="0.5"/>
  <pageSetup scale="18" orientation="portrait" r:id="rId1"/>
  <headerFooter alignWithMargins="0">
    <oddFooter>&amp;L&amp;F&amp;C&amp;A&amp;R&amp;D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9"/>
  <sheetViews>
    <sheetView topLeftCell="A5" zoomScale="90" zoomScaleNormal="90" workbookViewId="0">
      <selection activeCell="B9" sqref="B9:F29"/>
    </sheetView>
  </sheetViews>
  <sheetFormatPr defaultColWidth="8.85546875" defaultRowHeight="12.75"/>
  <cols>
    <col min="1" max="1" width="8.85546875" style="190"/>
    <col min="2" max="2" width="14.140625" style="190" customWidth="1"/>
    <col min="3" max="3" width="18.140625" style="190" customWidth="1"/>
    <col min="4" max="4" width="18.5703125" style="190" customWidth="1"/>
    <col min="5" max="5" width="15" style="190" customWidth="1"/>
    <col min="6" max="6" width="11.42578125" style="190" bestFit="1" customWidth="1"/>
    <col min="7" max="7" width="12.85546875" style="190" bestFit="1" customWidth="1"/>
    <col min="8" max="8" width="13" style="190" customWidth="1"/>
    <col min="9" max="16384" width="8.85546875" style="190"/>
  </cols>
  <sheetData>
    <row r="1" spans="1:8" ht="18.75">
      <c r="A1" s="656" t="s">
        <v>300</v>
      </c>
    </row>
    <row r="2" spans="1:8" ht="15.75">
      <c r="A2" s="657" t="s">
        <v>333</v>
      </c>
    </row>
    <row r="3" spans="1:8" ht="21">
      <c r="A3" s="180" t="s">
        <v>301</v>
      </c>
    </row>
    <row r="4" spans="1:8" ht="15.75">
      <c r="A4" s="243" t="s">
        <v>63</v>
      </c>
    </row>
    <row r="5" spans="1:8" ht="97.35" customHeight="1">
      <c r="A5" s="723" t="s">
        <v>140</v>
      </c>
      <c r="B5" s="723"/>
      <c r="C5" s="723"/>
      <c r="D5" s="723"/>
      <c r="E5" s="723"/>
      <c r="F5" s="723"/>
      <c r="G5" s="310"/>
      <c r="H5" s="310"/>
    </row>
    <row r="8" spans="1:8" ht="60">
      <c r="A8" s="203"/>
      <c r="B8" s="502" t="s">
        <v>26</v>
      </c>
      <c r="C8" s="502" t="s">
        <v>36</v>
      </c>
      <c r="D8" s="502" t="s">
        <v>37</v>
      </c>
      <c r="E8" s="503" t="s">
        <v>134</v>
      </c>
      <c r="F8" s="503" t="s">
        <v>135</v>
      </c>
    </row>
    <row r="9" spans="1:8" ht="15">
      <c r="A9" s="504">
        <v>2011</v>
      </c>
      <c r="B9" s="505">
        <v>2.5000000000000001E-2</v>
      </c>
      <c r="C9" s="506">
        <v>0</v>
      </c>
      <c r="D9" s="507">
        <v>270646529.91999996</v>
      </c>
      <c r="E9" s="508">
        <v>0</v>
      </c>
      <c r="F9" s="508">
        <v>6766163.2479999997</v>
      </c>
      <c r="G9" s="449"/>
    </row>
    <row r="10" spans="1:8" ht="15">
      <c r="A10" s="504">
        <v>2012</v>
      </c>
      <c r="B10" s="505">
        <v>0.03</v>
      </c>
      <c r="C10" s="506">
        <v>435516926.62</v>
      </c>
      <c r="D10" s="507">
        <v>267755945.97999999</v>
      </c>
      <c r="E10" s="508">
        <v>13065507.798599999</v>
      </c>
      <c r="F10" s="508">
        <v>8032678.379399999</v>
      </c>
      <c r="G10" s="449"/>
    </row>
    <row r="11" spans="1:8" ht="15">
      <c r="A11" s="509">
        <v>2013</v>
      </c>
      <c r="B11" s="510">
        <v>0.03</v>
      </c>
      <c r="C11" s="506">
        <v>426182925.20036447</v>
      </c>
      <c r="D11" s="511">
        <v>250189318.24963558</v>
      </c>
      <c r="E11" s="512">
        <v>12785487.756010933</v>
      </c>
      <c r="F11" s="512">
        <v>7505679.5474890666</v>
      </c>
      <c r="G11" s="449"/>
    </row>
    <row r="12" spans="1:8" ht="15">
      <c r="A12" s="509">
        <v>2014</v>
      </c>
      <c r="B12" s="510">
        <v>0.03</v>
      </c>
      <c r="C12" s="506">
        <v>404216137.61972004</v>
      </c>
      <c r="D12" s="511">
        <v>235961288.44027996</v>
      </c>
      <c r="E12" s="512">
        <v>12126484.128591601</v>
      </c>
      <c r="F12" s="512">
        <v>7078838.6532083983</v>
      </c>
      <c r="G12" s="449"/>
      <c r="H12" s="513"/>
    </row>
    <row r="13" spans="1:8" ht="15">
      <c r="A13" s="509">
        <v>2015</v>
      </c>
      <c r="B13" s="510">
        <v>0.03</v>
      </c>
      <c r="C13" s="506">
        <v>387227515.03591669</v>
      </c>
      <c r="D13" s="511">
        <v>217020011.93408331</v>
      </c>
      <c r="E13" s="512">
        <v>11616825.4510775</v>
      </c>
      <c r="F13" s="512">
        <v>6510600.3580224989</v>
      </c>
      <c r="G13" s="449"/>
      <c r="H13" s="513"/>
    </row>
    <row r="14" spans="1:8" ht="15">
      <c r="A14" s="509">
        <v>2016</v>
      </c>
      <c r="B14" s="510">
        <v>0.03</v>
      </c>
      <c r="C14" s="506">
        <v>370412522.38500679</v>
      </c>
      <c r="D14" s="511">
        <v>196324056.33499324</v>
      </c>
      <c r="E14" s="512">
        <v>11112375.671550203</v>
      </c>
      <c r="F14" s="512">
        <v>5889721.6900497973</v>
      </c>
      <c r="G14" s="449"/>
      <c r="H14" s="513"/>
    </row>
    <row r="15" spans="1:8" ht="15">
      <c r="A15" s="509">
        <v>2017</v>
      </c>
      <c r="B15" s="510">
        <v>0.03</v>
      </c>
      <c r="C15" s="506">
        <v>354070447.43927872</v>
      </c>
      <c r="D15" s="511">
        <v>177224284.22072127</v>
      </c>
      <c r="E15" s="512">
        <v>10622113.423178362</v>
      </c>
      <c r="F15" s="512">
        <v>5316728.5266216379</v>
      </c>
      <c r="G15" s="449"/>
    </row>
    <row r="16" spans="1:8" ht="15">
      <c r="A16" s="509">
        <v>2018</v>
      </c>
      <c r="B16" s="510">
        <v>0.03</v>
      </c>
      <c r="C16" s="506">
        <v>337069915.84234244</v>
      </c>
      <c r="D16" s="511">
        <v>158252706.8976576</v>
      </c>
      <c r="E16" s="512">
        <v>10112097.475270273</v>
      </c>
      <c r="F16" s="512">
        <v>4747581.2069297275</v>
      </c>
      <c r="G16" s="449"/>
    </row>
    <row r="17" spans="1:7" ht="15">
      <c r="A17" s="509">
        <v>2019</v>
      </c>
      <c r="B17" s="510">
        <v>0.03</v>
      </c>
      <c r="C17" s="514">
        <v>407231988.02120841</v>
      </c>
      <c r="D17" s="511">
        <v>145154634.12879157</v>
      </c>
      <c r="E17" s="512">
        <v>12216959.640636252</v>
      </c>
      <c r="F17" s="512">
        <v>4354639.0238637468</v>
      </c>
      <c r="G17" s="449"/>
    </row>
    <row r="18" spans="1:7" ht="15">
      <c r="A18" s="509">
        <v>2020</v>
      </c>
      <c r="B18" s="510">
        <v>0.03</v>
      </c>
      <c r="C18" s="514">
        <v>387825587.78689837</v>
      </c>
      <c r="D18" s="511">
        <v>133268634.85310164</v>
      </c>
      <c r="E18" s="512">
        <v>11634767.633606952</v>
      </c>
      <c r="F18" s="512">
        <v>3998059.0455930489</v>
      </c>
      <c r="G18" s="449"/>
    </row>
    <row r="19" spans="1:7" ht="15">
      <c r="A19" s="509">
        <v>2021</v>
      </c>
      <c r="B19" s="510">
        <v>0.03</v>
      </c>
      <c r="C19" s="514">
        <v>420696304.1602695</v>
      </c>
      <c r="D19" s="511">
        <v>121903493.82396959</v>
      </c>
      <c r="E19" s="512">
        <v>12620889.124808084</v>
      </c>
      <c r="F19" s="512">
        <v>3657104.8147190874</v>
      </c>
      <c r="G19" s="449"/>
    </row>
    <row r="20" spans="1:7" ht="15">
      <c r="A20" s="509">
        <v>2022</v>
      </c>
      <c r="B20" s="510">
        <v>0.03</v>
      </c>
      <c r="C20" s="514">
        <v>398040507.2707141</v>
      </c>
      <c r="D20" s="511">
        <v>146890655.85524219</v>
      </c>
      <c r="E20" s="512">
        <v>11941215.218121422</v>
      </c>
      <c r="F20" s="512">
        <v>4406719.6756572658</v>
      </c>
      <c r="G20" s="449"/>
    </row>
    <row r="21" spans="1:7" ht="15">
      <c r="A21" s="509">
        <v>2023</v>
      </c>
      <c r="B21" s="510">
        <v>0.03</v>
      </c>
      <c r="C21" s="514">
        <v>448973016.0699538</v>
      </c>
      <c r="D21" s="511">
        <v>155026030.90341473</v>
      </c>
      <c r="E21" s="512">
        <v>13469190.482098613</v>
      </c>
      <c r="F21" s="512">
        <v>4650780.9271024419</v>
      </c>
      <c r="G21" s="449"/>
    </row>
    <row r="22" spans="1:7" ht="15">
      <c r="A22" s="203">
        <v>2024</v>
      </c>
      <c r="B22" s="515">
        <v>0.03</v>
      </c>
      <c r="C22" s="516">
        <v>422467210.44997668</v>
      </c>
      <c r="D22" s="517">
        <v>142220575.04706275</v>
      </c>
      <c r="E22" s="518">
        <v>12674016.3134993</v>
      </c>
      <c r="F22" s="518">
        <v>4266617.2514118822</v>
      </c>
      <c r="G22" s="449"/>
    </row>
    <row r="23" spans="1:7" ht="15">
      <c r="A23" s="203">
        <v>2025</v>
      </c>
      <c r="B23" s="515">
        <v>0.03</v>
      </c>
      <c r="C23" s="516">
        <v>394550493.41915309</v>
      </c>
      <c r="D23" s="517">
        <v>128619342.10337947</v>
      </c>
      <c r="E23" s="518">
        <v>11836514.802574592</v>
      </c>
      <c r="F23" s="518">
        <v>3858580.263101384</v>
      </c>
      <c r="G23" s="449"/>
    </row>
    <row r="24" spans="1:7" ht="15">
      <c r="A24" s="203">
        <v>2026</v>
      </c>
      <c r="B24" s="515">
        <v>0.03</v>
      </c>
      <c r="C24" s="516">
        <v>365436541.65526116</v>
      </c>
      <c r="D24" s="517">
        <v>116330745.89659664</v>
      </c>
      <c r="E24" s="518">
        <v>10963096.249657834</v>
      </c>
      <c r="F24" s="518">
        <v>3489922.376897899</v>
      </c>
      <c r="G24" s="449"/>
    </row>
    <row r="25" spans="1:7" ht="15">
      <c r="A25" s="203">
        <v>2027</v>
      </c>
      <c r="B25" s="515">
        <v>0.03</v>
      </c>
      <c r="C25" s="516">
        <v>334563064.53465188</v>
      </c>
      <c r="D25" s="517">
        <v>104970764.80718102</v>
      </c>
      <c r="E25" s="518">
        <v>10036891.936039556</v>
      </c>
      <c r="F25" s="518">
        <v>3149122.9442154304</v>
      </c>
      <c r="G25" s="449"/>
    </row>
    <row r="26" spans="1:7" ht="15">
      <c r="A26" s="203">
        <v>2028</v>
      </c>
      <c r="B26" s="515">
        <v>0.03</v>
      </c>
      <c r="C26" s="516">
        <v>301326535.49319303</v>
      </c>
      <c r="D26" s="517">
        <v>94346710.993788272</v>
      </c>
      <c r="E26" s="518">
        <v>9039796.0647957902</v>
      </c>
      <c r="F26" s="518">
        <v>2830401.329813648</v>
      </c>
      <c r="G26" s="449"/>
    </row>
    <row r="27" spans="1:7" ht="15">
      <c r="A27" s="203">
        <v>2029</v>
      </c>
      <c r="B27" s="515">
        <v>0.03</v>
      </c>
      <c r="C27" s="516">
        <v>265504188.34068111</v>
      </c>
      <c r="D27" s="517">
        <v>84520337.063381284</v>
      </c>
      <c r="E27" s="518">
        <v>7965125.6502204333</v>
      </c>
      <c r="F27" s="518">
        <v>2535610.1119014383</v>
      </c>
      <c r="G27" s="449"/>
    </row>
    <row r="28" spans="1:7" ht="15">
      <c r="A28" s="203">
        <v>2030</v>
      </c>
      <c r="B28" s="515">
        <v>0.03</v>
      </c>
      <c r="C28" s="516">
        <v>223033337.63478649</v>
      </c>
      <c r="D28" s="517">
        <v>75446844.990000099</v>
      </c>
      <c r="E28" s="518">
        <v>6691000.129043594</v>
      </c>
      <c r="F28" s="518">
        <v>2263405.3497000029</v>
      </c>
      <c r="G28" s="449"/>
    </row>
    <row r="29" spans="1:7" ht="15">
      <c r="A29" s="203">
        <v>2031</v>
      </c>
      <c r="B29" s="515">
        <v>0.03</v>
      </c>
      <c r="C29" s="516">
        <v>208739339.46269968</v>
      </c>
      <c r="D29" s="517">
        <v>67250213.110000104</v>
      </c>
      <c r="E29" s="518">
        <v>6262180.1838809904</v>
      </c>
      <c r="F29" s="518">
        <v>2017506.3933000031</v>
      </c>
      <c r="G29" s="449"/>
    </row>
    <row r="30" spans="1:7">
      <c r="D30" s="372"/>
    </row>
    <row r="33" spans="5:5">
      <c r="E33" s="519"/>
    </row>
    <row r="34" spans="5:5">
      <c r="E34" s="519"/>
    </row>
    <row r="35" spans="5:5">
      <c r="E35" s="519"/>
    </row>
    <row r="36" spans="5:5">
      <c r="E36" s="519"/>
    </row>
    <row r="37" spans="5:5">
      <c r="E37" s="519"/>
    </row>
    <row r="38" spans="5:5">
      <c r="E38" s="519"/>
    </row>
    <row r="39" spans="5:5">
      <c r="E39" s="519"/>
    </row>
    <row r="40" spans="5:5">
      <c r="E40" s="519"/>
    </row>
    <row r="41" spans="5:5">
      <c r="E41" s="519"/>
    </row>
    <row r="42" spans="5:5">
      <c r="E42" s="519"/>
    </row>
    <row r="43" spans="5:5">
      <c r="E43" s="519"/>
    </row>
    <row r="44" spans="5:5">
      <c r="E44" s="519"/>
    </row>
    <row r="45" spans="5:5">
      <c r="E45" s="519"/>
    </row>
    <row r="46" spans="5:5">
      <c r="E46" s="519"/>
    </row>
    <row r="47" spans="5:5">
      <c r="E47" s="519"/>
    </row>
    <row r="48" spans="5:5">
      <c r="E48" s="519"/>
    </row>
    <row r="49" spans="5:5">
      <c r="E49" s="519"/>
    </row>
  </sheetData>
  <mergeCells count="1">
    <mergeCell ref="A5:F5"/>
  </mergeCells>
  <phoneticPr fontId="3" type="noConversion"/>
  <pageMargins left="0.75" right="0.75" top="1" bottom="1" header="0.5" footer="0.5"/>
  <pageSetup orientation="landscape" r:id="rId1"/>
  <headerFooter alignWithMargins="0">
    <oddFooter>&amp;L&amp;F&amp;C&amp;A&amp;R&amp;D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28"/>
  <sheetViews>
    <sheetView zoomScale="95" zoomScaleNormal="95" workbookViewId="0">
      <selection sqref="A1:XFD1048576"/>
    </sheetView>
  </sheetViews>
  <sheetFormatPr defaultColWidth="8.85546875" defaultRowHeight="12.75"/>
  <cols>
    <col min="1" max="1" width="24.85546875" style="190" customWidth="1"/>
    <col min="2" max="2" width="11.42578125" style="190" customWidth="1"/>
    <col min="3" max="3" width="5.85546875" style="190" customWidth="1"/>
    <col min="4" max="14" width="11.7109375" style="190" bestFit="1" customWidth="1"/>
    <col min="15" max="24" width="11.42578125" style="190" bestFit="1" customWidth="1"/>
    <col min="25" max="16384" width="8.85546875" style="190"/>
  </cols>
  <sheetData>
    <row r="1" spans="1:24" ht="18.75">
      <c r="A1" s="656" t="s">
        <v>300</v>
      </c>
    </row>
    <row r="2" spans="1:24" ht="15.75">
      <c r="A2" s="657" t="s">
        <v>333</v>
      </c>
    </row>
    <row r="3" spans="1:24" ht="21">
      <c r="A3" s="180" t="s">
        <v>301</v>
      </c>
    </row>
    <row r="4" spans="1:24" ht="15.75">
      <c r="A4" s="243" t="s">
        <v>64</v>
      </c>
      <c r="G4" s="243"/>
    </row>
    <row r="5" spans="1:24" ht="63.6" customHeight="1">
      <c r="A5" s="744" t="s">
        <v>315</v>
      </c>
      <c r="B5" s="744"/>
      <c r="C5" s="744"/>
      <c r="D5" s="744"/>
      <c r="E5" s="744"/>
      <c r="F5" s="744"/>
      <c r="G5" s="744"/>
      <c r="H5" s="744"/>
      <c r="I5" s="744"/>
      <c r="J5" s="744"/>
      <c r="K5" s="744"/>
      <c r="L5" s="744"/>
      <c r="M5" s="520"/>
      <c r="N5" s="520"/>
    </row>
    <row r="6" spans="1:24" ht="12.6" customHeight="1">
      <c r="A6" s="308"/>
      <c r="B6" s="308"/>
      <c r="C6" s="308"/>
      <c r="D6" s="308"/>
      <c r="E6" s="308"/>
      <c r="F6" s="308"/>
      <c r="G6" s="308"/>
      <c r="H6" s="520"/>
      <c r="I6" s="520"/>
      <c r="J6" s="520"/>
      <c r="K6" s="520"/>
      <c r="L6" s="520"/>
      <c r="M6" s="520"/>
      <c r="N6" s="520"/>
    </row>
    <row r="9" spans="1:24" s="203" customFormat="1" ht="15">
      <c r="B9" s="521">
        <v>38322</v>
      </c>
      <c r="C9" s="522"/>
      <c r="D9" s="523">
        <v>40848</v>
      </c>
      <c r="E9" s="523">
        <v>40909</v>
      </c>
      <c r="F9" s="524">
        <v>41275</v>
      </c>
      <c r="G9" s="525">
        <v>41640</v>
      </c>
      <c r="H9" s="525">
        <v>42005</v>
      </c>
      <c r="I9" s="524">
        <v>42370</v>
      </c>
      <c r="J9" s="524">
        <v>42736</v>
      </c>
      <c r="K9" s="524">
        <v>43101</v>
      </c>
      <c r="L9" s="524">
        <v>43466</v>
      </c>
      <c r="M9" s="524">
        <v>43831</v>
      </c>
      <c r="N9" s="524">
        <v>44197</v>
      </c>
      <c r="O9" s="524">
        <v>44562</v>
      </c>
      <c r="P9" s="524">
        <v>44927</v>
      </c>
      <c r="Q9" s="521">
        <v>45292</v>
      </c>
      <c r="R9" s="521">
        <v>45658</v>
      </c>
      <c r="S9" s="521">
        <v>46023</v>
      </c>
      <c r="T9" s="521">
        <v>46388</v>
      </c>
      <c r="U9" s="521">
        <v>46753</v>
      </c>
      <c r="V9" s="521">
        <v>47119</v>
      </c>
      <c r="W9" s="521">
        <v>47484</v>
      </c>
      <c r="X9" s="521">
        <v>47849</v>
      </c>
    </row>
    <row r="10" spans="1:24" s="203" customFormat="1" ht="15">
      <c r="A10" s="202" t="s">
        <v>54</v>
      </c>
      <c r="B10" s="526">
        <f>'Working capital charge'!B10</f>
        <v>190.3</v>
      </c>
      <c r="C10" s="527"/>
      <c r="D10" s="528">
        <v>226.88900000000001</v>
      </c>
      <c r="E10" s="528">
        <v>226.23</v>
      </c>
      <c r="F10" s="528">
        <f>'Working capital charge'!C12</f>
        <v>230.221</v>
      </c>
      <c r="G10" s="528">
        <f>'Working capital charge'!D12</f>
        <v>233.06899999999999</v>
      </c>
      <c r="H10" s="528">
        <f>'Working capital charge'!E12</f>
        <v>236.15100000000001</v>
      </c>
      <c r="I10" s="528">
        <f>'Working capital charge'!F12</f>
        <v>237.33600000000001</v>
      </c>
      <c r="J10" s="528">
        <f>'Working capital charge'!G12</f>
        <v>241.35300000000001</v>
      </c>
      <c r="K10" s="528">
        <f>'Working capital charge'!H12</f>
        <v>246.66900000000001</v>
      </c>
      <c r="L10" s="528">
        <f>'Working capital charge'!I12</f>
        <v>252.03800000000001</v>
      </c>
      <c r="M10" s="528">
        <f>'Working capital charge'!J12</f>
        <v>257.20800000000003</v>
      </c>
      <c r="N10" s="528">
        <f>'Working capital charge'!K12</f>
        <v>260.22899999999998</v>
      </c>
      <c r="O10" s="528">
        <f>'Working capital charge'!L12</f>
        <v>277.94799999999998</v>
      </c>
      <c r="P10" s="528">
        <f>'Working capital charge'!M12</f>
        <v>297.71100000000001</v>
      </c>
      <c r="Q10" s="529">
        <f>'Working capital charge'!N12</f>
        <v>303.66522000000003</v>
      </c>
      <c r="R10" s="529">
        <f>'Working capital charge'!O12</f>
        <v>309.73852440000002</v>
      </c>
      <c r="S10" s="529">
        <f>'Working capital charge'!P12</f>
        <v>315.93329488800003</v>
      </c>
      <c r="T10" s="529">
        <f>'Working capital charge'!Q12</f>
        <v>322.25196078576005</v>
      </c>
      <c r="U10" s="529">
        <f>'Working capital charge'!R12</f>
        <v>328.69700000147526</v>
      </c>
      <c r="V10" s="529">
        <f>'Working capital charge'!S12</f>
        <v>335.27094000150475</v>
      </c>
      <c r="W10" s="529">
        <f>'Working capital charge'!T12</f>
        <v>341.97635880153484</v>
      </c>
      <c r="X10" s="529">
        <f>'Working capital charge'!U12</f>
        <v>348.81588597756553</v>
      </c>
    </row>
    <row r="11" spans="1:24" s="203" customFormat="1" ht="16.5" customHeight="1">
      <c r="A11" s="202" t="s">
        <v>53</v>
      </c>
      <c r="B11" s="530">
        <v>25000000</v>
      </c>
      <c r="C11" s="530"/>
      <c r="D11" s="531">
        <f t="shared" ref="D11:X11" si="0">D10/$B$10*$B$11</f>
        <v>29806752.496058851</v>
      </c>
      <c r="E11" s="531">
        <f t="shared" si="0"/>
        <v>29720178.665265366</v>
      </c>
      <c r="F11" s="532">
        <f t="shared" si="0"/>
        <v>30244482.396216501</v>
      </c>
      <c r="G11" s="533">
        <f t="shared" si="0"/>
        <v>30618628.48134524</v>
      </c>
      <c r="H11" s="533">
        <f t="shared" si="0"/>
        <v>31023515.501839198</v>
      </c>
      <c r="I11" s="532">
        <f t="shared" si="0"/>
        <v>31179190.751445085</v>
      </c>
      <c r="J11" s="532">
        <f t="shared" si="0"/>
        <v>31706910.141881239</v>
      </c>
      <c r="K11" s="532">
        <f t="shared" si="0"/>
        <v>32405281.135049917</v>
      </c>
      <c r="L11" s="532">
        <f t="shared" si="0"/>
        <v>33110614.818707302</v>
      </c>
      <c r="M11" s="532">
        <f t="shared" si="0"/>
        <v>33789805.570152394</v>
      </c>
      <c r="N11" s="532">
        <f t="shared" si="0"/>
        <v>34186678.9280084</v>
      </c>
      <c r="O11" s="532">
        <f t="shared" si="0"/>
        <v>36514450.867052019</v>
      </c>
      <c r="P11" s="532">
        <f t="shared" si="0"/>
        <v>39110746.190225959</v>
      </c>
      <c r="Q11" s="530">
        <f t="shared" si="0"/>
        <v>39892961.11403048</v>
      </c>
      <c r="R11" s="530">
        <f t="shared" si="0"/>
        <v>40690820.336311087</v>
      </c>
      <c r="S11" s="530">
        <f t="shared" si="0"/>
        <v>41504636.743037313</v>
      </c>
      <c r="T11" s="530">
        <f t="shared" si="0"/>
        <v>42334729.477898061</v>
      </c>
      <c r="U11" s="530">
        <f t="shared" si="0"/>
        <v>43181424.067456022</v>
      </c>
      <c r="V11" s="530">
        <f t="shared" si="0"/>
        <v>44045052.54880514</v>
      </c>
      <c r="W11" s="530">
        <f t="shared" si="0"/>
        <v>44925953.599781245</v>
      </c>
      <c r="X11" s="530">
        <f t="shared" si="0"/>
        <v>45824472.671776868</v>
      </c>
    </row>
    <row r="12" spans="1:24" s="203" customFormat="1" ht="8.25" customHeight="1">
      <c r="A12" s="202"/>
      <c r="D12" s="534"/>
      <c r="E12" s="535"/>
      <c r="F12" s="509"/>
      <c r="G12" s="536"/>
      <c r="H12" s="536"/>
      <c r="I12" s="509"/>
      <c r="J12" s="509"/>
      <c r="K12" s="509"/>
      <c r="L12" s="509"/>
      <c r="M12" s="509"/>
      <c r="N12" s="509"/>
      <c r="O12" s="509"/>
      <c r="P12" s="509"/>
    </row>
    <row r="13" spans="1:24" s="203" customFormat="1" ht="15">
      <c r="A13" s="203" t="s">
        <v>55</v>
      </c>
      <c r="C13" s="202"/>
      <c r="D13" s="537">
        <v>0.25</v>
      </c>
      <c r="E13" s="538">
        <v>0.5</v>
      </c>
      <c r="F13" s="539">
        <f>E13</f>
        <v>0.5</v>
      </c>
      <c r="G13" s="540">
        <f t="shared" ref="G13:X13" si="1">F13</f>
        <v>0.5</v>
      </c>
      <c r="H13" s="540">
        <f t="shared" si="1"/>
        <v>0.5</v>
      </c>
      <c r="I13" s="539">
        <f t="shared" si="1"/>
        <v>0.5</v>
      </c>
      <c r="J13" s="539">
        <f t="shared" si="1"/>
        <v>0.5</v>
      </c>
      <c r="K13" s="539">
        <f t="shared" si="1"/>
        <v>0.5</v>
      </c>
      <c r="L13" s="539">
        <f t="shared" si="1"/>
        <v>0.5</v>
      </c>
      <c r="M13" s="539">
        <f t="shared" si="1"/>
        <v>0.5</v>
      </c>
      <c r="N13" s="539">
        <f t="shared" si="1"/>
        <v>0.5</v>
      </c>
      <c r="O13" s="539">
        <f t="shared" si="1"/>
        <v>0.5</v>
      </c>
      <c r="P13" s="539">
        <f t="shared" si="1"/>
        <v>0.5</v>
      </c>
      <c r="Q13" s="541">
        <f t="shared" si="1"/>
        <v>0.5</v>
      </c>
      <c r="R13" s="541">
        <f t="shared" si="1"/>
        <v>0.5</v>
      </c>
      <c r="S13" s="541">
        <f t="shared" si="1"/>
        <v>0.5</v>
      </c>
      <c r="T13" s="541">
        <f t="shared" si="1"/>
        <v>0.5</v>
      </c>
      <c r="U13" s="541">
        <f t="shared" si="1"/>
        <v>0.5</v>
      </c>
      <c r="V13" s="541">
        <f t="shared" si="1"/>
        <v>0.5</v>
      </c>
      <c r="W13" s="541">
        <f t="shared" si="1"/>
        <v>0.5</v>
      </c>
      <c r="X13" s="541">
        <f t="shared" si="1"/>
        <v>0.5</v>
      </c>
    </row>
    <row r="14" spans="1:24" s="203" customFormat="1" ht="15">
      <c r="A14" s="202"/>
      <c r="D14" s="534"/>
      <c r="E14" s="534"/>
      <c r="F14" s="509"/>
      <c r="G14" s="536"/>
      <c r="H14" s="536"/>
      <c r="I14" s="509"/>
      <c r="J14" s="509"/>
      <c r="K14" s="509"/>
      <c r="L14" s="509"/>
      <c r="M14" s="509"/>
      <c r="N14" s="509"/>
      <c r="O14" s="509"/>
      <c r="P14" s="509"/>
    </row>
    <row r="15" spans="1:24" s="206" customFormat="1" ht="15">
      <c r="A15" s="204"/>
      <c r="D15" s="542">
        <v>2011</v>
      </c>
      <c r="E15" s="542">
        <v>2012</v>
      </c>
      <c r="F15" s="543">
        <v>2013</v>
      </c>
      <c r="G15" s="544">
        <v>2014</v>
      </c>
      <c r="H15" s="544">
        <v>2015</v>
      </c>
      <c r="I15" s="543">
        <v>2016</v>
      </c>
      <c r="J15" s="543">
        <v>2017</v>
      </c>
      <c r="K15" s="543">
        <v>2018</v>
      </c>
      <c r="L15" s="543">
        <v>2019</v>
      </c>
      <c r="M15" s="543">
        <v>2020</v>
      </c>
      <c r="N15" s="543">
        <v>2021</v>
      </c>
      <c r="O15" s="543">
        <v>2022</v>
      </c>
      <c r="P15" s="543">
        <v>2023</v>
      </c>
      <c r="Q15" s="468">
        <v>2024</v>
      </c>
      <c r="R15" s="468">
        <v>2025</v>
      </c>
      <c r="S15" s="468">
        <v>2026</v>
      </c>
      <c r="T15" s="468">
        <v>2027</v>
      </c>
      <c r="U15" s="468">
        <v>2028</v>
      </c>
      <c r="V15" s="468">
        <v>2029</v>
      </c>
      <c r="W15" s="468">
        <v>2030</v>
      </c>
      <c r="X15" s="468">
        <v>2031</v>
      </c>
    </row>
    <row r="16" spans="1:24" s="203" customFormat="1" ht="15" customHeight="1">
      <c r="A16" s="745" t="s">
        <v>25</v>
      </c>
      <c r="B16" s="745"/>
      <c r="C16" s="745"/>
      <c r="D16" s="545">
        <f>D11*D13*2/12</f>
        <v>1241948.0206691187</v>
      </c>
      <c r="E16" s="545">
        <f>E11*E13</f>
        <v>14860089.332632683</v>
      </c>
      <c r="F16" s="511">
        <f t="shared" ref="F16:X16" si="2">F13*F11</f>
        <v>15122241.19810825</v>
      </c>
      <c r="G16" s="546">
        <f t="shared" si="2"/>
        <v>15309314.24067262</v>
      </c>
      <c r="H16" s="546">
        <f t="shared" si="2"/>
        <v>15511757.750919599</v>
      </c>
      <c r="I16" s="511">
        <f t="shared" si="2"/>
        <v>15589595.375722542</v>
      </c>
      <c r="J16" s="511">
        <f t="shared" si="2"/>
        <v>15853455.070940619</v>
      </c>
      <c r="K16" s="511">
        <f t="shared" si="2"/>
        <v>16202640.567524958</v>
      </c>
      <c r="L16" s="511">
        <f t="shared" si="2"/>
        <v>16555307.409353651</v>
      </c>
      <c r="M16" s="511">
        <f t="shared" si="2"/>
        <v>16894902.785076197</v>
      </c>
      <c r="N16" s="511">
        <f t="shared" si="2"/>
        <v>17093339.4640042</v>
      </c>
      <c r="O16" s="511">
        <f t="shared" si="2"/>
        <v>18257225.433526009</v>
      </c>
      <c r="P16" s="511">
        <f t="shared" si="2"/>
        <v>19555373.095112979</v>
      </c>
      <c r="Q16" s="517">
        <f t="shared" si="2"/>
        <v>19946480.55701524</v>
      </c>
      <c r="R16" s="517">
        <f t="shared" si="2"/>
        <v>20345410.168155544</v>
      </c>
      <c r="S16" s="517">
        <f t="shared" si="2"/>
        <v>20752318.371518657</v>
      </c>
      <c r="T16" s="517">
        <f t="shared" si="2"/>
        <v>21167364.738949031</v>
      </c>
      <c r="U16" s="517">
        <f t="shared" si="2"/>
        <v>21590712.033728011</v>
      </c>
      <c r="V16" s="517">
        <f t="shared" si="2"/>
        <v>22022526.27440257</v>
      </c>
      <c r="W16" s="517">
        <f t="shared" si="2"/>
        <v>22462976.799890622</v>
      </c>
      <c r="X16" s="517">
        <f t="shared" si="2"/>
        <v>22912236.335888434</v>
      </c>
    </row>
    <row r="17" spans="1:11" s="203" customFormat="1" ht="15">
      <c r="D17" s="534"/>
    </row>
    <row r="18" spans="1:11" s="189" customFormat="1" ht="12">
      <c r="A18" s="746"/>
      <c r="B18" s="747"/>
      <c r="C18" s="747"/>
      <c r="D18" s="747"/>
      <c r="E18" s="747"/>
      <c r="F18" s="747"/>
      <c r="G18" s="747"/>
      <c r="H18" s="547"/>
      <c r="I18" s="310"/>
      <c r="J18" s="310"/>
      <c r="K18" s="310"/>
    </row>
    <row r="19" spans="1:11" s="189" customFormat="1" ht="12">
      <c r="G19" s="547"/>
    </row>
    <row r="20" spans="1:11">
      <c r="G20" s="547"/>
      <c r="H20" s="189"/>
    </row>
    <row r="21" spans="1:11">
      <c r="G21" s="547"/>
      <c r="H21" s="189"/>
    </row>
    <row r="22" spans="1:11">
      <c r="G22" s="547"/>
      <c r="H22" s="189"/>
    </row>
    <row r="23" spans="1:11">
      <c r="G23" s="189"/>
    </row>
    <row r="25" spans="1:11">
      <c r="D25" s="548"/>
    </row>
    <row r="28" spans="1:11">
      <c r="E28" s="549"/>
    </row>
  </sheetData>
  <mergeCells count="3">
    <mergeCell ref="A16:C16"/>
    <mergeCell ref="A18:G18"/>
    <mergeCell ref="A5:L5"/>
  </mergeCells>
  <phoneticPr fontId="3" type="noConversion"/>
  <pageMargins left="0.66" right="0.65" top="1" bottom="1" header="0.5" footer="0.5"/>
  <pageSetup orientation="landscape" r:id="rId1"/>
  <headerFooter alignWithMargins="0">
    <oddFooter>&amp;L&amp;F&amp;C&amp;A&amp;R&amp;D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40"/>
  <sheetViews>
    <sheetView workbookViewId="0">
      <selection activeCell="B7" sqref="B7:V23"/>
    </sheetView>
  </sheetViews>
  <sheetFormatPr defaultColWidth="8.85546875" defaultRowHeight="12.75"/>
  <cols>
    <col min="1" max="1" width="27.42578125" style="190" customWidth="1"/>
    <col min="2" max="14" width="11.85546875" style="190" bestFit="1" customWidth="1"/>
    <col min="15" max="22" width="11.5703125" style="190" customWidth="1"/>
    <col min="23" max="16384" width="8.85546875" style="190"/>
  </cols>
  <sheetData>
    <row r="1" spans="1:23" ht="18.75">
      <c r="A1" s="656" t="s">
        <v>300</v>
      </c>
    </row>
    <row r="2" spans="1:23" ht="15.75">
      <c r="A2" s="657" t="s">
        <v>333</v>
      </c>
    </row>
    <row r="3" spans="1:23" ht="21">
      <c r="A3" s="180" t="s">
        <v>301</v>
      </c>
    </row>
    <row r="4" spans="1:23" ht="15.75">
      <c r="A4" s="243" t="s">
        <v>65</v>
      </c>
      <c r="G4" s="243"/>
    </row>
    <row r="5" spans="1:23" ht="34.700000000000003" customHeight="1">
      <c r="A5" s="744" t="s">
        <v>316</v>
      </c>
      <c r="B5" s="744"/>
      <c r="C5" s="744"/>
      <c r="D5" s="744"/>
      <c r="E5" s="744"/>
      <c r="F5" s="744"/>
      <c r="G5" s="744"/>
      <c r="H5" s="744"/>
      <c r="I5" s="744"/>
    </row>
    <row r="6" spans="1:23" ht="24" customHeight="1"/>
    <row r="7" spans="1:23" s="203" customFormat="1" ht="15">
      <c r="B7" s="542">
        <v>2011</v>
      </c>
      <c r="C7" s="550">
        <v>2012</v>
      </c>
      <c r="D7" s="543">
        <v>2013</v>
      </c>
      <c r="E7" s="543">
        <v>2014</v>
      </c>
      <c r="F7" s="543">
        <v>2015</v>
      </c>
      <c r="G7" s="543">
        <v>2016</v>
      </c>
      <c r="H7" s="543">
        <v>2017</v>
      </c>
      <c r="I7" s="543">
        <v>2018</v>
      </c>
      <c r="J7" s="543">
        <v>2019</v>
      </c>
      <c r="K7" s="543">
        <v>2020</v>
      </c>
      <c r="L7" s="543">
        <v>2021</v>
      </c>
      <c r="M7" s="543">
        <v>2022</v>
      </c>
      <c r="N7" s="543">
        <v>2023</v>
      </c>
      <c r="O7" s="468">
        <v>2024</v>
      </c>
      <c r="P7" s="468">
        <v>2025</v>
      </c>
      <c r="Q7" s="468">
        <v>2026</v>
      </c>
      <c r="R7" s="468">
        <v>2027</v>
      </c>
      <c r="S7" s="468">
        <v>2028</v>
      </c>
      <c r="T7" s="468">
        <v>2029</v>
      </c>
      <c r="U7" s="468">
        <v>2030</v>
      </c>
      <c r="V7" s="468">
        <v>2031</v>
      </c>
    </row>
    <row r="8" spans="1:23" ht="15">
      <c r="A8" s="551" t="s">
        <v>59</v>
      </c>
      <c r="B8" s="203"/>
      <c r="C8" s="504"/>
      <c r="D8" s="509"/>
      <c r="E8" s="509"/>
      <c r="F8" s="509"/>
      <c r="G8" s="509"/>
      <c r="H8" s="509"/>
      <c r="I8" s="509"/>
      <c r="J8" s="509"/>
      <c r="K8" s="509"/>
      <c r="L8" s="509"/>
      <c r="M8" s="509"/>
      <c r="N8" s="509"/>
      <c r="O8" s="203"/>
      <c r="P8" s="203"/>
      <c r="Q8" s="203"/>
      <c r="R8" s="203"/>
      <c r="S8" s="203"/>
      <c r="T8" s="203"/>
      <c r="U8" s="203"/>
      <c r="V8" s="203"/>
    </row>
    <row r="9" spans="1:23" ht="15">
      <c r="A9" s="202" t="s">
        <v>56</v>
      </c>
      <c r="B9" s="203"/>
      <c r="C9" s="552">
        <v>335054235.87</v>
      </c>
      <c r="D9" s="553">
        <v>326556072.6703645</v>
      </c>
      <c r="E9" s="553">
        <v>312190209.79972005</v>
      </c>
      <c r="F9" s="553">
        <v>296718027.87591672</v>
      </c>
      <c r="G9" s="553">
        <v>281532260.50500679</v>
      </c>
      <c r="H9" s="553">
        <v>266940481.07927874</v>
      </c>
      <c r="I9" s="553">
        <v>251820207.38234243</v>
      </c>
      <c r="J9" s="553">
        <v>237002040.21120843</v>
      </c>
      <c r="K9" s="553">
        <v>221306924.87689838</v>
      </c>
      <c r="L9" s="553">
        <v>204599112.20603046</v>
      </c>
      <c r="M9" s="553">
        <v>187696534.60475785</v>
      </c>
      <c r="N9" s="553">
        <v>170039047.50658527</v>
      </c>
      <c r="O9" s="554">
        <v>151324969.88293728</v>
      </c>
      <c r="P9" s="554">
        <v>131953013.42662056</v>
      </c>
      <c r="Q9" s="554">
        <v>111854435.30340338</v>
      </c>
      <c r="R9" s="554">
        <v>90591401.042819008</v>
      </c>
      <c r="S9" s="554">
        <v>68035786.716211766</v>
      </c>
      <c r="T9" s="554">
        <v>43486800.306618743</v>
      </c>
      <c r="U9" s="554">
        <v>12569810.599999927</v>
      </c>
      <c r="V9" s="554">
        <v>10164149.659999928</v>
      </c>
    </row>
    <row r="10" spans="1:23" ht="15">
      <c r="A10" s="202" t="s">
        <v>57</v>
      </c>
      <c r="B10" s="203"/>
      <c r="C10" s="552">
        <v>100462690.75</v>
      </c>
      <c r="D10" s="553">
        <v>99626852.530000001</v>
      </c>
      <c r="E10" s="553">
        <v>92025927.819999993</v>
      </c>
      <c r="F10" s="553">
        <v>90509487.159999996</v>
      </c>
      <c r="G10" s="553">
        <v>88880261.879999995</v>
      </c>
      <c r="H10" s="553">
        <v>87129966.359999999</v>
      </c>
      <c r="I10" s="553">
        <v>85249708.459999993</v>
      </c>
      <c r="J10" s="553">
        <v>83229947.809999987</v>
      </c>
      <c r="K10" s="553">
        <v>81060447.209999993</v>
      </c>
      <c r="L10" s="553">
        <v>78730224.419999987</v>
      </c>
      <c r="M10" s="553">
        <v>76227494.089999989</v>
      </c>
      <c r="N10" s="553">
        <v>73539612.949999988</v>
      </c>
      <c r="O10" s="554">
        <v>70653014.189999983</v>
      </c>
      <c r="P10" s="554">
        <v>67553142.699999988</v>
      </c>
      <c r="Q10" s="554">
        <v>64224382.419999987</v>
      </c>
      <c r="R10" s="554">
        <v>60553553.719999991</v>
      </c>
      <c r="S10" s="554">
        <v>56077082.909999989</v>
      </c>
      <c r="T10" s="554">
        <v>51285405.179999992</v>
      </c>
      <c r="U10" s="554">
        <v>46503486.339999989</v>
      </c>
      <c r="V10" s="554">
        <v>41691012.339999989</v>
      </c>
    </row>
    <row r="11" spans="1:23" s="560" customFormat="1" ht="15">
      <c r="A11" s="204" t="s">
        <v>58</v>
      </c>
      <c r="B11" s="206"/>
      <c r="C11" s="556">
        <v>0</v>
      </c>
      <c r="D11" s="557">
        <v>0</v>
      </c>
      <c r="E11" s="557">
        <v>0</v>
      </c>
      <c r="F11" s="557">
        <v>0</v>
      </c>
      <c r="G11" s="557">
        <v>0</v>
      </c>
      <c r="H11" s="557">
        <v>0</v>
      </c>
      <c r="I11" s="557">
        <v>0</v>
      </c>
      <c r="J11" s="557">
        <v>0</v>
      </c>
      <c r="K11" s="557">
        <v>85458215.700000003</v>
      </c>
      <c r="L11" s="557">
        <v>83366967.534239024</v>
      </c>
      <c r="M11" s="557">
        <v>134116478.5759563</v>
      </c>
      <c r="N11" s="557">
        <v>130394355.61336851</v>
      </c>
      <c r="O11" s="558">
        <v>200489226.37703943</v>
      </c>
      <c r="P11" s="558">
        <v>195044337.29253259</v>
      </c>
      <c r="Q11" s="558">
        <v>189357723.93185776</v>
      </c>
      <c r="R11" s="558">
        <v>183418109.77183285</v>
      </c>
      <c r="S11" s="558">
        <v>177213665.86698127</v>
      </c>
      <c r="T11" s="558">
        <v>170731982.85406238</v>
      </c>
      <c r="U11" s="558">
        <v>163960040.69478658</v>
      </c>
      <c r="V11" s="558">
        <v>156884177.46269977</v>
      </c>
    </row>
    <row r="12" spans="1:23" ht="15">
      <c r="A12" s="202" t="s">
        <v>60</v>
      </c>
      <c r="B12" s="203"/>
      <c r="C12" s="552">
        <v>435516926.62</v>
      </c>
      <c r="D12" s="553">
        <v>426182925.20036447</v>
      </c>
      <c r="E12" s="553">
        <v>404216137.61972004</v>
      </c>
      <c r="F12" s="553">
        <v>387227515.03591669</v>
      </c>
      <c r="G12" s="553">
        <v>370412522.38500679</v>
      </c>
      <c r="H12" s="553">
        <v>354070447.43927872</v>
      </c>
      <c r="I12" s="553">
        <v>337069915.84234244</v>
      </c>
      <c r="J12" s="553">
        <v>320231988.02120841</v>
      </c>
      <c r="K12" s="553">
        <v>387825587.78689837</v>
      </c>
      <c r="L12" s="553">
        <v>366696304.1602695</v>
      </c>
      <c r="M12" s="553">
        <v>398040507.2707141</v>
      </c>
      <c r="N12" s="553">
        <v>373973016.0699538</v>
      </c>
      <c r="O12" s="554">
        <v>422467210.44997668</v>
      </c>
      <c r="P12" s="554">
        <v>394550493.41915309</v>
      </c>
      <c r="Q12" s="554">
        <v>365436541.65526116</v>
      </c>
      <c r="R12" s="554">
        <v>334563064.53465188</v>
      </c>
      <c r="S12" s="554">
        <v>301326535.49319303</v>
      </c>
      <c r="T12" s="554">
        <v>265504188.34068111</v>
      </c>
      <c r="U12" s="554">
        <v>223033337.63478649</v>
      </c>
      <c r="V12" s="554">
        <v>208739339.46269968</v>
      </c>
    </row>
    <row r="13" spans="1:23" ht="15">
      <c r="A13" s="203"/>
      <c r="B13" s="203"/>
      <c r="C13" s="504"/>
      <c r="D13" s="553"/>
      <c r="E13" s="553"/>
      <c r="F13" s="553"/>
      <c r="G13" s="553"/>
      <c r="H13" s="553"/>
      <c r="I13" s="553"/>
      <c r="J13" s="553"/>
      <c r="K13" s="553"/>
      <c r="L13" s="553"/>
      <c r="M13" s="553"/>
      <c r="N13" s="553"/>
      <c r="O13" s="554"/>
      <c r="P13" s="554"/>
      <c r="Q13" s="554"/>
      <c r="R13" s="554"/>
      <c r="S13" s="554"/>
      <c r="T13" s="554"/>
      <c r="U13" s="554"/>
      <c r="V13" s="554"/>
    </row>
    <row r="14" spans="1:23" ht="15">
      <c r="A14" s="471" t="s">
        <v>6</v>
      </c>
      <c r="B14" s="554"/>
      <c r="C14" s="552"/>
      <c r="D14" s="553"/>
      <c r="E14" s="553"/>
      <c r="F14" s="553"/>
      <c r="G14" s="553"/>
      <c r="H14" s="553"/>
      <c r="I14" s="553"/>
      <c r="J14" s="553"/>
      <c r="K14" s="553"/>
      <c r="L14" s="553"/>
      <c r="M14" s="553"/>
      <c r="N14" s="553"/>
      <c r="O14" s="554"/>
      <c r="P14" s="554"/>
      <c r="Q14" s="554"/>
      <c r="R14" s="554"/>
      <c r="S14" s="554"/>
      <c r="T14" s="554"/>
      <c r="U14" s="554"/>
      <c r="V14" s="554"/>
      <c r="W14" s="555"/>
    </row>
    <row r="15" spans="1:23" ht="15">
      <c r="A15" s="202" t="s">
        <v>56</v>
      </c>
      <c r="B15" s="561">
        <v>234603764.38999999</v>
      </c>
      <c r="C15" s="552">
        <v>231747832.09999999</v>
      </c>
      <c r="D15" s="553">
        <v>214387162.05963558</v>
      </c>
      <c r="E15" s="553">
        <v>196645620.66027996</v>
      </c>
      <c r="F15" s="553">
        <v>177878254.12408331</v>
      </c>
      <c r="G15" s="553">
        <v>157378592.48499322</v>
      </c>
      <c r="H15" s="553">
        <v>138499639.13072127</v>
      </c>
      <c r="I15" s="553">
        <v>119775723.90765759</v>
      </c>
      <c r="J15" s="553">
        <v>108574812.03879157</v>
      </c>
      <c r="K15" s="553">
        <v>100200576.06310162</v>
      </c>
      <c r="L15" s="553">
        <v>91355739.103969574</v>
      </c>
      <c r="M15" s="553">
        <v>82017922.995242178</v>
      </c>
      <c r="N15" s="553">
        <v>72153500.023414716</v>
      </c>
      <c r="O15" s="554">
        <v>61735027.957062721</v>
      </c>
      <c r="P15" s="554">
        <v>50741350.103379451</v>
      </c>
      <c r="Q15" s="554">
        <v>41186065.776596621</v>
      </c>
      <c r="R15" s="554">
        <v>32706347.937180996</v>
      </c>
      <c r="S15" s="554">
        <v>25181502.84378824</v>
      </c>
      <c r="T15" s="554">
        <v>18963571.883381259</v>
      </c>
      <c r="U15" s="554">
        <v>13628876.150000073</v>
      </c>
      <c r="V15" s="554">
        <v>9293525.3200000729</v>
      </c>
      <c r="W15" s="555"/>
    </row>
    <row r="16" spans="1:23" ht="15">
      <c r="A16" s="202" t="s">
        <v>57</v>
      </c>
      <c r="B16" s="561">
        <v>36042765.530000001</v>
      </c>
      <c r="C16" s="552">
        <v>36008113.880000003</v>
      </c>
      <c r="D16" s="553">
        <v>35802156.190000005</v>
      </c>
      <c r="E16" s="553">
        <v>39315667.780000001</v>
      </c>
      <c r="F16" s="553">
        <v>39141757.810000002</v>
      </c>
      <c r="G16" s="553">
        <v>38945463.850000016</v>
      </c>
      <c r="H16" s="553">
        <v>38724645.090000011</v>
      </c>
      <c r="I16" s="553">
        <v>38476982.99000001</v>
      </c>
      <c r="J16" s="553">
        <v>36579822.090000018</v>
      </c>
      <c r="K16" s="553">
        <v>33068058.790000014</v>
      </c>
      <c r="L16" s="553">
        <v>30547754.72000001</v>
      </c>
      <c r="M16" s="553">
        <v>29586670.530000012</v>
      </c>
      <c r="N16" s="553">
        <v>28553451.790000021</v>
      </c>
      <c r="O16" s="554">
        <v>27442733.340000033</v>
      </c>
      <c r="P16" s="554">
        <v>26248761.160000023</v>
      </c>
      <c r="Q16" s="554">
        <v>24986417.740000021</v>
      </c>
      <c r="R16" s="554">
        <v>23637034.330000013</v>
      </c>
      <c r="S16" s="554">
        <v>22131263.560000032</v>
      </c>
      <c r="T16" s="554">
        <v>20181590.600000024</v>
      </c>
      <c r="U16" s="554">
        <v>18169803.810000025</v>
      </c>
      <c r="V16" s="554">
        <v>16106820.110000029</v>
      </c>
      <c r="W16" s="555"/>
    </row>
    <row r="17" spans="1:23" s="560" customFormat="1" ht="15">
      <c r="A17" s="204" t="s">
        <v>58</v>
      </c>
      <c r="B17" s="562">
        <v>0</v>
      </c>
      <c r="C17" s="556">
        <v>0</v>
      </c>
      <c r="D17" s="557">
        <v>0</v>
      </c>
      <c r="E17" s="557">
        <v>0</v>
      </c>
      <c r="F17" s="557">
        <v>0</v>
      </c>
      <c r="G17" s="557">
        <v>0</v>
      </c>
      <c r="H17" s="557">
        <v>0</v>
      </c>
      <c r="I17" s="557">
        <v>0</v>
      </c>
      <c r="J17" s="557">
        <v>0</v>
      </c>
      <c r="K17" s="557">
        <v>0</v>
      </c>
      <c r="L17" s="557">
        <v>0</v>
      </c>
      <c r="M17" s="557">
        <v>35286062.330000006</v>
      </c>
      <c r="N17" s="557">
        <v>34319079.090000004</v>
      </c>
      <c r="O17" s="558">
        <v>53042813.75</v>
      </c>
      <c r="P17" s="558">
        <v>51629230.840000004</v>
      </c>
      <c r="Q17" s="558">
        <v>50158262.379999995</v>
      </c>
      <c r="R17" s="558">
        <v>48627382.540000007</v>
      </c>
      <c r="S17" s="558">
        <v>47033944.590000004</v>
      </c>
      <c r="T17" s="558">
        <v>45375174.579999998</v>
      </c>
      <c r="U17" s="558">
        <v>43648165.030000001</v>
      </c>
      <c r="V17" s="558">
        <v>41849867.680000007</v>
      </c>
      <c r="W17" s="559"/>
    </row>
    <row r="18" spans="1:23" ht="15">
      <c r="A18" s="202" t="s">
        <v>60</v>
      </c>
      <c r="B18" s="561">
        <v>270646529.91999996</v>
      </c>
      <c r="C18" s="552">
        <v>267755945.97999999</v>
      </c>
      <c r="D18" s="553">
        <v>250189318.24963558</v>
      </c>
      <c r="E18" s="553">
        <v>235961288.44027996</v>
      </c>
      <c r="F18" s="553">
        <v>217020011.93408331</v>
      </c>
      <c r="G18" s="553">
        <v>196324056.33499324</v>
      </c>
      <c r="H18" s="553">
        <v>177224284.22072127</v>
      </c>
      <c r="I18" s="553">
        <v>158252706.8976576</v>
      </c>
      <c r="J18" s="553">
        <v>145154634.12879157</v>
      </c>
      <c r="K18" s="553">
        <v>133268634.85310164</v>
      </c>
      <c r="L18" s="553">
        <v>121903493.82396959</v>
      </c>
      <c r="M18" s="553">
        <v>146890655.85524219</v>
      </c>
      <c r="N18" s="553">
        <v>135026030.90341473</v>
      </c>
      <c r="O18" s="554">
        <v>142220575.04706275</v>
      </c>
      <c r="P18" s="554">
        <v>128619342.10337947</v>
      </c>
      <c r="Q18" s="554">
        <v>116330745.89659664</v>
      </c>
      <c r="R18" s="554">
        <v>104970764.80718102</v>
      </c>
      <c r="S18" s="554">
        <v>94346710.993788272</v>
      </c>
      <c r="T18" s="554">
        <v>84520337.063381284</v>
      </c>
      <c r="U18" s="554">
        <v>75446844.990000099</v>
      </c>
      <c r="V18" s="554">
        <v>67250213.110000104</v>
      </c>
      <c r="W18" s="555"/>
    </row>
    <row r="19" spans="1:23" ht="15">
      <c r="A19" s="203"/>
      <c r="B19" s="561"/>
      <c r="C19" s="552"/>
      <c r="D19" s="553"/>
      <c r="E19" s="553"/>
      <c r="F19" s="553"/>
      <c r="G19" s="553"/>
      <c r="H19" s="553"/>
      <c r="I19" s="553"/>
      <c r="J19" s="553"/>
      <c r="K19" s="553"/>
      <c r="L19" s="553"/>
      <c r="M19" s="553"/>
      <c r="N19" s="553"/>
      <c r="O19" s="554"/>
      <c r="P19" s="554"/>
      <c r="Q19" s="554"/>
      <c r="R19" s="554"/>
      <c r="S19" s="554"/>
      <c r="T19" s="554"/>
      <c r="U19" s="554"/>
      <c r="V19" s="554"/>
      <c r="W19" s="555"/>
    </row>
    <row r="20" spans="1:23" ht="15">
      <c r="A20" s="563" t="s">
        <v>16</v>
      </c>
      <c r="B20" s="564">
        <v>0.01</v>
      </c>
      <c r="C20" s="565">
        <v>0.01</v>
      </c>
      <c r="D20" s="566">
        <v>0.01</v>
      </c>
      <c r="E20" s="566">
        <v>0.01</v>
      </c>
      <c r="F20" s="566">
        <v>0.01</v>
      </c>
      <c r="G20" s="566">
        <v>0.01</v>
      </c>
      <c r="H20" s="566">
        <v>0.01</v>
      </c>
      <c r="I20" s="566">
        <v>0.01</v>
      </c>
      <c r="J20" s="566">
        <v>0.01</v>
      </c>
      <c r="K20" s="566">
        <v>0.01</v>
      </c>
      <c r="L20" s="566">
        <v>0.01</v>
      </c>
      <c r="M20" s="566">
        <v>0.01</v>
      </c>
      <c r="N20" s="566">
        <v>0.01</v>
      </c>
      <c r="O20" s="567">
        <v>0.01</v>
      </c>
      <c r="P20" s="567">
        <v>0.01</v>
      </c>
      <c r="Q20" s="567">
        <v>0.01</v>
      </c>
      <c r="R20" s="567">
        <v>0.01</v>
      </c>
      <c r="S20" s="567">
        <v>0.01</v>
      </c>
      <c r="T20" s="567">
        <v>0.01</v>
      </c>
      <c r="U20" s="567">
        <v>0.01</v>
      </c>
      <c r="V20" s="567">
        <v>0.01</v>
      </c>
      <c r="W20" s="555"/>
    </row>
    <row r="21" spans="1:23" s="573" customFormat="1" ht="15">
      <c r="A21" s="202" t="s">
        <v>6</v>
      </c>
      <c r="B21" s="568">
        <v>451077.54986666655</v>
      </c>
      <c r="C21" s="569">
        <v>2677559.4597999998</v>
      </c>
      <c r="D21" s="570">
        <v>2501893.1824963558</v>
      </c>
      <c r="E21" s="570">
        <v>2359612.8844027999</v>
      </c>
      <c r="F21" s="570">
        <v>2170200.1193408333</v>
      </c>
      <c r="G21" s="570">
        <v>1963240.5633499324</v>
      </c>
      <c r="H21" s="570">
        <v>1772242.8422072127</v>
      </c>
      <c r="I21" s="570">
        <v>1582527.068976576</v>
      </c>
      <c r="J21" s="570">
        <v>1451546.3412879158</v>
      </c>
      <c r="K21" s="570">
        <v>1332686.3485310164</v>
      </c>
      <c r="L21" s="570">
        <v>1219034.938239696</v>
      </c>
      <c r="M21" s="570">
        <v>1468906.5585524219</v>
      </c>
      <c r="N21" s="570">
        <v>1350260.3090341473</v>
      </c>
      <c r="O21" s="571">
        <v>1422205.7504706276</v>
      </c>
      <c r="P21" s="571">
        <v>1286193.4210337948</v>
      </c>
      <c r="Q21" s="571">
        <v>1163307.4589659665</v>
      </c>
      <c r="R21" s="571">
        <v>1049707.6480718101</v>
      </c>
      <c r="S21" s="571">
        <v>943467.10993788275</v>
      </c>
      <c r="T21" s="571">
        <v>845203.37063381285</v>
      </c>
      <c r="U21" s="571">
        <v>754468.44990000105</v>
      </c>
      <c r="V21" s="571">
        <v>672502.13110000105</v>
      </c>
      <c r="W21" s="572"/>
    </row>
    <row r="22" spans="1:23" s="573" customFormat="1" ht="15">
      <c r="A22" s="202" t="s">
        <v>0</v>
      </c>
      <c r="B22" s="568"/>
      <c r="C22" s="569">
        <v>4355169.2662000004</v>
      </c>
      <c r="D22" s="570">
        <v>4261829.2520036446</v>
      </c>
      <c r="E22" s="570">
        <v>4042161.3761972007</v>
      </c>
      <c r="F22" s="570">
        <v>3872275.1503591668</v>
      </c>
      <c r="G22" s="570">
        <v>3704125.2238500677</v>
      </c>
      <c r="H22" s="570">
        <v>3540704.4743927871</v>
      </c>
      <c r="I22" s="570">
        <v>3370699.1584234242</v>
      </c>
      <c r="J22" s="570">
        <v>3202319.8802120839</v>
      </c>
      <c r="K22" s="570">
        <v>3878255.8778689839</v>
      </c>
      <c r="L22" s="570">
        <v>3666963.0416026949</v>
      </c>
      <c r="M22" s="570">
        <v>3980405.0727071413</v>
      </c>
      <c r="N22" s="570">
        <v>3739730.160699538</v>
      </c>
      <c r="O22" s="571">
        <v>4224672.1044997666</v>
      </c>
      <c r="P22" s="571">
        <v>3945504.934191531</v>
      </c>
      <c r="Q22" s="571">
        <v>3654365.4165526116</v>
      </c>
      <c r="R22" s="571">
        <v>3345630.6453465186</v>
      </c>
      <c r="S22" s="571">
        <v>3013265.3549319305</v>
      </c>
      <c r="T22" s="571">
        <v>2655041.8834068109</v>
      </c>
      <c r="U22" s="571">
        <v>2230333.376347865</v>
      </c>
      <c r="V22" s="571">
        <v>2087393.3946269969</v>
      </c>
      <c r="W22" s="572"/>
    </row>
    <row r="23" spans="1:23" ht="15.75" thickBot="1">
      <c r="A23" s="202" t="s">
        <v>101</v>
      </c>
      <c r="B23" s="574">
        <v>451077.54986666661</v>
      </c>
      <c r="C23" s="575">
        <v>7032728.7259999998</v>
      </c>
      <c r="D23" s="576">
        <v>6763722.4345000004</v>
      </c>
      <c r="E23" s="576">
        <v>6401774.2606000006</v>
      </c>
      <c r="F23" s="576">
        <v>6042475.2697000001</v>
      </c>
      <c r="G23" s="576">
        <v>5667365.7872000001</v>
      </c>
      <c r="H23" s="576">
        <v>5312947.3165999996</v>
      </c>
      <c r="I23" s="576">
        <v>4953226.2274000002</v>
      </c>
      <c r="J23" s="576">
        <v>4653866.2215</v>
      </c>
      <c r="K23" s="576">
        <v>5210942.2264</v>
      </c>
      <c r="L23" s="576">
        <v>4885997.9798423909</v>
      </c>
      <c r="M23" s="576">
        <v>5449311.6312595634</v>
      </c>
      <c r="N23" s="576">
        <v>5089990.4697336853</v>
      </c>
      <c r="O23" s="577">
        <v>5646877.8549703937</v>
      </c>
      <c r="P23" s="577">
        <v>5231698.3552253256</v>
      </c>
      <c r="Q23" s="577">
        <v>4817672.8755185781</v>
      </c>
      <c r="R23" s="577">
        <v>4395338.2934183292</v>
      </c>
      <c r="S23" s="577">
        <v>3956732.4648698131</v>
      </c>
      <c r="T23" s="577">
        <v>3500245.254040624</v>
      </c>
      <c r="U23" s="577">
        <v>2984801.8262478663</v>
      </c>
      <c r="V23" s="577">
        <v>2759895.5257269982</v>
      </c>
      <c r="W23" s="555"/>
    </row>
    <row r="24" spans="1:23" ht="13.5" thickTop="1">
      <c r="B24" s="578"/>
      <c r="C24" s="555"/>
      <c r="D24" s="555"/>
      <c r="E24" s="555"/>
      <c r="F24" s="555"/>
      <c r="G24" s="555"/>
      <c r="H24" s="555"/>
      <c r="I24" s="555"/>
      <c r="J24" s="555"/>
      <c r="K24" s="555"/>
      <c r="L24" s="555"/>
      <c r="M24" s="555"/>
      <c r="N24" s="555"/>
      <c r="O24" s="555"/>
      <c r="P24" s="555"/>
      <c r="Q24" s="555"/>
      <c r="R24" s="555"/>
      <c r="S24" s="555"/>
      <c r="T24" s="555"/>
      <c r="U24" s="555"/>
      <c r="V24" s="555"/>
      <c r="W24" s="555"/>
    </row>
    <row r="25" spans="1:23">
      <c r="B25" s="578"/>
      <c r="C25" s="555"/>
      <c r="D25" s="555"/>
      <c r="E25" s="555"/>
      <c r="F25" s="555"/>
      <c r="G25" s="555"/>
      <c r="H25" s="555"/>
      <c r="I25" s="555"/>
      <c r="J25" s="555"/>
      <c r="K25" s="555"/>
      <c r="L25" s="555"/>
      <c r="M25" s="555"/>
      <c r="N25" s="555"/>
      <c r="O25" s="555"/>
      <c r="P25" s="555"/>
      <c r="Q25" s="555"/>
      <c r="R25" s="555"/>
      <c r="S25" s="555"/>
      <c r="T25" s="555"/>
      <c r="U25" s="555"/>
      <c r="V25" s="555"/>
      <c r="W25" s="555"/>
    </row>
    <row r="26" spans="1:23">
      <c r="B26" s="555"/>
      <c r="C26" s="555"/>
      <c r="D26" s="555"/>
      <c r="E26" s="555"/>
      <c r="F26" s="555"/>
      <c r="G26" s="555"/>
      <c r="H26" s="555"/>
      <c r="I26" s="555"/>
      <c r="J26" s="555"/>
      <c r="K26" s="555"/>
      <c r="L26" s="555"/>
      <c r="M26" s="555"/>
      <c r="N26" s="555"/>
      <c r="O26" s="555"/>
      <c r="P26" s="555"/>
      <c r="Q26" s="555"/>
      <c r="R26" s="555"/>
      <c r="S26" s="555"/>
      <c r="T26" s="555"/>
      <c r="U26" s="555"/>
      <c r="V26" s="555"/>
      <c r="W26" s="555"/>
    </row>
    <row r="27" spans="1:23">
      <c r="B27" s="555"/>
      <c r="C27" s="555"/>
      <c r="D27" s="555"/>
      <c r="E27" s="555"/>
      <c r="F27" s="555"/>
      <c r="G27" s="555"/>
      <c r="H27" s="555"/>
      <c r="I27" s="555"/>
      <c r="J27" s="555"/>
      <c r="K27" s="555"/>
      <c r="L27" s="555"/>
      <c r="M27" s="555"/>
      <c r="N27" s="555"/>
      <c r="O27" s="555"/>
      <c r="P27" s="555"/>
      <c r="Q27" s="555"/>
      <c r="R27" s="555"/>
      <c r="S27" s="555"/>
      <c r="T27" s="555"/>
      <c r="U27" s="555"/>
      <c r="V27" s="555"/>
      <c r="W27" s="555"/>
    </row>
    <row r="28" spans="1:23">
      <c r="B28" s="555"/>
      <c r="C28" s="555"/>
      <c r="D28" s="555"/>
      <c r="E28" s="555"/>
      <c r="F28" s="555"/>
      <c r="G28" s="555"/>
      <c r="H28" s="555"/>
      <c r="I28" s="555"/>
      <c r="J28" s="555"/>
      <c r="K28" s="555"/>
      <c r="L28" s="555"/>
      <c r="M28" s="555"/>
      <c r="N28" s="555"/>
      <c r="O28" s="555"/>
      <c r="P28" s="555"/>
      <c r="Q28" s="555"/>
      <c r="R28" s="555"/>
      <c r="S28" s="555"/>
      <c r="T28" s="555"/>
      <c r="U28" s="555"/>
      <c r="V28" s="555"/>
      <c r="W28" s="555"/>
    </row>
    <row r="29" spans="1:23">
      <c r="C29" s="555"/>
      <c r="D29" s="555"/>
      <c r="F29" s="555"/>
    </row>
    <row r="30" spans="1:23">
      <c r="C30" s="555"/>
      <c r="D30" s="555"/>
      <c r="F30" s="555"/>
    </row>
    <row r="31" spans="1:23">
      <c r="C31" s="555"/>
      <c r="D31" s="555"/>
    </row>
    <row r="32" spans="1:23">
      <c r="C32" s="555"/>
      <c r="D32" s="555"/>
    </row>
    <row r="33" spans="3:9">
      <c r="C33" s="555"/>
      <c r="D33" s="555"/>
      <c r="G33" s="555"/>
      <c r="H33" s="555"/>
      <c r="I33" s="555"/>
    </row>
    <row r="34" spans="3:9">
      <c r="G34" s="555"/>
      <c r="H34" s="555"/>
      <c r="I34" s="555"/>
    </row>
    <row r="36" spans="3:9">
      <c r="I36" s="372"/>
    </row>
    <row r="40" spans="3:9">
      <c r="F40" s="573"/>
    </row>
  </sheetData>
  <mergeCells count="1">
    <mergeCell ref="A5:I5"/>
  </mergeCells>
  <phoneticPr fontId="3" type="noConversion"/>
  <pageMargins left="0.75" right="0.75" top="1" bottom="1" header="0.5" footer="0.5"/>
  <pageSetup orientation="landscape" r:id="rId1"/>
  <headerFooter alignWithMargins="0">
    <oddFooter>&amp;L&amp;F&amp;C&amp;A&amp;R&amp;D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W67"/>
  <sheetViews>
    <sheetView workbookViewId="0">
      <selection activeCell="D7" sqref="D7"/>
    </sheetView>
  </sheetViews>
  <sheetFormatPr defaultRowHeight="12.75"/>
  <cols>
    <col min="1" max="1" width="37.42578125" bestFit="1" customWidth="1"/>
    <col min="3" max="23" width="9.5703125" bestFit="1" customWidth="1"/>
  </cols>
  <sheetData>
    <row r="1" spans="1:23">
      <c r="C1" s="8">
        <v>2011</v>
      </c>
      <c r="D1" s="8">
        <v>2012</v>
      </c>
      <c r="E1" s="8">
        <v>2013</v>
      </c>
      <c r="F1" s="8">
        <v>2014</v>
      </c>
      <c r="G1" s="8">
        <v>2015</v>
      </c>
      <c r="H1" s="8">
        <v>2016</v>
      </c>
      <c r="I1" s="8">
        <v>2017</v>
      </c>
      <c r="J1" s="8">
        <v>2018</v>
      </c>
      <c r="K1" s="8">
        <v>2019</v>
      </c>
      <c r="L1" s="8">
        <v>2020</v>
      </c>
      <c r="M1" s="8">
        <v>2021</v>
      </c>
      <c r="N1" s="8">
        <v>2022</v>
      </c>
      <c r="O1" s="8">
        <v>2023</v>
      </c>
      <c r="P1" s="8">
        <v>2024</v>
      </c>
      <c r="Q1" s="8">
        <v>2025</v>
      </c>
      <c r="R1" s="8">
        <v>2026</v>
      </c>
      <c r="S1" s="8">
        <v>2027</v>
      </c>
      <c r="T1" s="8">
        <v>2028</v>
      </c>
      <c r="U1" s="8">
        <v>2029</v>
      </c>
      <c r="V1" s="8">
        <v>2030</v>
      </c>
      <c r="W1" s="8">
        <v>2031</v>
      </c>
    </row>
    <row r="2" spans="1:23" ht="15">
      <c r="A2" s="63" t="s">
        <v>66</v>
      </c>
    </row>
    <row r="3" spans="1:23">
      <c r="A3" s="64" t="s">
        <v>104</v>
      </c>
    </row>
    <row r="4" spans="1:23">
      <c r="A4" s="64" t="s">
        <v>86</v>
      </c>
    </row>
    <row r="5" spans="1:23">
      <c r="A5" s="64" t="s">
        <v>78</v>
      </c>
    </row>
    <row r="6" spans="1:23">
      <c r="A6" s="6" t="s">
        <v>7</v>
      </c>
      <c r="C6" s="90" t="e">
        <f>SUM('(R) Monthly summary'!#REF!)</f>
        <v>#REF!</v>
      </c>
      <c r="D6" s="90" t="e">
        <f>SUM('(R) Monthly summary'!#REF!)</f>
        <v>#REF!</v>
      </c>
      <c r="E6" s="90" t="e">
        <f>SUM('(R) Monthly summary'!#REF!)</f>
        <v>#REF!</v>
      </c>
      <c r="F6" s="90" t="e">
        <f>SUM('(R) Monthly summary'!#REF!)</f>
        <v>#REF!</v>
      </c>
      <c r="G6" s="90" t="e">
        <f>SUM('(R) Monthly summary'!#REF!)</f>
        <v>#REF!</v>
      </c>
      <c r="H6" s="90" t="e">
        <f>SUM('(R) Monthly summary'!#REF!)</f>
        <v>#REF!</v>
      </c>
      <c r="I6" s="90" t="e">
        <f>SUM('(R) Monthly summary'!#REF!)</f>
        <v>#REF!</v>
      </c>
      <c r="J6" s="90" t="e">
        <f>SUM('(R) Monthly summary'!#REF!)</f>
        <v>#REF!</v>
      </c>
      <c r="K6" s="90" t="e">
        <f>SUM('(R) Monthly summary'!#REF!)</f>
        <v>#REF!</v>
      </c>
      <c r="L6" s="90" t="e">
        <f>SUM('(R) Monthly summary'!#REF!)</f>
        <v>#REF!</v>
      </c>
      <c r="M6" s="90" t="e">
        <f>SUM('(R) Monthly summary'!#REF!)</f>
        <v>#REF!</v>
      </c>
      <c r="N6" s="90" t="e">
        <f>SUM('(R) Monthly summary'!#REF!)</f>
        <v>#REF!</v>
      </c>
      <c r="O6" s="90" t="e">
        <f>SUM('(R) Monthly summary'!#REF!)</f>
        <v>#REF!</v>
      </c>
      <c r="P6" s="90" t="e">
        <f>SUM('(R) Monthly summary'!#REF!)</f>
        <v>#REF!</v>
      </c>
      <c r="Q6" s="90" t="e">
        <f>SUM('(R) Monthly summary'!#REF!)</f>
        <v>#REF!</v>
      </c>
      <c r="R6" s="90" t="e">
        <f>SUM('(R) Monthly summary'!#REF!)</f>
        <v>#REF!</v>
      </c>
      <c r="S6" s="90" t="e">
        <f>SUM('(R) Monthly summary'!#REF!)</f>
        <v>#REF!</v>
      </c>
      <c r="T6" s="90" t="e">
        <f>SUM('(R) Monthly summary'!#REF!)</f>
        <v>#REF!</v>
      </c>
      <c r="U6" s="90" t="e">
        <f>SUM('(R) Monthly summary'!#REF!)</f>
        <v>#REF!</v>
      </c>
      <c r="V6" s="90" t="e">
        <f>SUM('(R) Monthly summary'!#REF!)</f>
        <v>#REF!</v>
      </c>
      <c r="W6" s="90" t="e">
        <f>SUM('(R) Monthly summary'!#REF!)</f>
        <v>#REF!</v>
      </c>
    </row>
    <row r="7" spans="1:23">
      <c r="A7" s="76" t="s">
        <v>106</v>
      </c>
      <c r="C7" s="90" t="e">
        <f>SUM('(R) Monthly summary'!#REF!)</f>
        <v>#REF!</v>
      </c>
      <c r="D7" s="90" t="e">
        <f>SUM('(R) Monthly summary'!#REF!)</f>
        <v>#REF!</v>
      </c>
      <c r="E7" s="90" t="e">
        <f>SUM('(R) Monthly summary'!#REF!)</f>
        <v>#REF!</v>
      </c>
      <c r="F7" s="90" t="e">
        <f>SUM('(R) Monthly summary'!#REF!)</f>
        <v>#REF!</v>
      </c>
      <c r="G7" s="90" t="e">
        <f>SUM('(R) Monthly summary'!#REF!)</f>
        <v>#REF!</v>
      </c>
      <c r="H7" s="90" t="e">
        <f>SUM('(R) Monthly summary'!#REF!)</f>
        <v>#REF!</v>
      </c>
      <c r="I7" s="90" t="e">
        <f>SUM('(R) Monthly summary'!#REF!)</f>
        <v>#REF!</v>
      </c>
      <c r="J7" s="90" t="e">
        <f>SUM('(R) Monthly summary'!#REF!)</f>
        <v>#REF!</v>
      </c>
      <c r="K7" s="90" t="e">
        <f>SUM('(R) Monthly summary'!#REF!)</f>
        <v>#REF!</v>
      </c>
      <c r="L7" s="90" t="e">
        <f>SUM('(R) Monthly summary'!#REF!)</f>
        <v>#REF!</v>
      </c>
      <c r="M7" s="90" t="e">
        <f>SUM('(R) Monthly summary'!#REF!)</f>
        <v>#REF!</v>
      </c>
      <c r="N7" s="90" t="e">
        <f>SUM('(R) Monthly summary'!#REF!)</f>
        <v>#REF!</v>
      </c>
      <c r="O7" s="90" t="e">
        <f>SUM('(R) Monthly summary'!#REF!)</f>
        <v>#REF!</v>
      </c>
      <c r="P7" s="90" t="e">
        <f>SUM('(R) Monthly summary'!#REF!)</f>
        <v>#REF!</v>
      </c>
      <c r="Q7" s="90" t="e">
        <f>SUM('(R) Monthly summary'!#REF!)</f>
        <v>#REF!</v>
      </c>
      <c r="R7" s="90" t="e">
        <f>SUM('(R) Monthly summary'!#REF!)</f>
        <v>#REF!</v>
      </c>
      <c r="S7" s="90" t="e">
        <f>SUM('(R) Monthly summary'!#REF!)</f>
        <v>#REF!</v>
      </c>
      <c r="T7" s="90" t="e">
        <f>SUM('(R) Monthly summary'!#REF!)</f>
        <v>#REF!</v>
      </c>
      <c r="U7" s="90" t="e">
        <f>SUM('(R) Monthly summary'!#REF!)</f>
        <v>#REF!</v>
      </c>
      <c r="V7" s="90" t="e">
        <f>SUM('(R) Monthly summary'!#REF!)</f>
        <v>#REF!</v>
      </c>
      <c r="W7" s="90" t="e">
        <f>SUM('(R) Monthly summary'!#REF!)</f>
        <v>#REF!</v>
      </c>
    </row>
    <row r="8" spans="1:23">
      <c r="A8" s="64" t="s">
        <v>105</v>
      </c>
      <c r="C8" s="90" t="e">
        <f>SUM('(R) Monthly summary'!#REF!)</f>
        <v>#REF!</v>
      </c>
      <c r="D8" s="90" t="e">
        <f>SUM('(R) Monthly summary'!#REF!)</f>
        <v>#REF!</v>
      </c>
      <c r="E8" s="90" t="e">
        <f>SUM('(R) Monthly summary'!#REF!)</f>
        <v>#REF!</v>
      </c>
      <c r="F8" s="90" t="e">
        <f>SUM('(R) Monthly summary'!#REF!)</f>
        <v>#REF!</v>
      </c>
      <c r="G8" s="90" t="e">
        <f>SUM('(R) Monthly summary'!#REF!)</f>
        <v>#REF!</v>
      </c>
      <c r="H8" s="90" t="e">
        <f>SUM('(R) Monthly summary'!#REF!)</f>
        <v>#REF!</v>
      </c>
      <c r="I8" s="90" t="e">
        <f>SUM('(R) Monthly summary'!#REF!)</f>
        <v>#REF!</v>
      </c>
      <c r="J8" s="90" t="e">
        <f>SUM('(R) Monthly summary'!#REF!)</f>
        <v>#REF!</v>
      </c>
      <c r="K8" s="90" t="e">
        <f>SUM('(R) Monthly summary'!#REF!)</f>
        <v>#REF!</v>
      </c>
      <c r="L8" s="90" t="e">
        <f>SUM('(R) Monthly summary'!#REF!)</f>
        <v>#REF!</v>
      </c>
      <c r="M8" s="90" t="e">
        <f>SUM('(R) Monthly summary'!#REF!)</f>
        <v>#REF!</v>
      </c>
      <c r="N8" s="90" t="e">
        <f>SUM('(R) Monthly summary'!#REF!)</f>
        <v>#REF!</v>
      </c>
      <c r="O8" s="90" t="e">
        <f>SUM('(R) Monthly summary'!#REF!)</f>
        <v>#REF!</v>
      </c>
      <c r="P8" s="90" t="e">
        <f>SUM('(R) Monthly summary'!#REF!)</f>
        <v>#REF!</v>
      </c>
      <c r="Q8" s="90" t="e">
        <f>SUM('(R) Monthly summary'!#REF!)</f>
        <v>#REF!</v>
      </c>
      <c r="R8" s="90" t="e">
        <f>SUM('(R) Monthly summary'!#REF!)</f>
        <v>#REF!</v>
      </c>
      <c r="S8" s="90" t="e">
        <f>SUM('(R) Monthly summary'!#REF!)</f>
        <v>#REF!</v>
      </c>
      <c r="T8" s="90" t="e">
        <f>SUM('(R) Monthly summary'!#REF!)</f>
        <v>#REF!</v>
      </c>
      <c r="U8" s="90" t="e">
        <f>SUM('(R) Monthly summary'!#REF!)</f>
        <v>#REF!</v>
      </c>
      <c r="V8" s="90" t="e">
        <f>SUM('(R) Monthly summary'!#REF!)</f>
        <v>#REF!</v>
      </c>
      <c r="W8" s="90" t="e">
        <f>SUM('(R) Monthly summary'!#REF!)</f>
        <v>#REF!</v>
      </c>
    </row>
    <row r="9" spans="1:23">
      <c r="A9" s="6" t="s">
        <v>9</v>
      </c>
      <c r="C9" s="90" t="e">
        <f>SUM('(R) Monthly summary'!#REF!)</f>
        <v>#REF!</v>
      </c>
      <c r="D9" s="90" t="e">
        <f>SUM('(R) Monthly summary'!#REF!)</f>
        <v>#REF!</v>
      </c>
      <c r="E9" s="90" t="e">
        <f>SUM('(R) Monthly summary'!#REF!)</f>
        <v>#REF!</v>
      </c>
      <c r="F9" s="90" t="e">
        <f>SUM('(R) Monthly summary'!#REF!)</f>
        <v>#REF!</v>
      </c>
      <c r="G9" s="90" t="e">
        <f>SUM('(R) Monthly summary'!#REF!)</f>
        <v>#REF!</v>
      </c>
      <c r="H9" s="90" t="e">
        <f>SUM('(R) Monthly summary'!#REF!)</f>
        <v>#REF!</v>
      </c>
      <c r="I9" s="90" t="e">
        <f>SUM('(R) Monthly summary'!#REF!)</f>
        <v>#REF!</v>
      </c>
      <c r="J9" s="90" t="e">
        <f>SUM('(R) Monthly summary'!#REF!)</f>
        <v>#REF!</v>
      </c>
      <c r="K9" s="90" t="e">
        <f>SUM('(R) Monthly summary'!#REF!)</f>
        <v>#REF!</v>
      </c>
      <c r="L9" s="90" t="e">
        <f>SUM('(R) Monthly summary'!#REF!)</f>
        <v>#REF!</v>
      </c>
      <c r="M9" s="90" t="e">
        <f>SUM('(R) Monthly summary'!#REF!)</f>
        <v>#REF!</v>
      </c>
      <c r="N9" s="90" t="e">
        <f>SUM('(R) Monthly summary'!#REF!)</f>
        <v>#REF!</v>
      </c>
      <c r="O9" s="90" t="e">
        <f>SUM('(R) Monthly summary'!#REF!)</f>
        <v>#REF!</v>
      </c>
      <c r="P9" s="90" t="e">
        <f>SUM('(R) Monthly summary'!#REF!)</f>
        <v>#REF!</v>
      </c>
      <c r="Q9" s="90" t="e">
        <f>SUM('(R) Monthly summary'!#REF!)</f>
        <v>#REF!</v>
      </c>
      <c r="R9" s="90" t="e">
        <f>SUM('(R) Monthly summary'!#REF!)</f>
        <v>#REF!</v>
      </c>
      <c r="S9" s="90" t="e">
        <f>SUM('(R) Monthly summary'!#REF!)</f>
        <v>#REF!</v>
      </c>
      <c r="T9" s="90" t="e">
        <f>SUM('(R) Monthly summary'!#REF!)</f>
        <v>#REF!</v>
      </c>
      <c r="U9" s="90" t="e">
        <f>SUM('(R) Monthly summary'!#REF!)</f>
        <v>#REF!</v>
      </c>
      <c r="V9" s="90" t="e">
        <f>SUM('(R) Monthly summary'!#REF!)</f>
        <v>#REF!</v>
      </c>
      <c r="W9" s="90" t="e">
        <f>SUM('(R) Monthly summary'!#REF!)</f>
        <v>#REF!</v>
      </c>
    </row>
    <row r="10" spans="1:23">
      <c r="A10" s="6" t="s">
        <v>99</v>
      </c>
      <c r="C10" s="90" t="e">
        <f>SUM('(R) Monthly summary'!#REF!)</f>
        <v>#REF!</v>
      </c>
      <c r="D10" s="90" t="e">
        <f>SUM('(R) Monthly summary'!#REF!)</f>
        <v>#REF!</v>
      </c>
      <c r="E10" s="90" t="e">
        <f>SUM('(R) Monthly summary'!#REF!)</f>
        <v>#REF!</v>
      </c>
      <c r="F10" s="90" t="e">
        <f>SUM('(R) Monthly summary'!#REF!)</f>
        <v>#REF!</v>
      </c>
      <c r="G10" s="90" t="e">
        <f>SUM('(R) Monthly summary'!#REF!)</f>
        <v>#REF!</v>
      </c>
      <c r="H10" s="90" t="e">
        <f>SUM('(R) Monthly summary'!#REF!)</f>
        <v>#REF!</v>
      </c>
      <c r="I10" s="90" t="e">
        <f>SUM('(R) Monthly summary'!#REF!)</f>
        <v>#REF!</v>
      </c>
      <c r="J10" s="90" t="e">
        <f>SUM('(R) Monthly summary'!#REF!)</f>
        <v>#REF!</v>
      </c>
      <c r="K10" s="90" t="e">
        <f>SUM('(R) Monthly summary'!#REF!)</f>
        <v>#REF!</v>
      </c>
      <c r="L10" s="90" t="e">
        <f>SUM('(R) Monthly summary'!#REF!)</f>
        <v>#REF!</v>
      </c>
      <c r="M10" s="90" t="e">
        <f>SUM('(R) Monthly summary'!#REF!)</f>
        <v>#REF!</v>
      </c>
      <c r="N10" s="90" t="e">
        <f>SUM('(R) Monthly summary'!#REF!)</f>
        <v>#REF!</v>
      </c>
      <c r="O10" s="90" t="e">
        <f>SUM('(R) Monthly summary'!#REF!)</f>
        <v>#REF!</v>
      </c>
      <c r="P10" s="90" t="e">
        <f>SUM('(R) Monthly summary'!#REF!)</f>
        <v>#REF!</v>
      </c>
      <c r="Q10" s="90" t="e">
        <f>SUM('(R) Monthly summary'!#REF!)</f>
        <v>#REF!</v>
      </c>
      <c r="R10" s="90" t="e">
        <f>SUM('(R) Monthly summary'!#REF!)</f>
        <v>#REF!</v>
      </c>
      <c r="S10" s="90" t="e">
        <f>SUM('(R) Monthly summary'!#REF!)</f>
        <v>#REF!</v>
      </c>
      <c r="T10" s="90" t="e">
        <f>SUM('(R) Monthly summary'!#REF!)</f>
        <v>#REF!</v>
      </c>
      <c r="U10" s="90" t="e">
        <f>SUM('(R) Monthly summary'!#REF!)</f>
        <v>#REF!</v>
      </c>
      <c r="V10" s="90" t="e">
        <f>SUM('(R) Monthly summary'!#REF!)</f>
        <v>#REF!</v>
      </c>
      <c r="W10" s="90" t="e">
        <f>SUM('(R) Monthly summary'!#REF!)</f>
        <v>#REF!</v>
      </c>
    </row>
    <row r="11" spans="1:23" ht="15">
      <c r="A11" s="65" t="s">
        <v>10</v>
      </c>
    </row>
    <row r="12" spans="1:23">
      <c r="A12" s="55"/>
    </row>
    <row r="13" spans="1:23">
      <c r="A13" s="64" t="s">
        <v>78</v>
      </c>
    </row>
    <row r="14" spans="1:23">
      <c r="A14" s="6" t="s">
        <v>8</v>
      </c>
      <c r="C14" s="90" t="e">
        <f>SUM('(R) Monthly summary'!#REF!)</f>
        <v>#REF!</v>
      </c>
      <c r="D14" s="90" t="e">
        <f>SUM('(R) Monthly summary'!#REF!)</f>
        <v>#REF!</v>
      </c>
      <c r="E14" s="90" t="e">
        <f>SUM('(R) Monthly summary'!#REF!)</f>
        <v>#REF!</v>
      </c>
      <c r="F14" s="90" t="e">
        <f>SUM('(R) Monthly summary'!#REF!)</f>
        <v>#REF!</v>
      </c>
      <c r="G14" s="90" t="e">
        <f>SUM('(R) Monthly summary'!#REF!)</f>
        <v>#REF!</v>
      </c>
      <c r="H14" s="90" t="e">
        <f>SUM('(R) Monthly summary'!#REF!)</f>
        <v>#REF!</v>
      </c>
      <c r="I14" s="90" t="e">
        <f>SUM('(R) Monthly summary'!#REF!)</f>
        <v>#REF!</v>
      </c>
      <c r="J14" s="90" t="e">
        <f>SUM('(R) Monthly summary'!#REF!)</f>
        <v>#REF!</v>
      </c>
      <c r="K14" s="90" t="e">
        <f>SUM('(R) Monthly summary'!#REF!)</f>
        <v>#REF!</v>
      </c>
      <c r="L14" s="90" t="e">
        <f>SUM('(R) Monthly summary'!#REF!)</f>
        <v>#REF!</v>
      </c>
      <c r="M14" s="90" t="e">
        <f>SUM('(R) Monthly summary'!#REF!)</f>
        <v>#REF!</v>
      </c>
      <c r="N14" s="90" t="e">
        <f>SUM('(R) Monthly summary'!#REF!)</f>
        <v>#REF!</v>
      </c>
      <c r="O14" s="90" t="e">
        <f>SUM('(R) Monthly summary'!#REF!)</f>
        <v>#REF!</v>
      </c>
      <c r="P14" s="90" t="e">
        <f>SUM('(R) Monthly summary'!#REF!)</f>
        <v>#REF!</v>
      </c>
      <c r="Q14" s="90" t="e">
        <f>SUM('(R) Monthly summary'!#REF!)</f>
        <v>#REF!</v>
      </c>
      <c r="R14" s="90" t="e">
        <f>SUM('(R) Monthly summary'!#REF!)</f>
        <v>#REF!</v>
      </c>
      <c r="S14" s="90" t="e">
        <f>SUM('(R) Monthly summary'!#REF!)</f>
        <v>#REF!</v>
      </c>
      <c r="T14" s="90" t="e">
        <f>SUM('(R) Monthly summary'!#REF!)</f>
        <v>#REF!</v>
      </c>
      <c r="U14" s="90" t="e">
        <f>SUM('(R) Monthly summary'!#REF!)</f>
        <v>#REF!</v>
      </c>
      <c r="V14" s="90" t="e">
        <f>SUM('(R) Monthly summary'!#REF!)</f>
        <v>#REF!</v>
      </c>
      <c r="W14" s="90" t="e">
        <f>SUM('(R) Monthly summary'!#REF!)</f>
        <v>#REF!</v>
      </c>
    </row>
    <row r="15" spans="1:23">
      <c r="A15" s="6" t="s">
        <v>11</v>
      </c>
      <c r="C15" s="90" t="e">
        <f>SUM('(R) Monthly summary'!#REF!)</f>
        <v>#REF!</v>
      </c>
      <c r="D15" s="90" t="e">
        <f>SUM('(R) Monthly summary'!#REF!)</f>
        <v>#REF!</v>
      </c>
      <c r="E15" s="90" t="e">
        <f>SUM('(R) Monthly summary'!#REF!)</f>
        <v>#REF!</v>
      </c>
      <c r="F15" s="90" t="e">
        <f>SUM('(R) Monthly summary'!#REF!)</f>
        <v>#REF!</v>
      </c>
      <c r="G15" s="90" t="e">
        <f>SUM('(R) Monthly summary'!#REF!)</f>
        <v>#REF!</v>
      </c>
      <c r="H15" s="90" t="e">
        <f>SUM('(R) Monthly summary'!#REF!)</f>
        <v>#REF!</v>
      </c>
      <c r="I15" s="90" t="e">
        <f>SUM('(R) Monthly summary'!#REF!)</f>
        <v>#REF!</v>
      </c>
      <c r="J15" s="90" t="e">
        <f>SUM('(R) Monthly summary'!#REF!)</f>
        <v>#REF!</v>
      </c>
      <c r="K15" s="90" t="e">
        <f>SUM('(R) Monthly summary'!#REF!)</f>
        <v>#REF!</v>
      </c>
      <c r="L15" s="90" t="e">
        <f>SUM('(R) Monthly summary'!#REF!)</f>
        <v>#REF!</v>
      </c>
      <c r="M15" s="90" t="e">
        <f>SUM('(R) Monthly summary'!#REF!)</f>
        <v>#REF!</v>
      </c>
      <c r="N15" s="90" t="e">
        <f>SUM('(R) Monthly summary'!#REF!)</f>
        <v>#REF!</v>
      </c>
      <c r="O15" s="90" t="e">
        <f>SUM('(R) Monthly summary'!#REF!)</f>
        <v>#REF!</v>
      </c>
      <c r="P15" s="90" t="e">
        <f>SUM('(R) Monthly summary'!#REF!)</f>
        <v>#REF!</v>
      </c>
      <c r="Q15" s="90" t="e">
        <f>SUM('(R) Monthly summary'!#REF!)</f>
        <v>#REF!</v>
      </c>
      <c r="R15" s="90" t="e">
        <f>SUM('(R) Monthly summary'!#REF!)</f>
        <v>#REF!</v>
      </c>
      <c r="S15" s="90" t="e">
        <f>SUM('(R) Monthly summary'!#REF!)</f>
        <v>#REF!</v>
      </c>
      <c r="T15" s="90" t="e">
        <f>SUM('(R) Monthly summary'!#REF!)</f>
        <v>#REF!</v>
      </c>
      <c r="U15" s="90" t="e">
        <f>SUM('(R) Monthly summary'!#REF!)</f>
        <v>#REF!</v>
      </c>
      <c r="V15" s="90" t="e">
        <f>SUM('(R) Monthly summary'!#REF!)</f>
        <v>#REF!</v>
      </c>
      <c r="W15" s="90" t="e">
        <f>SUM('(R) Monthly summary'!#REF!)</f>
        <v>#REF!</v>
      </c>
    </row>
    <row r="16" spans="1:23" ht="15">
      <c r="A16" s="65" t="s">
        <v>12</v>
      </c>
    </row>
    <row r="17" spans="1:23">
      <c r="A17" s="3"/>
    </row>
    <row r="18" spans="1:23" ht="15">
      <c r="A18" s="63" t="s">
        <v>67</v>
      </c>
    </row>
    <row r="19" spans="1:23">
      <c r="A19" s="64" t="s">
        <v>107</v>
      </c>
    </row>
    <row r="20" spans="1:23">
      <c r="A20" s="64" t="s">
        <v>79</v>
      </c>
    </row>
    <row r="21" spans="1:23">
      <c r="A21" s="64" t="s">
        <v>84</v>
      </c>
    </row>
    <row r="22" spans="1:23">
      <c r="A22" s="64" t="s">
        <v>87</v>
      </c>
    </row>
    <row r="23" spans="1:23">
      <c r="A23" s="6"/>
    </row>
    <row r="24" spans="1:23">
      <c r="A24" s="6" t="s">
        <v>8</v>
      </c>
      <c r="C24" s="90" t="e">
        <f>SUM('(R) Monthly summary'!#REF!)</f>
        <v>#REF!</v>
      </c>
      <c r="D24" s="90" t="e">
        <f>SUM('(R) Monthly summary'!#REF!)</f>
        <v>#REF!</v>
      </c>
      <c r="E24" s="90" t="e">
        <f>SUM('(R) Monthly summary'!#REF!)</f>
        <v>#REF!</v>
      </c>
      <c r="F24" s="90" t="e">
        <f>SUM('(R) Monthly summary'!#REF!)</f>
        <v>#REF!</v>
      </c>
      <c r="G24" s="90" t="e">
        <f>SUM('(R) Monthly summary'!#REF!)</f>
        <v>#REF!</v>
      </c>
      <c r="H24" s="90" t="e">
        <f>SUM('(R) Monthly summary'!#REF!)</f>
        <v>#REF!</v>
      </c>
      <c r="I24" s="90" t="e">
        <f>SUM('(R) Monthly summary'!#REF!)</f>
        <v>#REF!</v>
      </c>
      <c r="J24" s="90" t="e">
        <f>SUM('(R) Monthly summary'!#REF!)</f>
        <v>#REF!</v>
      </c>
      <c r="K24" s="90" t="e">
        <f>SUM('(R) Monthly summary'!#REF!)</f>
        <v>#REF!</v>
      </c>
      <c r="L24" s="90" t="e">
        <f>SUM('(R) Monthly summary'!#REF!)</f>
        <v>#REF!</v>
      </c>
      <c r="M24" s="90">
        <f>SUM('(R) Monthly summary'!B9:M9)</f>
        <v>0</v>
      </c>
      <c r="N24" s="90">
        <f>SUM('(R) Monthly summary'!N9:Y9)</f>
        <v>0</v>
      </c>
      <c r="O24" s="90">
        <f>SUM('(R) Monthly summary'!Z9:AK9)</f>
        <v>0</v>
      </c>
      <c r="P24" s="90">
        <f>SUM('(R) Monthly summary'!AL9:AW9)</f>
        <v>0</v>
      </c>
      <c r="Q24" s="90">
        <f>SUM('(R) Monthly summary'!AX9:BI9)</f>
        <v>0</v>
      </c>
      <c r="R24" s="90">
        <f>SUM('(R) Monthly summary'!BJ9:BU9)</f>
        <v>0</v>
      </c>
      <c r="S24" s="90">
        <f>SUM('(R) Monthly summary'!BV9:CG9)</f>
        <v>0</v>
      </c>
      <c r="T24" s="90">
        <f>SUM('(R) Monthly summary'!CH9:CS9)</f>
        <v>0</v>
      </c>
      <c r="U24" s="90">
        <f>SUM('(R) Monthly summary'!CT9:DE9)</f>
        <v>0</v>
      </c>
      <c r="V24" s="90">
        <f>SUM('(R) Monthly summary'!DF9:DQ9)</f>
        <v>0</v>
      </c>
      <c r="W24" s="90">
        <f>SUM('(R) Monthly summary'!DR9:EA9)</f>
        <v>0</v>
      </c>
    </row>
    <row r="25" spans="1:23">
      <c r="A25" s="6" t="s">
        <v>7</v>
      </c>
      <c r="C25" s="90" t="e">
        <f>SUM('(R) Monthly summary'!#REF!)</f>
        <v>#REF!</v>
      </c>
      <c r="D25" s="90" t="e">
        <f>SUM('(R) Monthly summary'!#REF!)</f>
        <v>#REF!</v>
      </c>
      <c r="E25" s="90" t="e">
        <f>SUM('(R) Monthly summary'!#REF!)</f>
        <v>#REF!</v>
      </c>
      <c r="F25" s="90" t="e">
        <f>SUM('(R) Monthly summary'!#REF!)</f>
        <v>#REF!</v>
      </c>
      <c r="G25" s="90" t="e">
        <f>SUM('(R) Monthly summary'!#REF!)</f>
        <v>#REF!</v>
      </c>
      <c r="H25" s="90" t="e">
        <f>SUM('(R) Monthly summary'!#REF!)</f>
        <v>#REF!</v>
      </c>
      <c r="I25" s="90" t="e">
        <f>SUM('(R) Monthly summary'!#REF!)</f>
        <v>#REF!</v>
      </c>
      <c r="J25" s="90" t="e">
        <f>SUM('(R) Monthly summary'!#REF!)</f>
        <v>#REF!</v>
      </c>
      <c r="K25" s="90" t="e">
        <f>SUM('(R) Monthly summary'!#REF!)</f>
        <v>#REF!</v>
      </c>
      <c r="L25" s="90" t="e">
        <f>SUM('(R) Monthly summary'!#REF!)</f>
        <v>#REF!</v>
      </c>
      <c r="M25" s="90">
        <f>SUM('(R) Monthly summary'!B10:M10)</f>
        <v>0</v>
      </c>
      <c r="N25" s="90">
        <f>SUM('(R) Monthly summary'!N10:Y10)</f>
        <v>0</v>
      </c>
      <c r="O25" s="90">
        <f>SUM('(R) Monthly summary'!Z10:AK10)</f>
        <v>0</v>
      </c>
      <c r="P25" s="90">
        <f>SUM('(R) Monthly summary'!AL10:AW10)</f>
        <v>0</v>
      </c>
      <c r="Q25" s="90">
        <f>SUM('(R) Monthly summary'!AX10:BI10)</f>
        <v>0</v>
      </c>
      <c r="R25" s="90">
        <f>SUM('(R) Monthly summary'!BJ10:BU10)</f>
        <v>0</v>
      </c>
      <c r="S25" s="90">
        <f>SUM('(R) Monthly summary'!BV10:CG10)</f>
        <v>0</v>
      </c>
      <c r="T25" s="90">
        <f>SUM('(R) Monthly summary'!CH10:CS10)</f>
        <v>0</v>
      </c>
      <c r="U25" s="90">
        <f>SUM('(R) Monthly summary'!CT10:DE10)</f>
        <v>0</v>
      </c>
      <c r="V25" s="90">
        <f>SUM('(R) Monthly summary'!DF10:DQ10)</f>
        <v>0</v>
      </c>
      <c r="W25" s="90">
        <f>SUM('(R) Monthly summary'!DR10:EA10)</f>
        <v>0</v>
      </c>
    </row>
    <row r="26" spans="1:23">
      <c r="A26" s="6" t="s">
        <v>13</v>
      </c>
      <c r="C26" s="90" t="e">
        <f>SUM('(R) Monthly summary'!#REF!)</f>
        <v>#REF!</v>
      </c>
      <c r="D26" s="90" t="e">
        <f>SUM('(R) Monthly summary'!#REF!)</f>
        <v>#REF!</v>
      </c>
      <c r="E26" s="90" t="e">
        <f>SUM('(R) Monthly summary'!#REF!)</f>
        <v>#REF!</v>
      </c>
      <c r="F26" s="90" t="e">
        <f>SUM('(R) Monthly summary'!#REF!)</f>
        <v>#REF!</v>
      </c>
      <c r="G26" s="90" t="e">
        <f>SUM('(R) Monthly summary'!#REF!)</f>
        <v>#REF!</v>
      </c>
      <c r="H26" s="90" t="e">
        <f>SUM('(R) Monthly summary'!#REF!)</f>
        <v>#REF!</v>
      </c>
      <c r="I26" s="90" t="e">
        <f>SUM('(R) Monthly summary'!#REF!)</f>
        <v>#REF!</v>
      </c>
      <c r="J26" s="90" t="e">
        <f>SUM('(R) Monthly summary'!#REF!)</f>
        <v>#REF!</v>
      </c>
      <c r="K26" s="90" t="e">
        <f>SUM('(R) Monthly summary'!#REF!)</f>
        <v>#REF!</v>
      </c>
      <c r="L26" s="90" t="e">
        <f>SUM('(R) Monthly summary'!#REF!)</f>
        <v>#REF!</v>
      </c>
      <c r="M26" s="90">
        <f>SUM('(R) Monthly summary'!B11:M11)</f>
        <v>0</v>
      </c>
      <c r="N26" s="90">
        <f>SUM('(R) Monthly summary'!N11:Y11)</f>
        <v>0</v>
      </c>
      <c r="O26" s="90">
        <f>SUM('(R) Monthly summary'!Z11:AK11)</f>
        <v>0</v>
      </c>
      <c r="P26" s="90">
        <f>SUM('(R) Monthly summary'!AL11:AW11)</f>
        <v>0</v>
      </c>
      <c r="Q26" s="90">
        <f>SUM('(R) Monthly summary'!AX11:BI11)</f>
        <v>0</v>
      </c>
      <c r="R26" s="90">
        <f>SUM('(R) Monthly summary'!BJ11:BU11)</f>
        <v>0</v>
      </c>
      <c r="S26" s="90">
        <f>SUM('(R) Monthly summary'!BV11:CG11)</f>
        <v>0</v>
      </c>
      <c r="T26" s="90">
        <f>SUM('(R) Monthly summary'!CH11:CS11)</f>
        <v>0</v>
      </c>
      <c r="U26" s="90">
        <f>SUM('(R) Monthly summary'!CT11:DE11)</f>
        <v>0</v>
      </c>
      <c r="V26" s="90">
        <f>SUM('(R) Monthly summary'!DF11:DQ11)</f>
        <v>0</v>
      </c>
      <c r="W26" s="90">
        <f>SUM('(R) Monthly summary'!DR11:EA11)</f>
        <v>0</v>
      </c>
    </row>
    <row r="27" spans="1:23">
      <c r="A27" s="6" t="s">
        <v>14</v>
      </c>
      <c r="C27" s="90" t="e">
        <f>SUM('(R) Monthly summary'!#REF!)</f>
        <v>#REF!</v>
      </c>
      <c r="D27" s="90" t="e">
        <f>SUM('(R) Monthly summary'!#REF!)</f>
        <v>#REF!</v>
      </c>
      <c r="E27" s="90" t="e">
        <f>SUM('(R) Monthly summary'!#REF!)</f>
        <v>#REF!</v>
      </c>
      <c r="F27" s="90" t="e">
        <f>SUM('(R) Monthly summary'!#REF!)</f>
        <v>#REF!</v>
      </c>
      <c r="G27" s="90" t="e">
        <f>SUM('(R) Monthly summary'!#REF!)</f>
        <v>#REF!</v>
      </c>
      <c r="H27" s="90" t="e">
        <f>SUM('(R) Monthly summary'!#REF!)</f>
        <v>#REF!</v>
      </c>
      <c r="I27" s="90" t="e">
        <f>SUM('(R) Monthly summary'!#REF!)</f>
        <v>#REF!</v>
      </c>
      <c r="J27" s="90" t="e">
        <f>SUM('(R) Monthly summary'!#REF!)</f>
        <v>#REF!</v>
      </c>
      <c r="K27" s="90" t="e">
        <f>SUM('(R) Monthly summary'!#REF!)</f>
        <v>#REF!</v>
      </c>
      <c r="L27" s="90" t="e">
        <f>SUM('(R) Monthly summary'!#REF!)</f>
        <v>#REF!</v>
      </c>
      <c r="M27" s="90">
        <f>SUM('(R) Monthly summary'!B12:M12)</f>
        <v>0</v>
      </c>
      <c r="N27" s="90">
        <f>SUM('(R) Monthly summary'!N12:Y12)</f>
        <v>0</v>
      </c>
      <c r="O27" s="90">
        <f>SUM('(R) Monthly summary'!Z12:AK12)</f>
        <v>0</v>
      </c>
      <c r="P27" s="90">
        <f>SUM('(R) Monthly summary'!AL12:AW12)</f>
        <v>0</v>
      </c>
      <c r="Q27" s="90">
        <f>SUM('(R) Monthly summary'!AX12:BI12)</f>
        <v>0</v>
      </c>
      <c r="R27" s="90">
        <f>SUM('(R) Monthly summary'!BJ12:BU12)</f>
        <v>0</v>
      </c>
      <c r="S27" s="90">
        <f>SUM('(R) Monthly summary'!BV12:CG12)</f>
        <v>0</v>
      </c>
      <c r="T27" s="90">
        <f>SUM('(R) Monthly summary'!CH12:CS12)</f>
        <v>0</v>
      </c>
      <c r="U27" s="90">
        <f>SUM('(R) Monthly summary'!CT12:DE12)</f>
        <v>0</v>
      </c>
      <c r="V27" s="90">
        <f>SUM('(R) Monthly summary'!DF12:DQ12)</f>
        <v>0</v>
      </c>
      <c r="W27" s="90">
        <f>SUM('(R) Monthly summary'!DR12:EA12)</f>
        <v>0</v>
      </c>
    </row>
    <row r="28" spans="1:23">
      <c r="A28" s="6" t="s">
        <v>43</v>
      </c>
      <c r="C28" s="90" t="e">
        <f>SUM('(R) Monthly summary'!#REF!)</f>
        <v>#REF!</v>
      </c>
      <c r="D28" s="90" t="e">
        <f>SUM('(R) Monthly summary'!#REF!)</f>
        <v>#REF!</v>
      </c>
      <c r="E28" s="90" t="e">
        <f>SUM('(R) Monthly summary'!#REF!)</f>
        <v>#REF!</v>
      </c>
      <c r="F28" s="90" t="e">
        <f>SUM('(R) Monthly summary'!#REF!)</f>
        <v>#REF!</v>
      </c>
      <c r="G28" s="90" t="e">
        <f>SUM('(R) Monthly summary'!#REF!)</f>
        <v>#REF!</v>
      </c>
      <c r="H28" s="90" t="e">
        <f>SUM('(R) Monthly summary'!#REF!)</f>
        <v>#REF!</v>
      </c>
      <c r="I28" s="90" t="e">
        <f>SUM('(R) Monthly summary'!#REF!)</f>
        <v>#REF!</v>
      </c>
      <c r="J28" s="90" t="e">
        <f>SUM('(R) Monthly summary'!#REF!)</f>
        <v>#REF!</v>
      </c>
      <c r="K28" s="90" t="e">
        <f>SUM('(R) Monthly summary'!#REF!)</f>
        <v>#REF!</v>
      </c>
      <c r="L28" s="90" t="e">
        <f>SUM('(R) Monthly summary'!#REF!)</f>
        <v>#REF!</v>
      </c>
      <c r="M28" s="90">
        <f>SUM('(R) Monthly summary'!B13:M13)</f>
        <v>2031316.666732247</v>
      </c>
      <c r="N28" s="90">
        <f>SUM('(R) Monthly summary'!N13:Y13)</f>
        <v>2230356.7467322471</v>
      </c>
      <c r="O28" s="90">
        <f>SUM('(R) Monthly summary'!Z13:AK13)</f>
        <v>3334279.294232246</v>
      </c>
      <c r="P28" s="90">
        <f>SUM('(R) Monthly summary'!AL13:AW13)</f>
        <v>3696822.1442322466</v>
      </c>
      <c r="Q28" s="90">
        <f>SUM('(R) Monthly summary'!AX13:BI13)</f>
        <v>3696822.1142322472</v>
      </c>
      <c r="R28" s="90">
        <f>SUM('(R) Monthly summary'!BJ13:BU13)</f>
        <v>3696822.1267322465</v>
      </c>
      <c r="S28" s="90">
        <f>SUM('(R) Monthly summary'!BV13:CG13)</f>
        <v>3696822.129232246</v>
      </c>
      <c r="T28" s="90">
        <f>SUM('(R) Monthly summary'!CH13:CS13)</f>
        <v>3696822.129232246</v>
      </c>
      <c r="U28" s="90">
        <f>SUM('(R) Monthly summary'!CT13:DE13)</f>
        <v>3696822.1442322466</v>
      </c>
      <c r="V28" s="90">
        <f>SUM('(R) Monthly summary'!DF13:DQ13)</f>
        <v>3696822.1267322465</v>
      </c>
      <c r="W28" s="90">
        <f>SUM('(R) Monthly summary'!DR13:EA13)</f>
        <v>3080685.0931102051</v>
      </c>
    </row>
    <row r="29" spans="1:23">
      <c r="A29" s="67" t="s">
        <v>44</v>
      </c>
      <c r="C29" s="90" t="e">
        <f>SUM('(R) Monthly summary'!#REF!)</f>
        <v>#REF!</v>
      </c>
      <c r="D29" s="90" t="e">
        <f>SUM('(R) Monthly summary'!#REF!)</f>
        <v>#REF!</v>
      </c>
      <c r="E29" s="90" t="e">
        <f>SUM('(R) Monthly summary'!#REF!)</f>
        <v>#REF!</v>
      </c>
      <c r="F29" s="90" t="e">
        <f>SUM('(R) Monthly summary'!#REF!)</f>
        <v>#REF!</v>
      </c>
      <c r="G29" s="90" t="e">
        <f>SUM('(R) Monthly summary'!#REF!)</f>
        <v>#REF!</v>
      </c>
      <c r="H29" s="90" t="e">
        <f>SUM('(R) Monthly summary'!#REF!)</f>
        <v>#REF!</v>
      </c>
      <c r="I29" s="90" t="e">
        <f>SUM('(R) Monthly summary'!#REF!)</f>
        <v>#REF!</v>
      </c>
      <c r="J29" s="90" t="e">
        <f>SUM('(R) Monthly summary'!#REF!)</f>
        <v>#REF!</v>
      </c>
      <c r="K29" s="90" t="e">
        <f>SUM('(R) Monthly summary'!#REF!)</f>
        <v>#REF!</v>
      </c>
      <c r="L29" s="90" t="e">
        <f>SUM('(R) Monthly summary'!#REF!)</f>
        <v>#REF!</v>
      </c>
      <c r="M29" s="90">
        <f>SUM('(R) Monthly summary'!B14:M14)</f>
        <v>471384.57625000004</v>
      </c>
      <c r="N29" s="90">
        <f>SUM('(R) Monthly summary'!N14:Y14)</f>
        <v>536737.28500000027</v>
      </c>
      <c r="O29" s="90">
        <f>SUM('(R) Monthly summary'!Z14:AK14)</f>
        <v>831116.65749999986</v>
      </c>
      <c r="P29" s="90">
        <f>SUM('(R) Monthly summary'!AL14:AW14)</f>
        <v>927794.73499999999</v>
      </c>
      <c r="Q29" s="90">
        <f>SUM('(R) Monthly summary'!AX14:BI14)</f>
        <v>927794.73499999999</v>
      </c>
      <c r="R29" s="90">
        <f>SUM('(R) Monthly summary'!BJ14:BU14)</f>
        <v>927794.73499999999</v>
      </c>
      <c r="S29" s="90">
        <f>SUM('(R) Monthly summary'!BV14:CG14)</f>
        <v>927794.73499999999</v>
      </c>
      <c r="T29" s="90">
        <f>SUM('(R) Monthly summary'!CH14:CS14)</f>
        <v>927794.74999999988</v>
      </c>
      <c r="U29" s="90">
        <f>SUM('(R) Monthly summary'!CT14:DE14)</f>
        <v>927794.72000000009</v>
      </c>
      <c r="V29" s="90">
        <f>SUM('(R) Monthly summary'!DF14:DQ14)</f>
        <v>927794.73499999987</v>
      </c>
      <c r="W29" s="90">
        <f>SUM('(R) Monthly summary'!DR14:EA14)</f>
        <v>773162.29166666663</v>
      </c>
    </row>
    <row r="30" spans="1:23">
      <c r="A30" s="6" t="s">
        <v>45</v>
      </c>
      <c r="C30" s="90" t="e">
        <f>SUM('(R) Monthly summary'!#REF!)</f>
        <v>#REF!</v>
      </c>
      <c r="D30" s="90" t="e">
        <f>SUM('(R) Monthly summary'!#REF!)</f>
        <v>#REF!</v>
      </c>
      <c r="E30" s="90" t="e">
        <f>SUM('(R) Monthly summary'!#REF!)</f>
        <v>#REF!</v>
      </c>
      <c r="F30" s="90" t="e">
        <f>SUM('(R) Monthly summary'!#REF!)</f>
        <v>#REF!</v>
      </c>
      <c r="G30" s="90" t="e">
        <f>SUM('(R) Monthly summary'!#REF!)</f>
        <v>#REF!</v>
      </c>
      <c r="H30" s="90" t="e">
        <f>SUM('(R) Monthly summary'!#REF!)</f>
        <v>#REF!</v>
      </c>
      <c r="I30" s="90" t="e">
        <f>SUM('(R) Monthly summary'!#REF!)</f>
        <v>#REF!</v>
      </c>
      <c r="J30" s="90" t="e">
        <f>SUM('(R) Monthly summary'!#REF!)</f>
        <v>#REF!</v>
      </c>
      <c r="K30" s="90" t="e">
        <f>SUM('(R) Monthly summary'!#REF!)</f>
        <v>#REF!</v>
      </c>
      <c r="L30" s="90" t="e">
        <f>SUM('(R) Monthly summary'!#REF!)</f>
        <v>#REF!</v>
      </c>
      <c r="M30" s="90">
        <f>SUM('(R) Monthly summary'!B15:M15)</f>
        <v>0</v>
      </c>
      <c r="N30" s="90">
        <f>SUM('(R) Monthly summary'!N15:Y15)</f>
        <v>0</v>
      </c>
      <c r="O30" s="90">
        <f>SUM('(R) Monthly summary'!Z15:AK15)</f>
        <v>0</v>
      </c>
      <c r="P30" s="90">
        <f>SUM('(R) Monthly summary'!AL15:AW15)</f>
        <v>0</v>
      </c>
      <c r="Q30" s="90">
        <f>SUM('(R) Monthly summary'!AX15:BI15)</f>
        <v>0</v>
      </c>
      <c r="R30" s="90">
        <f>SUM('(R) Monthly summary'!BJ15:BU15)</f>
        <v>0</v>
      </c>
      <c r="S30" s="90">
        <f>SUM('(R) Monthly summary'!BV15:CG15)</f>
        <v>0</v>
      </c>
      <c r="T30" s="90">
        <f>SUM('(R) Monthly summary'!CH15:CS15)</f>
        <v>0</v>
      </c>
      <c r="U30" s="90">
        <f>SUM('(R) Monthly summary'!CT15:DE15)</f>
        <v>0</v>
      </c>
      <c r="V30" s="90">
        <f>SUM('(R) Monthly summary'!DF15:DQ15)</f>
        <v>0</v>
      </c>
      <c r="W30" s="90">
        <f>SUM('(R) Monthly summary'!DR15:EA15)</f>
        <v>0</v>
      </c>
    </row>
    <row r="31" spans="1:23">
      <c r="A31" s="6" t="s">
        <v>46</v>
      </c>
      <c r="C31" s="90" t="e">
        <f>SUM('(R) Monthly summary'!#REF!)</f>
        <v>#REF!</v>
      </c>
      <c r="D31" s="90" t="e">
        <f>SUM('(R) Monthly summary'!#REF!)</f>
        <v>#REF!</v>
      </c>
      <c r="E31" s="90" t="e">
        <f>SUM('(R) Monthly summary'!#REF!)</f>
        <v>#REF!</v>
      </c>
      <c r="F31" s="90" t="e">
        <f>SUM('(R) Monthly summary'!#REF!)</f>
        <v>#REF!</v>
      </c>
      <c r="G31" s="90" t="e">
        <f>SUM('(R) Monthly summary'!#REF!)</f>
        <v>#REF!</v>
      </c>
      <c r="H31" s="90" t="e">
        <f>SUM('(R) Monthly summary'!#REF!)</f>
        <v>#REF!</v>
      </c>
      <c r="I31" s="90" t="e">
        <f>SUM('(R) Monthly summary'!#REF!)</f>
        <v>#REF!</v>
      </c>
      <c r="J31" s="90" t="e">
        <f>SUM('(R) Monthly summary'!#REF!)</f>
        <v>#REF!</v>
      </c>
      <c r="K31" s="90" t="e">
        <f>SUM('(R) Monthly summary'!#REF!)</f>
        <v>#REF!</v>
      </c>
      <c r="L31" s="90" t="e">
        <f>SUM('(R) Monthly summary'!#REF!)</f>
        <v>#REF!</v>
      </c>
      <c r="M31" s="90">
        <f>SUM('(R) Monthly summary'!B16:M16)</f>
        <v>0</v>
      </c>
      <c r="N31" s="90">
        <f>SUM('(R) Monthly summary'!N16:Y16)</f>
        <v>0</v>
      </c>
      <c r="O31" s="90">
        <f>SUM('(R) Monthly summary'!Z16:AK16)</f>
        <v>0</v>
      </c>
      <c r="P31" s="90">
        <f>SUM('(R) Monthly summary'!AL16:AW16)</f>
        <v>0</v>
      </c>
      <c r="Q31" s="90">
        <f>SUM('(R) Monthly summary'!AX16:BI16)</f>
        <v>0</v>
      </c>
      <c r="R31" s="90">
        <f>SUM('(R) Monthly summary'!BJ16:BU16)</f>
        <v>0</v>
      </c>
      <c r="S31" s="90">
        <f>SUM('(R) Monthly summary'!BV16:CG16)</f>
        <v>0</v>
      </c>
      <c r="T31" s="90">
        <f>SUM('(R) Monthly summary'!CH16:CS16)</f>
        <v>0</v>
      </c>
      <c r="U31" s="90">
        <f>SUM('(R) Monthly summary'!CT16:DE16)</f>
        <v>0</v>
      </c>
      <c r="V31" s="90">
        <f>SUM('(R) Monthly summary'!DF16:DQ16)</f>
        <v>0</v>
      </c>
      <c r="W31" s="90">
        <f>SUM('(R) Monthly summary'!DR16:EA16)</f>
        <v>0</v>
      </c>
    </row>
    <row r="32" spans="1:23">
      <c r="A32" s="67"/>
    </row>
    <row r="33" spans="1:23">
      <c r="A33" s="78" t="s">
        <v>110</v>
      </c>
      <c r="C33" s="90" t="e">
        <f>SUM('(R) Monthly summary'!#REF!)</f>
        <v>#REF!</v>
      </c>
      <c r="D33" s="90" t="e">
        <f>SUM('(R) Monthly summary'!#REF!)</f>
        <v>#REF!</v>
      </c>
      <c r="E33" s="90" t="e">
        <f>SUM('(R) Monthly summary'!#REF!)</f>
        <v>#REF!</v>
      </c>
      <c r="F33" s="90" t="e">
        <f>SUM('(R) Monthly summary'!#REF!)</f>
        <v>#REF!</v>
      </c>
      <c r="G33" s="90" t="e">
        <f>SUM('(R) Monthly summary'!#REF!)</f>
        <v>#REF!</v>
      </c>
      <c r="H33" s="90" t="e">
        <f>SUM('(R) Monthly summary'!#REF!)</f>
        <v>#REF!</v>
      </c>
      <c r="I33" s="90" t="e">
        <f>SUM('(R) Monthly summary'!#REF!)</f>
        <v>#REF!</v>
      </c>
      <c r="J33" s="90" t="e">
        <f>SUM('(R) Monthly summary'!#REF!)</f>
        <v>#REF!</v>
      </c>
      <c r="K33" s="90" t="e">
        <f>SUM('(R) Monthly summary'!#REF!)</f>
        <v>#REF!</v>
      </c>
      <c r="L33" s="90" t="e">
        <f>SUM('(R) Monthly summary'!#REF!)</f>
        <v>#REF!</v>
      </c>
      <c r="M33" s="90">
        <f>SUM('(R) Monthly summary'!B18:M18)</f>
        <v>86366.086738971717</v>
      </c>
      <c r="N33" s="90">
        <f>SUM('(R) Monthly summary'!N18:Y18)</f>
        <v>86366.086738971688</v>
      </c>
      <c r="O33" s="90">
        <f>SUM('(R) Monthly summary'!Z18:AK18)</f>
        <v>86366.086738971644</v>
      </c>
      <c r="P33" s="90">
        <f>SUM('(R) Monthly summary'!AL18:AW18)</f>
        <v>86366.08673897163</v>
      </c>
      <c r="Q33" s="90">
        <f>SUM('(R) Monthly summary'!AX18:BI18)</f>
        <v>86366.086738971542</v>
      </c>
      <c r="R33" s="90">
        <f>SUM('(R) Monthly summary'!BJ18:BU18)</f>
        <v>86366.086738971571</v>
      </c>
      <c r="S33" s="90">
        <f>SUM('(R) Monthly summary'!BV18:CG18)</f>
        <v>86366.08673897163</v>
      </c>
      <c r="T33" s="90">
        <f>SUM('(R) Monthly summary'!CH18:CS18)</f>
        <v>86366.086738971644</v>
      </c>
      <c r="U33" s="90">
        <f>SUM('(R) Monthly summary'!CT18:DE18)</f>
        <v>86366.086738971659</v>
      </c>
      <c r="V33" s="90">
        <f>SUM('(R) Monthly summary'!DF18:DQ18)</f>
        <v>86366.086738971659</v>
      </c>
      <c r="W33" s="90">
        <f>SUM('(R) Monthly summary'!DR18:EA18)</f>
        <v>71971.738949143051</v>
      </c>
    </row>
    <row r="34" spans="1:23">
      <c r="A34" s="77" t="s">
        <v>111</v>
      </c>
      <c r="C34" s="90" t="e">
        <f>SUM('(R) Monthly summary'!#REF!)</f>
        <v>#REF!</v>
      </c>
      <c r="D34" s="90" t="e">
        <f>SUM('(R) Monthly summary'!#REF!)</f>
        <v>#REF!</v>
      </c>
      <c r="E34" s="90" t="e">
        <f>SUM('(R) Monthly summary'!#REF!)</f>
        <v>#REF!</v>
      </c>
      <c r="F34" s="90" t="e">
        <f>SUM('(R) Monthly summary'!#REF!)</f>
        <v>#REF!</v>
      </c>
      <c r="G34" s="90" t="e">
        <f>SUM('(R) Monthly summary'!#REF!)</f>
        <v>#REF!</v>
      </c>
      <c r="H34" s="90" t="e">
        <f>SUM('(R) Monthly summary'!#REF!)</f>
        <v>#REF!</v>
      </c>
      <c r="I34" s="90" t="e">
        <f>SUM('(R) Monthly summary'!#REF!)</f>
        <v>#REF!</v>
      </c>
      <c r="J34" s="90" t="e">
        <f>SUM('(R) Monthly summary'!#REF!)</f>
        <v>#REF!</v>
      </c>
      <c r="K34" s="90" t="e">
        <f>SUM('(R) Monthly summary'!#REF!)</f>
        <v>#REF!</v>
      </c>
      <c r="L34" s="90" t="e">
        <f>SUM('(R) Monthly summary'!#REF!)</f>
        <v>#REF!</v>
      </c>
      <c r="M34" s="90">
        <f>SUM('(R) Monthly summary'!B19:M19)</f>
        <v>66807.42200000002</v>
      </c>
      <c r="N34" s="90">
        <f>SUM('(R) Monthly summary'!N19:Y19)</f>
        <v>66807.42200000002</v>
      </c>
      <c r="O34" s="90">
        <f>SUM('(R) Monthly summary'!Z19:AK19)</f>
        <v>66807.42200000002</v>
      </c>
      <c r="P34" s="90">
        <f>SUM('(R) Monthly summary'!AL19:AW19)</f>
        <v>66807.422000000035</v>
      </c>
      <c r="Q34" s="90">
        <f>SUM('(R) Monthly summary'!AX19:BI19)</f>
        <v>66807.422000000035</v>
      </c>
      <c r="R34" s="90">
        <f>SUM('(R) Monthly summary'!BJ19:BU19)</f>
        <v>66807.422000000035</v>
      </c>
      <c r="S34" s="90">
        <f>SUM('(R) Monthly summary'!BV19:CG19)</f>
        <v>66807.422000000035</v>
      </c>
      <c r="T34" s="90">
        <f>SUM('(R) Monthly summary'!CH19:CS19)</f>
        <v>66807.422000000035</v>
      </c>
      <c r="U34" s="90">
        <f>SUM('(R) Monthly summary'!CT19:DE19)</f>
        <v>66807.422000000035</v>
      </c>
      <c r="V34" s="90">
        <f>SUM('(R) Monthly summary'!DF19:DQ19)</f>
        <v>66807.422000000064</v>
      </c>
      <c r="W34" s="90">
        <f>SUM('(R) Monthly summary'!DR19:EA19)</f>
        <v>55672.851666666713</v>
      </c>
    </row>
    <row r="35" spans="1:23">
      <c r="A35" s="77" t="s">
        <v>108</v>
      </c>
      <c r="C35" s="90" t="e">
        <f>SUM('(R) Monthly summary'!#REF!)</f>
        <v>#REF!</v>
      </c>
      <c r="D35" s="90" t="e">
        <f>SUM('(R) Monthly summary'!#REF!)</f>
        <v>#REF!</v>
      </c>
      <c r="E35" s="90" t="e">
        <f>SUM('(R) Monthly summary'!#REF!)</f>
        <v>#REF!</v>
      </c>
      <c r="F35" s="90" t="e">
        <f>SUM('(R) Monthly summary'!#REF!)</f>
        <v>#REF!</v>
      </c>
      <c r="G35" s="90" t="e">
        <f>SUM('(R) Monthly summary'!#REF!)</f>
        <v>#REF!</v>
      </c>
      <c r="H35" s="90" t="e">
        <f>SUM('(R) Monthly summary'!#REF!)</f>
        <v>#REF!</v>
      </c>
      <c r="I35" s="90" t="e">
        <f>SUM('(R) Monthly summary'!#REF!)</f>
        <v>#REF!</v>
      </c>
      <c r="J35" s="90" t="e">
        <f>SUM('(R) Monthly summary'!#REF!)</f>
        <v>#REF!</v>
      </c>
      <c r="K35" s="90" t="e">
        <f>SUM('(R) Monthly summary'!#REF!)</f>
        <v>#REF!</v>
      </c>
      <c r="L35" s="90" t="e">
        <f>SUM('(R) Monthly summary'!#REF!)</f>
        <v>#REF!</v>
      </c>
      <c r="M35" s="90">
        <f>SUM('(R) Monthly summary'!B20:M20)</f>
        <v>185431.24529562658</v>
      </c>
      <c r="N35" s="90">
        <f>SUM('(R) Monthly summary'!N20:Y20)</f>
        <v>209103.50230284967</v>
      </c>
      <c r="O35" s="90">
        <f>SUM('(R) Monthly summary'!Z20:AK20)</f>
        <v>238495.52482934715</v>
      </c>
      <c r="P35" s="90">
        <f>SUM('(R) Monthly summary'!AL20:AW20)</f>
        <v>248481.24726089431</v>
      </c>
      <c r="Q35" s="90">
        <f>SUM('(R) Monthly summary'!AX20:BI20)</f>
        <v>260157.23587963486</v>
      </c>
      <c r="R35" s="90">
        <f>SUM('(R) Monthly summary'!BJ20:BU20)</f>
        <v>274108.37428065576</v>
      </c>
      <c r="S35" s="90">
        <f>SUM('(R) Monthly summary'!BV20:CG20)</f>
        <v>291282.70672605064</v>
      </c>
      <c r="T35" s="90">
        <f>SUM('(R) Monthly summary'!CH20:CS20)</f>
        <v>313370.39167104103</v>
      </c>
      <c r="U35" s="90">
        <f>SUM('(R) Monthly summary'!CT20:DE20)</f>
        <v>343851.39689512743</v>
      </c>
      <c r="V35" s="90">
        <f>SUM('(R) Monthly summary'!DF20:DQ20)</f>
        <v>391900.54513018753</v>
      </c>
      <c r="W35" s="90">
        <f>SUM('(R) Monthly summary'!DR20:EA20)</f>
        <v>416435.69480805233</v>
      </c>
    </row>
    <row r="36" spans="1:23">
      <c r="A36" s="77" t="s">
        <v>109</v>
      </c>
      <c r="C36" s="90" t="e">
        <f>SUM('(R) Monthly summary'!#REF!)</f>
        <v>#REF!</v>
      </c>
      <c r="D36" s="90" t="e">
        <f>SUM('(R) Monthly summary'!#REF!)</f>
        <v>#REF!</v>
      </c>
      <c r="E36" s="90" t="e">
        <f>SUM('(R) Monthly summary'!#REF!)</f>
        <v>#REF!</v>
      </c>
      <c r="F36" s="90" t="e">
        <f>SUM('(R) Monthly summary'!#REF!)</f>
        <v>#REF!</v>
      </c>
      <c r="G36" s="90" t="e">
        <f>SUM('(R) Monthly summary'!#REF!)</f>
        <v>#REF!</v>
      </c>
      <c r="H36" s="90" t="e">
        <f>SUM('(R) Monthly summary'!#REF!)</f>
        <v>#REF!</v>
      </c>
      <c r="I36" s="90" t="e">
        <f>SUM('(R) Monthly summary'!#REF!)</f>
        <v>#REF!</v>
      </c>
      <c r="J36" s="90" t="e">
        <f>SUM('(R) Monthly summary'!#REF!)</f>
        <v>#REF!</v>
      </c>
      <c r="K36" s="90" t="e">
        <f>SUM('(R) Monthly summary'!#REF!)</f>
        <v>#REF!</v>
      </c>
      <c r="L36" s="90" t="e">
        <f>SUM('(R) Monthly summary'!#REF!)</f>
        <v>#REF!</v>
      </c>
      <c r="M36" s="90">
        <f>SUM('(R) Monthly summary'!B21:M21)</f>
        <v>180363.80344164418</v>
      </c>
      <c r="N36" s="90">
        <f>SUM('(R) Monthly summary'!N21:Y21)</f>
        <v>204036.06044886739</v>
      </c>
      <c r="O36" s="90">
        <f>SUM('(R) Monthly summary'!Z21:AK21)</f>
        <v>233428.08297536499</v>
      </c>
      <c r="P36" s="90">
        <f>SUM('(R) Monthly summary'!AL21:AW21)</f>
        <v>243413.8054069122</v>
      </c>
      <c r="Q36" s="90">
        <f>SUM('(R) Monthly summary'!AX21:BI21)</f>
        <v>255089.79402565266</v>
      </c>
      <c r="R36" s="90">
        <f>SUM('(R) Monthly summary'!BJ21:BU21)</f>
        <v>269040.93242667342</v>
      </c>
      <c r="S36" s="90">
        <f>SUM('(R) Monthly summary'!BV21:CG21)</f>
        <v>286215.26487206813</v>
      </c>
      <c r="T36" s="90">
        <f>SUM('(R) Monthly summary'!CH21:CS21)</f>
        <v>308302.94981705846</v>
      </c>
      <c r="U36" s="90">
        <f>SUM('(R) Monthly summary'!CT21:DE21)</f>
        <v>338783.95504114492</v>
      </c>
      <c r="V36" s="90">
        <f>SUM('(R) Monthly summary'!DF21:DQ21)</f>
        <v>386833.10327620519</v>
      </c>
      <c r="W36" s="90">
        <f>SUM('(R) Monthly summary'!DR21:EA21)</f>
        <v>412212.8265964</v>
      </c>
    </row>
    <row r="37" spans="1:23">
      <c r="A37" s="67" t="s">
        <v>82</v>
      </c>
      <c r="C37" s="90" t="e">
        <f>SUM('(R) Monthly summary'!#REF!)</f>
        <v>#REF!</v>
      </c>
      <c r="D37" s="90" t="e">
        <f>SUM('(R) Monthly summary'!#REF!)</f>
        <v>#REF!</v>
      </c>
      <c r="E37" s="90" t="e">
        <f>SUM('(R) Monthly summary'!#REF!)</f>
        <v>#REF!</v>
      </c>
      <c r="F37" s="90" t="e">
        <f>SUM('(R) Monthly summary'!#REF!)</f>
        <v>#REF!</v>
      </c>
      <c r="G37" s="90" t="e">
        <f>SUM('(R) Monthly summary'!#REF!)</f>
        <v>#REF!</v>
      </c>
      <c r="H37" s="90" t="e">
        <f>SUM('(R) Monthly summary'!#REF!)</f>
        <v>#REF!</v>
      </c>
      <c r="I37" s="90" t="e">
        <f>SUM('(R) Monthly summary'!#REF!)</f>
        <v>#REF!</v>
      </c>
      <c r="J37" s="90" t="e">
        <f>SUM('(R) Monthly summary'!#REF!)</f>
        <v>#REF!</v>
      </c>
      <c r="K37" s="90" t="e">
        <f>SUM('(R) Monthly summary'!#REF!)</f>
        <v>#REF!</v>
      </c>
      <c r="L37" s="90" t="e">
        <f>SUM('(R) Monthly summary'!#REF!)</f>
        <v>#REF!</v>
      </c>
      <c r="M37" s="90">
        <f>SUM('(R) Monthly summary'!B22:M22)</f>
        <v>916740.76040067349</v>
      </c>
      <c r="N37" s="90">
        <f>SUM('(R) Monthly summary'!N22:Y22)</f>
        <v>995101.26817678532</v>
      </c>
      <c r="O37" s="90">
        <f>SUM('(R) Monthly summary'!Z22:AK22)</f>
        <v>934932.54017488461</v>
      </c>
      <c r="P37" s="90">
        <f>SUM('(R) Monthly summary'!AL22:AW22)</f>
        <v>1056168.0261249419</v>
      </c>
      <c r="Q37" s="90">
        <f>SUM('(R) Monthly summary'!AX22:BI22)</f>
        <v>986376.23354788253</v>
      </c>
      <c r="R37" s="90">
        <f>SUM('(R) Monthly summary'!BJ22:BU22)</f>
        <v>913591.35413815302</v>
      </c>
      <c r="S37" s="90">
        <f>SUM('(R) Monthly summary'!BV22:CG22)</f>
        <v>836407.66133662965</v>
      </c>
      <c r="T37" s="90">
        <f>SUM('(R) Monthly summary'!CH22:CS22)</f>
        <v>753316.33873298252</v>
      </c>
      <c r="U37" s="90">
        <f>SUM('(R) Monthly summary'!CT22:DE22)</f>
        <v>663760.47085170273</v>
      </c>
      <c r="V37" s="90">
        <f>SUM('(R) Monthly summary'!DF22:DQ22)</f>
        <v>557583.34408696624</v>
      </c>
      <c r="W37" s="90">
        <f>SUM('(R) Monthly summary'!DR22:EA22)</f>
        <v>434873.62388062431</v>
      </c>
    </row>
    <row r="38" spans="1:23">
      <c r="A38" s="67" t="s">
        <v>83</v>
      </c>
      <c r="C38" s="90" t="e">
        <f>SUM('(R) Monthly summary'!#REF!)</f>
        <v>#REF!</v>
      </c>
      <c r="D38" s="90" t="e">
        <f>SUM('(R) Monthly summary'!#REF!)</f>
        <v>#REF!</v>
      </c>
      <c r="E38" s="90" t="e">
        <f>SUM('(R) Monthly summary'!#REF!)</f>
        <v>#REF!</v>
      </c>
      <c r="F38" s="90" t="e">
        <f>SUM('(R) Monthly summary'!#REF!)</f>
        <v>#REF!</v>
      </c>
      <c r="G38" s="90" t="e">
        <f>SUM('(R) Monthly summary'!#REF!)</f>
        <v>#REF!</v>
      </c>
      <c r="H38" s="90" t="e">
        <f>SUM('(R) Monthly summary'!#REF!)</f>
        <v>#REF!</v>
      </c>
      <c r="I38" s="90" t="e">
        <f>SUM('(R) Monthly summary'!#REF!)</f>
        <v>#REF!</v>
      </c>
      <c r="J38" s="90" t="e">
        <f>SUM('(R) Monthly summary'!#REF!)</f>
        <v>#REF!</v>
      </c>
      <c r="K38" s="90" t="e">
        <f>SUM('(R) Monthly summary'!#REF!)</f>
        <v>#REF!</v>
      </c>
      <c r="L38" s="90" t="e">
        <f>SUM('(R) Monthly summary'!#REF!)</f>
        <v>#REF!</v>
      </c>
      <c r="M38" s="90">
        <f>SUM('(R) Monthly summary'!B23:M23)</f>
        <v>304758.73455992393</v>
      </c>
      <c r="N38" s="90">
        <f>SUM('(R) Monthly summary'!N23:Y23)</f>
        <v>367226.63963810547</v>
      </c>
      <c r="O38" s="90">
        <f>SUM('(R) Monthly summary'!Z23:AK23)</f>
        <v>337565.07725853682</v>
      </c>
      <c r="P38" s="90">
        <f>SUM('(R) Monthly summary'!AL23:AW23)</f>
        <v>355551.43761765701</v>
      </c>
      <c r="Q38" s="90">
        <f>SUM('(R) Monthly summary'!AX23:BI23)</f>
        <v>321548.35525844869</v>
      </c>
      <c r="R38" s="90">
        <f>SUM('(R) Monthly summary'!BJ23:BU23)</f>
        <v>290826.86474149162</v>
      </c>
      <c r="S38" s="90">
        <f>SUM('(R) Monthly summary'!BV23:CG23)</f>
        <v>262426.91201795248</v>
      </c>
      <c r="T38" s="90">
        <f>SUM('(R) Monthly summary'!CH23:CS23)</f>
        <v>235866.77748447072</v>
      </c>
      <c r="U38" s="90">
        <f>SUM('(R) Monthly summary'!CT23:DE23)</f>
        <v>211300.84265845318</v>
      </c>
      <c r="V38" s="90">
        <f>SUM('(R) Monthly summary'!DF23:DQ23)</f>
        <v>188617.11247500029</v>
      </c>
      <c r="W38" s="90">
        <f>SUM('(R) Monthly summary'!DR23:EA23)</f>
        <v>140104.61064583357</v>
      </c>
    </row>
    <row r="39" spans="1:23">
      <c r="A39" s="67" t="s">
        <v>80</v>
      </c>
      <c r="C39" s="90" t="e">
        <f>SUM('(R) Monthly summary'!#REF!)</f>
        <v>#REF!</v>
      </c>
      <c r="D39" s="90" t="e">
        <f>SUM('(R) Monthly summary'!#REF!)</f>
        <v>#REF!</v>
      </c>
      <c r="E39" s="90" t="e">
        <f>SUM('(R) Monthly summary'!#REF!)</f>
        <v>#REF!</v>
      </c>
      <c r="F39" s="90" t="e">
        <f>SUM('(R) Monthly summary'!#REF!)</f>
        <v>#REF!</v>
      </c>
      <c r="G39" s="90" t="e">
        <f>SUM('(R) Monthly summary'!#REF!)</f>
        <v>#REF!</v>
      </c>
      <c r="H39" s="90" t="e">
        <f>SUM('(R) Monthly summary'!#REF!)</f>
        <v>#REF!</v>
      </c>
      <c r="I39" s="90" t="e">
        <f>SUM('(R) Monthly summary'!#REF!)</f>
        <v>#REF!</v>
      </c>
      <c r="J39" s="90" t="e">
        <f>SUM('(R) Monthly summary'!#REF!)</f>
        <v>#REF!</v>
      </c>
      <c r="K39" s="90" t="e">
        <f>SUM('(R) Monthly summary'!#REF!)</f>
        <v>#REF!</v>
      </c>
      <c r="L39" s="90" t="e">
        <f>SUM('(R) Monthly summary'!#REF!)</f>
        <v>#REF!</v>
      </c>
      <c r="M39" s="90">
        <f>SUM('(R) Monthly summary'!B24:M24)</f>
        <v>3155222.2812020206</v>
      </c>
      <c r="N39" s="90">
        <f>SUM('(R) Monthly summary'!N24:Y24)</f>
        <v>2985303.8045303547</v>
      </c>
      <c r="O39" s="90">
        <f>SUM('(R) Monthly summary'!Z24:AK24)</f>
        <v>3367297.6205246537</v>
      </c>
      <c r="P39" s="90">
        <f>SUM('(R) Monthly summary'!AL24:AW24)</f>
        <v>3168504.078374824</v>
      </c>
      <c r="Q39" s="90">
        <f>SUM('(R) Monthly summary'!AX24:BI24)</f>
        <v>2959128.7006436489</v>
      </c>
      <c r="R39" s="90">
        <f>SUM('(R) Monthly summary'!BJ24:BU24)</f>
        <v>2740774.0624144585</v>
      </c>
      <c r="S39" s="90">
        <f>SUM('(R) Monthly summary'!BV24:CG24)</f>
        <v>2509222.984009889</v>
      </c>
      <c r="T39" s="90">
        <f>SUM('(R) Monthly summary'!CH24:CS24)</f>
        <v>2259949.0161989471</v>
      </c>
      <c r="U39" s="90">
        <f>SUM('(R) Monthly summary'!CT24:DE24)</f>
        <v>1991281.4125551081</v>
      </c>
      <c r="V39" s="90">
        <f>SUM('(R) Monthly summary'!DF24:DQ24)</f>
        <v>1672750.0322608987</v>
      </c>
      <c r="W39" s="90">
        <f>SUM('(R) Monthly summary'!DR24:EA24)</f>
        <v>1304620.8716418731</v>
      </c>
    </row>
    <row r="40" spans="1:23">
      <c r="A40" s="67" t="s">
        <v>81</v>
      </c>
      <c r="C40" s="90" t="e">
        <f>SUM('(R) Monthly summary'!#REF!)</f>
        <v>#REF!</v>
      </c>
      <c r="D40" s="90" t="e">
        <f>SUM('(R) Monthly summary'!#REF!)</f>
        <v>#REF!</v>
      </c>
      <c r="E40" s="90" t="e">
        <f>SUM('(R) Monthly summary'!#REF!)</f>
        <v>#REF!</v>
      </c>
      <c r="F40" s="90" t="e">
        <f>SUM('(R) Monthly summary'!#REF!)</f>
        <v>#REF!</v>
      </c>
      <c r="G40" s="90" t="e">
        <f>SUM('(R) Monthly summary'!#REF!)</f>
        <v>#REF!</v>
      </c>
      <c r="H40" s="90" t="e">
        <f>SUM('(R) Monthly summary'!#REF!)</f>
        <v>#REF!</v>
      </c>
      <c r="I40" s="90" t="e">
        <f>SUM('(R) Monthly summary'!#REF!)</f>
        <v>#REF!</v>
      </c>
      <c r="J40" s="90" t="e">
        <f>SUM('(R) Monthly summary'!#REF!)</f>
        <v>#REF!</v>
      </c>
      <c r="K40" s="90" t="e">
        <f>SUM('(R) Monthly summary'!#REF!)</f>
        <v>#REF!</v>
      </c>
      <c r="L40" s="90" t="e">
        <f>SUM('(R) Monthly summary'!#REF!)</f>
        <v>#REF!</v>
      </c>
      <c r="M40" s="90">
        <f>SUM('(R) Monthly summary'!B25:M25)</f>
        <v>914276.20367977174</v>
      </c>
      <c r="N40" s="90">
        <f>SUM('(R) Monthly summary'!N25:Y25)</f>
        <v>1101679.9189143165</v>
      </c>
      <c r="O40" s="90">
        <f>SUM('(R) Monthly summary'!Z25:AK25)</f>
        <v>1162695.2317756102</v>
      </c>
      <c r="P40" s="90">
        <f>SUM('(R) Monthly summary'!AL25:AW25)</f>
        <v>1066654.3128529706</v>
      </c>
      <c r="Q40" s="90">
        <f>SUM('(R) Monthly summary'!AX25:BI25)</f>
        <v>964645.06577534589</v>
      </c>
      <c r="R40" s="90">
        <f>SUM('(R) Monthly summary'!BJ25:BU25)</f>
        <v>872480.59422447474</v>
      </c>
      <c r="S40" s="90">
        <f>SUM('(R) Monthly summary'!BV25:CG25)</f>
        <v>787280.73605385784</v>
      </c>
      <c r="T40" s="90">
        <f>SUM('(R) Monthly summary'!CH25:CS25)</f>
        <v>707600.33245341189</v>
      </c>
      <c r="U40" s="90">
        <f>SUM('(R) Monthly summary'!CT25:DE25)</f>
        <v>633902.52797535958</v>
      </c>
      <c r="V40" s="90">
        <f>SUM('(R) Monthly summary'!DF25:DQ25)</f>
        <v>565851.33742500085</v>
      </c>
      <c r="W40" s="90">
        <f>SUM('(R) Monthly summary'!DR25:EA25)</f>
        <v>420313.83193750057</v>
      </c>
    </row>
    <row r="41" spans="1:23">
      <c r="A41" s="6" t="s">
        <v>85</v>
      </c>
      <c r="C41" s="90" t="e">
        <f>SUM('(R) Monthly summary'!#REF!)</f>
        <v>#REF!</v>
      </c>
      <c r="D41" s="90" t="e">
        <f>SUM('(R) Monthly summary'!#REF!)</f>
        <v>#REF!</v>
      </c>
      <c r="E41" s="90" t="e">
        <f>SUM('(R) Monthly summary'!#REF!)</f>
        <v>#REF!</v>
      </c>
      <c r="F41" s="90" t="e">
        <f>SUM('(R) Monthly summary'!#REF!)</f>
        <v>#REF!</v>
      </c>
      <c r="G41" s="90" t="e">
        <f>SUM('(R) Monthly summary'!#REF!)</f>
        <v>#REF!</v>
      </c>
      <c r="H41" s="90" t="e">
        <f>SUM('(R) Monthly summary'!#REF!)</f>
        <v>#REF!</v>
      </c>
      <c r="I41" s="90" t="e">
        <f>SUM('(R) Monthly summary'!#REF!)</f>
        <v>#REF!</v>
      </c>
      <c r="J41" s="90" t="e">
        <f>SUM('(R) Monthly summary'!#REF!)</f>
        <v>#REF!</v>
      </c>
      <c r="K41" s="90" t="e">
        <f>SUM('(R) Monthly summary'!#REF!)</f>
        <v>#REF!</v>
      </c>
      <c r="L41" s="90" t="e">
        <f>SUM('(R) Monthly summary'!#REF!)</f>
        <v>#REF!</v>
      </c>
      <c r="M41" s="90">
        <f>SUM('(R) Monthly summary'!B26:M26)</f>
        <v>4273334.86600105</v>
      </c>
      <c r="N41" s="90">
        <f>SUM('(R) Monthly summary'!N26:Y26)</f>
        <v>4564306.3583815033</v>
      </c>
      <c r="O41" s="90">
        <f>SUM('(R) Monthly summary'!Z26:AK26)</f>
        <v>4888843.2737782449</v>
      </c>
      <c r="P41" s="90">
        <f>SUM('(R) Monthly summary'!AL26:AW26)</f>
        <v>4986620.13925381</v>
      </c>
      <c r="Q41" s="90">
        <f>SUM('(R) Monthly summary'!AX26:BI26)</f>
        <v>5086352.5420388849</v>
      </c>
      <c r="R41" s="90">
        <f>SUM('(R) Monthly summary'!BJ26:BU26)</f>
        <v>5188079.5928796642</v>
      </c>
      <c r="S41" s="90">
        <f>SUM('(R) Monthly summary'!BV26:CG26)</f>
        <v>5291841.1847372577</v>
      </c>
      <c r="T41" s="90">
        <f>SUM('(R) Monthly summary'!CH26:CS26)</f>
        <v>5397678.0084320037</v>
      </c>
      <c r="U41" s="90">
        <f>SUM('(R) Monthly summary'!CT26:DE26)</f>
        <v>5505631.5686006434</v>
      </c>
      <c r="V41" s="90">
        <f>SUM('(R) Monthly summary'!DF26:DQ26)</f>
        <v>5615744.1999726556</v>
      </c>
      <c r="W41" s="90">
        <f>SUM('(R) Monthly summary'!DR26:EA26)</f>
        <v>4773382.5699767573</v>
      </c>
    </row>
    <row r="42" spans="1:23">
      <c r="A42" s="6"/>
    </row>
    <row r="43" spans="1:23">
      <c r="A43" s="67" t="s">
        <v>96</v>
      </c>
      <c r="C43" s="90" t="e">
        <f>SUM('(R) Monthly summary'!#REF!)</f>
        <v>#REF!</v>
      </c>
      <c r="D43" s="90" t="e">
        <f>SUM('(R) Monthly summary'!#REF!)</f>
        <v>#REF!</v>
      </c>
      <c r="E43" s="90" t="e">
        <f>SUM('(R) Monthly summary'!#REF!)</f>
        <v>#REF!</v>
      </c>
      <c r="F43" s="90" t="e">
        <f>SUM('(R) Monthly summary'!#REF!)</f>
        <v>#REF!</v>
      </c>
      <c r="G43" s="90" t="e">
        <f>SUM('(R) Monthly summary'!#REF!)</f>
        <v>#REF!</v>
      </c>
      <c r="H43" s="90" t="e">
        <f>SUM('(R) Monthly summary'!#REF!)</f>
        <v>#REF!</v>
      </c>
      <c r="I43" s="90" t="e">
        <f>SUM('(R) Monthly summary'!#REF!)</f>
        <v>#REF!</v>
      </c>
      <c r="J43" s="90" t="e">
        <f>SUM('(R) Monthly summary'!#REF!)</f>
        <v>#REF!</v>
      </c>
      <c r="K43" s="90" t="e">
        <f>SUM('(R) Monthly summary'!#REF!)</f>
        <v>#REF!</v>
      </c>
      <c r="L43" s="90" t="e">
        <f>SUM('(R) Monthly summary'!#REF!)</f>
        <v>#REF!</v>
      </c>
      <c r="M43" s="90">
        <f>SUM('(R) Monthly summary'!B29:M29)</f>
        <v>0</v>
      </c>
      <c r="N43" s="90">
        <f>SUM('(R) Monthly summary'!N29:Y29)</f>
        <v>0</v>
      </c>
      <c r="O43" s="90">
        <f>SUM('(R) Monthly summary'!Z29:AK29)</f>
        <v>0</v>
      </c>
      <c r="P43" s="90">
        <f>SUM('(R) Monthly summary'!AL29:AW29)</f>
        <v>0</v>
      </c>
      <c r="Q43" s="90">
        <f>SUM('(R) Monthly summary'!AX29:BI29)</f>
        <v>0</v>
      </c>
      <c r="R43" s="90">
        <f>SUM('(R) Monthly summary'!BJ29:BU29)</f>
        <v>0</v>
      </c>
      <c r="S43" s="90">
        <f>SUM('(R) Monthly summary'!BV29:CG29)</f>
        <v>0</v>
      </c>
      <c r="T43" s="90">
        <f>SUM('(R) Monthly summary'!CH29:CS29)</f>
        <v>0</v>
      </c>
      <c r="U43" s="90">
        <f>SUM('(R) Monthly summary'!CT29:DE29)</f>
        <v>0</v>
      </c>
      <c r="V43" s="90">
        <f>SUM('(R) Monthly summary'!DF29:DQ29)</f>
        <v>0</v>
      </c>
      <c r="W43" s="90">
        <f>SUM('(R) Monthly summary'!DR29:EA29)</f>
        <v>0</v>
      </c>
    </row>
    <row r="44" spans="1:23">
      <c r="A44" s="3"/>
    </row>
    <row r="45" spans="1:23">
      <c r="A45" s="6" t="s">
        <v>17</v>
      </c>
      <c r="C45" s="90" t="e">
        <f>SUM('(R) Monthly summary'!#REF!)</f>
        <v>#REF!</v>
      </c>
      <c r="D45" s="90" t="e">
        <f>SUM('(R) Monthly summary'!#REF!)</f>
        <v>#REF!</v>
      </c>
      <c r="E45" s="90" t="e">
        <f>SUM('(R) Monthly summary'!#REF!)</f>
        <v>#REF!</v>
      </c>
      <c r="F45" s="90" t="e">
        <f>SUM('(R) Monthly summary'!#REF!)</f>
        <v>#REF!</v>
      </c>
      <c r="G45" s="90" t="e">
        <f>SUM('(R) Monthly summary'!#REF!)</f>
        <v>#REF!</v>
      </c>
      <c r="H45" s="90" t="e">
        <f>SUM('(R) Monthly summary'!#REF!)</f>
        <v>#REF!</v>
      </c>
      <c r="I45" s="90" t="e">
        <f>SUM('(R) Monthly summary'!#REF!)</f>
        <v>#REF!</v>
      </c>
      <c r="J45" s="90" t="e">
        <f>SUM('(R) Monthly summary'!#REF!)</f>
        <v>#REF!</v>
      </c>
      <c r="K45" s="90" t="e">
        <f>SUM('(R) Monthly summary'!#REF!)</f>
        <v>#REF!</v>
      </c>
      <c r="L45" s="90" t="e">
        <f>SUM('(R) Monthly summary'!#REF!)</f>
        <v>#REF!</v>
      </c>
      <c r="M45" s="90" t="e">
        <f>SUM('(R) Monthly summary'!#REF!)</f>
        <v>#REF!</v>
      </c>
      <c r="N45" s="90" t="e">
        <f>SUM('(R) Monthly summary'!#REF!)</f>
        <v>#REF!</v>
      </c>
      <c r="O45" s="90" t="e">
        <f>SUM('(R) Monthly summary'!#REF!)</f>
        <v>#REF!</v>
      </c>
      <c r="P45" s="90" t="e">
        <f>SUM('(R) Monthly summary'!#REF!)</f>
        <v>#REF!</v>
      </c>
      <c r="Q45" s="90" t="e">
        <f>SUM('(R) Monthly summary'!#REF!)</f>
        <v>#REF!</v>
      </c>
      <c r="R45" s="90" t="e">
        <f>SUM('(R) Monthly summary'!#REF!)</f>
        <v>#REF!</v>
      </c>
      <c r="S45" s="90" t="e">
        <f>SUM('(R) Monthly summary'!#REF!)</f>
        <v>#REF!</v>
      </c>
      <c r="T45" s="90" t="e">
        <f>SUM('(R) Monthly summary'!#REF!)</f>
        <v>#REF!</v>
      </c>
      <c r="U45" s="90" t="e">
        <f>SUM('(R) Monthly summary'!#REF!)</f>
        <v>#REF!</v>
      </c>
      <c r="V45" s="90" t="e">
        <f>SUM('(R) Monthly summary'!#REF!)</f>
        <v>#REF!</v>
      </c>
      <c r="W45" s="90" t="e">
        <f>SUM('(R) Monthly summary'!#REF!)</f>
        <v>#REF!</v>
      </c>
    </row>
    <row r="46" spans="1:23">
      <c r="A46" s="6" t="s">
        <v>18</v>
      </c>
      <c r="C46" s="90" t="e">
        <f>SUM('(R) Monthly summary'!#REF!)</f>
        <v>#REF!</v>
      </c>
      <c r="D46" s="90" t="e">
        <f>SUM('(R) Monthly summary'!#REF!)</f>
        <v>#REF!</v>
      </c>
      <c r="E46" s="90" t="e">
        <f>SUM('(R) Monthly summary'!#REF!)</f>
        <v>#REF!</v>
      </c>
      <c r="F46" s="90" t="e">
        <f>SUM('(R) Monthly summary'!#REF!)</f>
        <v>#REF!</v>
      </c>
      <c r="G46" s="90" t="e">
        <f>SUM('(R) Monthly summary'!#REF!)</f>
        <v>#REF!</v>
      </c>
      <c r="H46" s="90" t="e">
        <f>SUM('(R) Monthly summary'!#REF!)</f>
        <v>#REF!</v>
      </c>
      <c r="I46" s="90" t="e">
        <f>SUM('(R) Monthly summary'!#REF!)</f>
        <v>#REF!</v>
      </c>
      <c r="J46" s="90" t="e">
        <f>SUM('(R) Monthly summary'!#REF!)</f>
        <v>#REF!</v>
      </c>
      <c r="K46" s="90" t="e">
        <f>SUM('(R) Monthly summary'!#REF!)</f>
        <v>#REF!</v>
      </c>
      <c r="L46" s="90" t="e">
        <f>SUM('(R) Monthly summary'!#REF!)</f>
        <v>#REF!</v>
      </c>
      <c r="M46" s="90" t="e">
        <f>SUM('(R) Monthly summary'!#REF!)</f>
        <v>#REF!</v>
      </c>
      <c r="N46" s="90" t="e">
        <f>SUM('(R) Monthly summary'!#REF!)</f>
        <v>#REF!</v>
      </c>
      <c r="O46" s="90" t="e">
        <f>SUM('(R) Monthly summary'!#REF!)</f>
        <v>#REF!</v>
      </c>
      <c r="P46" s="90" t="e">
        <f>SUM('(R) Monthly summary'!#REF!)</f>
        <v>#REF!</v>
      </c>
      <c r="Q46" s="90" t="e">
        <f>SUM('(R) Monthly summary'!#REF!)</f>
        <v>#REF!</v>
      </c>
      <c r="R46" s="90" t="e">
        <f>SUM('(R) Monthly summary'!#REF!)</f>
        <v>#REF!</v>
      </c>
      <c r="S46" s="90" t="e">
        <f>SUM('(R) Monthly summary'!#REF!)</f>
        <v>#REF!</v>
      </c>
      <c r="T46" s="90" t="e">
        <f>SUM('(R) Monthly summary'!#REF!)</f>
        <v>#REF!</v>
      </c>
      <c r="U46" s="90" t="e">
        <f>SUM('(R) Monthly summary'!#REF!)</f>
        <v>#REF!</v>
      </c>
      <c r="V46" s="90" t="e">
        <f>SUM('(R) Monthly summary'!#REF!)</f>
        <v>#REF!</v>
      </c>
      <c r="W46" s="90" t="e">
        <f>SUM('(R) Monthly summary'!#REF!)</f>
        <v>#REF!</v>
      </c>
    </row>
    <row r="47" spans="1:23">
      <c r="A47" s="6" t="s">
        <v>19</v>
      </c>
      <c r="C47" s="90" t="e">
        <f>SUM('(R) Monthly summary'!#REF!)</f>
        <v>#REF!</v>
      </c>
      <c r="D47" s="90" t="e">
        <f>SUM('(R) Monthly summary'!#REF!)</f>
        <v>#REF!</v>
      </c>
      <c r="E47" s="90" t="e">
        <f>SUM('(R) Monthly summary'!#REF!)</f>
        <v>#REF!</v>
      </c>
      <c r="F47" s="90" t="e">
        <f>SUM('(R) Monthly summary'!#REF!)</f>
        <v>#REF!</v>
      </c>
      <c r="G47" s="90" t="e">
        <f>SUM('(R) Monthly summary'!#REF!)</f>
        <v>#REF!</v>
      </c>
      <c r="H47" s="90" t="e">
        <f>SUM('(R) Monthly summary'!#REF!)</f>
        <v>#REF!</v>
      </c>
      <c r="I47" s="90" t="e">
        <f>SUM('(R) Monthly summary'!#REF!)</f>
        <v>#REF!</v>
      </c>
      <c r="J47" s="90" t="e">
        <f>SUM('(R) Monthly summary'!#REF!)</f>
        <v>#REF!</v>
      </c>
      <c r="K47" s="90" t="e">
        <f>SUM('(R) Monthly summary'!#REF!)</f>
        <v>#REF!</v>
      </c>
      <c r="L47" s="90" t="e">
        <f>SUM('(R) Monthly summary'!#REF!)</f>
        <v>#REF!</v>
      </c>
      <c r="M47" s="90" t="e">
        <f>SUM('(R) Monthly summary'!#REF!)</f>
        <v>#REF!</v>
      </c>
      <c r="N47" s="90" t="e">
        <f>SUM('(R) Monthly summary'!#REF!)</f>
        <v>#REF!</v>
      </c>
      <c r="O47" s="90" t="e">
        <f>SUM('(R) Monthly summary'!#REF!)</f>
        <v>#REF!</v>
      </c>
      <c r="P47" s="90" t="e">
        <f>SUM('(R) Monthly summary'!#REF!)</f>
        <v>#REF!</v>
      </c>
      <c r="Q47" s="90" t="e">
        <f>SUM('(R) Monthly summary'!#REF!)</f>
        <v>#REF!</v>
      </c>
      <c r="R47" s="90" t="e">
        <f>SUM('(R) Monthly summary'!#REF!)</f>
        <v>#REF!</v>
      </c>
      <c r="S47" s="90" t="e">
        <f>SUM('(R) Monthly summary'!#REF!)</f>
        <v>#REF!</v>
      </c>
      <c r="T47" s="90" t="e">
        <f>SUM('(R) Monthly summary'!#REF!)</f>
        <v>#REF!</v>
      </c>
      <c r="U47" s="90" t="e">
        <f>SUM('(R) Monthly summary'!#REF!)</f>
        <v>#REF!</v>
      </c>
      <c r="V47" s="90" t="e">
        <f>SUM('(R) Monthly summary'!#REF!)</f>
        <v>#REF!</v>
      </c>
      <c r="W47" s="90" t="e">
        <f>SUM('(R) Monthly summary'!#REF!)</f>
        <v>#REF!</v>
      </c>
    </row>
    <row r="48" spans="1:23">
      <c r="A48" s="6" t="s">
        <v>97</v>
      </c>
      <c r="C48" s="90" t="e">
        <f>SUM('(R) Monthly summary'!#REF!)</f>
        <v>#REF!</v>
      </c>
      <c r="D48" s="90" t="e">
        <f>SUM('(R) Monthly summary'!#REF!)</f>
        <v>#REF!</v>
      </c>
      <c r="E48" s="90" t="e">
        <f>SUM('(R) Monthly summary'!#REF!)</f>
        <v>#REF!</v>
      </c>
      <c r="F48" s="90" t="e">
        <f>SUM('(R) Monthly summary'!#REF!)</f>
        <v>#REF!</v>
      </c>
      <c r="G48" s="90" t="e">
        <f>SUM('(R) Monthly summary'!#REF!)</f>
        <v>#REF!</v>
      </c>
      <c r="H48" s="90" t="e">
        <f>SUM('(R) Monthly summary'!#REF!)</f>
        <v>#REF!</v>
      </c>
      <c r="I48" s="90" t="e">
        <f>SUM('(R) Monthly summary'!#REF!)</f>
        <v>#REF!</v>
      </c>
      <c r="J48" s="90" t="e">
        <f>SUM('(R) Monthly summary'!#REF!)</f>
        <v>#REF!</v>
      </c>
      <c r="K48" s="90" t="e">
        <f>SUM('(R) Monthly summary'!#REF!)</f>
        <v>#REF!</v>
      </c>
      <c r="L48" s="90" t="e">
        <f>SUM('(R) Monthly summary'!#REF!)</f>
        <v>#REF!</v>
      </c>
      <c r="M48" s="90" t="e">
        <f>SUM('(R) Monthly summary'!#REF!)</f>
        <v>#REF!</v>
      </c>
      <c r="N48" s="90" t="e">
        <f>SUM('(R) Monthly summary'!#REF!)</f>
        <v>#REF!</v>
      </c>
      <c r="O48" s="90" t="e">
        <f>SUM('(R) Monthly summary'!#REF!)</f>
        <v>#REF!</v>
      </c>
      <c r="P48" s="90" t="e">
        <f>SUM('(R) Monthly summary'!#REF!)</f>
        <v>#REF!</v>
      </c>
      <c r="Q48" s="90" t="e">
        <f>SUM('(R) Monthly summary'!#REF!)</f>
        <v>#REF!</v>
      </c>
      <c r="R48" s="90" t="e">
        <f>SUM('(R) Monthly summary'!#REF!)</f>
        <v>#REF!</v>
      </c>
      <c r="S48" s="90" t="e">
        <f>SUM('(R) Monthly summary'!#REF!)</f>
        <v>#REF!</v>
      </c>
      <c r="T48" s="90" t="e">
        <f>SUM('(R) Monthly summary'!#REF!)</f>
        <v>#REF!</v>
      </c>
      <c r="U48" s="90" t="e">
        <f>SUM('(R) Monthly summary'!#REF!)</f>
        <v>#REF!</v>
      </c>
      <c r="V48" s="90" t="e">
        <f>SUM('(R) Monthly summary'!#REF!)</f>
        <v>#REF!</v>
      </c>
      <c r="W48" s="90" t="e">
        <f>SUM('(R) Monthly summary'!#REF!)</f>
        <v>#REF!</v>
      </c>
    </row>
    <row r="49" spans="1:23">
      <c r="A49" s="6" t="s">
        <v>20</v>
      </c>
      <c r="C49" s="90" t="e">
        <f>SUM('(R) Monthly summary'!#REF!)</f>
        <v>#REF!</v>
      </c>
      <c r="D49" s="90" t="e">
        <f>SUM('(R) Monthly summary'!#REF!)</f>
        <v>#REF!</v>
      </c>
      <c r="E49" s="90" t="e">
        <f>SUM('(R) Monthly summary'!#REF!)</f>
        <v>#REF!</v>
      </c>
      <c r="F49" s="90" t="e">
        <f>SUM('(R) Monthly summary'!#REF!)</f>
        <v>#REF!</v>
      </c>
      <c r="G49" s="90" t="e">
        <f>SUM('(R) Monthly summary'!#REF!)</f>
        <v>#REF!</v>
      </c>
      <c r="H49" s="90" t="e">
        <f>SUM('(R) Monthly summary'!#REF!)</f>
        <v>#REF!</v>
      </c>
      <c r="I49" s="90" t="e">
        <f>SUM('(R) Monthly summary'!#REF!)</f>
        <v>#REF!</v>
      </c>
      <c r="J49" s="90" t="e">
        <f>SUM('(R) Monthly summary'!#REF!)</f>
        <v>#REF!</v>
      </c>
      <c r="K49" s="90" t="e">
        <f>SUM('(R) Monthly summary'!#REF!)</f>
        <v>#REF!</v>
      </c>
      <c r="L49" s="90" t="e">
        <f>SUM('(R) Monthly summary'!#REF!)</f>
        <v>#REF!</v>
      </c>
      <c r="M49" s="90" t="e">
        <f>SUM('(R) Monthly summary'!#REF!)</f>
        <v>#REF!</v>
      </c>
      <c r="N49" s="90" t="e">
        <f>SUM('(R) Monthly summary'!#REF!)</f>
        <v>#REF!</v>
      </c>
      <c r="O49" s="90" t="e">
        <f>SUM('(R) Monthly summary'!#REF!)</f>
        <v>#REF!</v>
      </c>
      <c r="P49" s="90" t="e">
        <f>SUM('(R) Monthly summary'!#REF!)</f>
        <v>#REF!</v>
      </c>
      <c r="Q49" s="90" t="e">
        <f>SUM('(R) Monthly summary'!#REF!)</f>
        <v>#REF!</v>
      </c>
      <c r="R49" s="90" t="e">
        <f>SUM('(R) Monthly summary'!#REF!)</f>
        <v>#REF!</v>
      </c>
      <c r="S49" s="90" t="e">
        <f>SUM('(R) Monthly summary'!#REF!)</f>
        <v>#REF!</v>
      </c>
      <c r="T49" s="90" t="e">
        <f>SUM('(R) Monthly summary'!#REF!)</f>
        <v>#REF!</v>
      </c>
      <c r="U49" s="90" t="e">
        <f>SUM('(R) Monthly summary'!#REF!)</f>
        <v>#REF!</v>
      </c>
      <c r="V49" s="90" t="e">
        <f>SUM('(R) Monthly summary'!#REF!)</f>
        <v>#REF!</v>
      </c>
      <c r="W49" s="90" t="e">
        <f>SUM('(R) Monthly summary'!#REF!)</f>
        <v>#REF!</v>
      </c>
    </row>
    <row r="50" spans="1:23">
      <c r="A50" s="53"/>
    </row>
    <row r="51" spans="1:23">
      <c r="A51" s="59" t="s">
        <v>68</v>
      </c>
    </row>
    <row r="52" spans="1:23">
      <c r="A52" s="68"/>
    </row>
    <row r="53" spans="1:23">
      <c r="A53" s="56"/>
    </row>
    <row r="54" spans="1:23" ht="15">
      <c r="A54" s="63" t="s">
        <v>77</v>
      </c>
    </row>
    <row r="55" spans="1:23">
      <c r="A55" s="69" t="s">
        <v>8</v>
      </c>
    </row>
    <row r="56" spans="1:23">
      <c r="A56" s="69" t="s">
        <v>69</v>
      </c>
    </row>
    <row r="57" spans="1:23">
      <c r="A57" s="69" t="s">
        <v>70</v>
      </c>
    </row>
    <row r="58" spans="1:23">
      <c r="A58" s="75" t="s">
        <v>71</v>
      </c>
    </row>
    <row r="59" spans="1:23">
      <c r="A59" s="70"/>
    </row>
    <row r="60" spans="1:23">
      <c r="A60" s="69" t="s">
        <v>7</v>
      </c>
    </row>
    <row r="61" spans="1:23">
      <c r="A61" s="69" t="s">
        <v>72</v>
      </c>
    </row>
    <row r="62" spans="1:23">
      <c r="A62" s="69" t="s">
        <v>73</v>
      </c>
    </row>
    <row r="63" spans="1:23">
      <c r="A63" s="75" t="s">
        <v>74</v>
      </c>
    </row>
    <row r="64" spans="1:23">
      <c r="A64" s="70"/>
    </row>
    <row r="65" spans="1:1">
      <c r="A65" s="70" t="s">
        <v>75</v>
      </c>
    </row>
    <row r="66" spans="1:1">
      <c r="A66" s="70" t="s">
        <v>98</v>
      </c>
    </row>
    <row r="67" spans="1:1">
      <c r="A67" s="74" t="s">
        <v>76</v>
      </c>
    </row>
  </sheetData>
  <phoneticPr fontId="75" type="noConversion"/>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
  <sheetViews>
    <sheetView workbookViewId="0">
      <selection activeCell="F6" sqref="E6:F7"/>
    </sheetView>
  </sheetViews>
  <sheetFormatPr defaultRowHeight="12.75"/>
  <cols>
    <col min="1" max="1" width="14.7109375" customWidth="1"/>
    <col min="2" max="2" width="18.5703125" customWidth="1"/>
    <col min="3" max="3" width="10.42578125" style="620" bestFit="1" customWidth="1"/>
    <col min="4" max="4" width="10.42578125" bestFit="1" customWidth="1"/>
    <col min="5" max="6" width="11.42578125" bestFit="1" customWidth="1"/>
    <col min="7" max="12" width="11.42578125" style="620" bestFit="1" customWidth="1"/>
  </cols>
  <sheetData>
    <row r="1" spans="1:12" ht="18.75">
      <c r="A1" s="656" t="s">
        <v>300</v>
      </c>
      <c r="B1" s="190"/>
      <c r="C1" s="212"/>
      <c r="D1" s="190"/>
      <c r="E1" s="190"/>
      <c r="F1" s="190"/>
      <c r="G1" s="212"/>
      <c r="H1" s="212"/>
      <c r="I1" s="212"/>
    </row>
    <row r="2" spans="1:12" ht="15.75">
      <c r="A2" s="657" t="s">
        <v>333</v>
      </c>
      <c r="B2" s="190"/>
      <c r="C2" s="212"/>
      <c r="D2" s="190"/>
      <c r="E2" s="190"/>
      <c r="F2" s="190"/>
      <c r="G2" s="212"/>
      <c r="H2" s="212"/>
      <c r="I2" s="212"/>
    </row>
    <row r="3" spans="1:12" ht="21">
      <c r="A3" s="180" t="s">
        <v>301</v>
      </c>
      <c r="B3" s="190"/>
      <c r="C3" s="212"/>
      <c r="D3" s="190"/>
      <c r="E3" s="190"/>
      <c r="F3" s="190"/>
      <c r="G3" s="212"/>
      <c r="H3" s="212"/>
      <c r="I3" s="212"/>
    </row>
    <row r="4" spans="1:12" ht="15.75">
      <c r="A4" s="243" t="s">
        <v>320</v>
      </c>
      <c r="B4" s="190"/>
      <c r="C4" s="212"/>
      <c r="D4" s="190"/>
      <c r="E4" s="190"/>
      <c r="F4" s="190"/>
      <c r="G4" s="621"/>
      <c r="H4" s="212"/>
      <c r="I4" s="212"/>
    </row>
    <row r="5" spans="1:12" ht="28.5" customHeight="1">
      <c r="A5" s="748" t="s">
        <v>323</v>
      </c>
      <c r="B5" s="748"/>
      <c r="C5" s="748"/>
      <c r="D5" s="748"/>
      <c r="E5" s="748"/>
      <c r="F5" s="748"/>
      <c r="G5" s="748"/>
      <c r="H5" s="622"/>
      <c r="I5" s="622"/>
    </row>
    <row r="9" spans="1:12" ht="15.75" thickBot="1">
      <c r="C9" s="543">
        <v>2022</v>
      </c>
      <c r="D9" s="543">
        <v>2023</v>
      </c>
      <c r="E9" s="468">
        <v>2024</v>
      </c>
      <c r="F9" s="543">
        <v>2025</v>
      </c>
      <c r="G9" s="543">
        <v>2026</v>
      </c>
      <c r="H9" s="543">
        <v>2027</v>
      </c>
      <c r="I9" s="543">
        <v>2028</v>
      </c>
      <c r="J9" s="543">
        <v>2029</v>
      </c>
      <c r="K9" s="543">
        <v>2030</v>
      </c>
      <c r="L9" s="543">
        <v>2031</v>
      </c>
    </row>
    <row r="10" spans="1:12" ht="14.25" thickTop="1" thickBot="1">
      <c r="B10" s="186" t="s">
        <v>321</v>
      </c>
      <c r="C10" s="709"/>
      <c r="D10" s="710"/>
      <c r="E10" s="711"/>
      <c r="F10" s="710"/>
      <c r="G10" s="710"/>
      <c r="H10" s="710"/>
      <c r="I10" s="710"/>
      <c r="J10" s="710"/>
      <c r="K10" s="710"/>
      <c r="L10" s="712"/>
    </row>
    <row r="11" spans="1:12" ht="13.5" thickTop="1">
      <c r="D11" s="620"/>
      <c r="F11" s="620"/>
    </row>
    <row r="12" spans="1:12">
      <c r="B12" s="186" t="s">
        <v>322</v>
      </c>
      <c r="C12" s="618">
        <v>6429672</v>
      </c>
      <c r="D12" s="618">
        <v>6429672</v>
      </c>
      <c r="E12" s="617">
        <v>5975577</v>
      </c>
      <c r="F12" s="618">
        <v>5975577</v>
      </c>
      <c r="G12" s="618">
        <v>5975577</v>
      </c>
      <c r="H12" s="618">
        <v>5975577</v>
      </c>
      <c r="I12" s="618">
        <v>5975577</v>
      </c>
      <c r="J12" s="618">
        <v>5975577</v>
      </c>
      <c r="K12" s="618">
        <v>5975577</v>
      </c>
      <c r="L12" s="618">
        <v>5975577</v>
      </c>
    </row>
    <row r="13" spans="1:12">
      <c r="B13" s="186" t="s">
        <v>324</v>
      </c>
      <c r="C13" s="618">
        <v>2708508</v>
      </c>
      <c r="D13" s="618">
        <v>2708508</v>
      </c>
      <c r="E13" s="617">
        <v>2586658</v>
      </c>
      <c r="F13" s="618">
        <v>2586658</v>
      </c>
      <c r="G13" s="618">
        <v>2586658</v>
      </c>
      <c r="H13" s="618">
        <v>2586658</v>
      </c>
      <c r="I13" s="618">
        <v>2586658</v>
      </c>
      <c r="J13" s="618">
        <v>2586658</v>
      </c>
      <c r="K13" s="618">
        <v>2586658</v>
      </c>
      <c r="L13" s="618">
        <v>2586658</v>
      </c>
    </row>
    <row r="14" spans="1:12">
      <c r="B14" s="186" t="s">
        <v>325</v>
      </c>
      <c r="C14" s="619">
        <v>-319715</v>
      </c>
      <c r="D14" s="619">
        <v>-319715</v>
      </c>
      <c r="E14" s="372">
        <v>-322593</v>
      </c>
      <c r="F14" s="619">
        <v>-321553</v>
      </c>
      <c r="G14" s="619">
        <v>-321553</v>
      </c>
      <c r="H14" s="619">
        <v>-321553</v>
      </c>
      <c r="I14" s="619">
        <v>-321553</v>
      </c>
      <c r="J14" s="619">
        <v>-321553</v>
      </c>
      <c r="K14" s="619">
        <v>-321553</v>
      </c>
      <c r="L14" s="619">
        <v>-321553</v>
      </c>
    </row>
    <row r="15" spans="1:12">
      <c r="B15" s="186" t="s">
        <v>326</v>
      </c>
      <c r="C15" s="619">
        <v>-154006</v>
      </c>
      <c r="D15" s="619">
        <v>-154006</v>
      </c>
      <c r="E15" s="372">
        <v>-155398</v>
      </c>
      <c r="F15" s="619">
        <v>-154902</v>
      </c>
      <c r="G15" s="619">
        <v>-154902</v>
      </c>
      <c r="H15" s="619">
        <v>-154902</v>
      </c>
      <c r="I15" s="619">
        <v>-154902</v>
      </c>
      <c r="J15" s="619">
        <v>-154902</v>
      </c>
      <c r="K15" s="619">
        <v>-154902</v>
      </c>
      <c r="L15" s="619">
        <v>-154902</v>
      </c>
    </row>
    <row r="16" spans="1:12">
      <c r="B16" s="186" t="s">
        <v>327</v>
      </c>
      <c r="C16" s="619">
        <v>8664459</v>
      </c>
      <c r="D16" s="619">
        <v>8664459</v>
      </c>
      <c r="E16" s="372">
        <v>8084244</v>
      </c>
      <c r="F16" s="619">
        <v>8085780</v>
      </c>
      <c r="G16" s="619">
        <v>8085780</v>
      </c>
      <c r="H16" s="619">
        <v>8085780</v>
      </c>
      <c r="I16" s="619">
        <v>8085780</v>
      </c>
      <c r="J16" s="619">
        <v>8085780</v>
      </c>
      <c r="K16" s="619">
        <v>8085780</v>
      </c>
      <c r="L16" s="619">
        <v>8085780</v>
      </c>
    </row>
    <row r="17" spans="2:12" ht="6" customHeight="1">
      <c r="D17" s="620"/>
      <c r="F17" s="620"/>
    </row>
    <row r="18" spans="2:12">
      <c r="B18" s="186" t="s">
        <v>328</v>
      </c>
      <c r="C18" s="619">
        <v>2166114.75</v>
      </c>
      <c r="D18" s="619">
        <v>2166114.75</v>
      </c>
      <c r="E18" s="372">
        <v>2021061</v>
      </c>
      <c r="F18" s="619">
        <v>2021445</v>
      </c>
      <c r="G18" s="619">
        <v>2021445</v>
      </c>
      <c r="H18" s="619">
        <v>2021445</v>
      </c>
      <c r="I18" s="619">
        <v>2021445</v>
      </c>
      <c r="J18" s="619">
        <v>2021445</v>
      </c>
      <c r="K18" s="619">
        <v>2021445</v>
      </c>
      <c r="L18" s="619">
        <v>2021445</v>
      </c>
    </row>
    <row r="19" spans="2:12">
      <c r="B19" s="186" t="s">
        <v>329</v>
      </c>
      <c r="C19" s="619">
        <v>1083057.375</v>
      </c>
      <c r="D19" s="619">
        <v>1083057.375</v>
      </c>
      <c r="E19" s="372">
        <v>1010530.5</v>
      </c>
      <c r="F19" s="619">
        <v>1010722.5</v>
      </c>
      <c r="G19" s="619">
        <v>1010722.5</v>
      </c>
      <c r="H19" s="619">
        <v>1010722.5</v>
      </c>
      <c r="I19" s="619">
        <v>1010722.5</v>
      </c>
      <c r="J19" s="619">
        <v>1010722.5</v>
      </c>
      <c r="K19" s="619">
        <v>1010722.5</v>
      </c>
      <c r="L19" s="619">
        <v>1010722.5</v>
      </c>
    </row>
    <row r="20" spans="2:12" ht="12.95" customHeight="1" thickBot="1">
      <c r="D20" s="620"/>
      <c r="F20" s="620"/>
    </row>
    <row r="21" spans="2:12" ht="14.25" thickTop="1" thickBot="1">
      <c r="B21" s="186" t="s">
        <v>320</v>
      </c>
      <c r="C21" s="713"/>
      <c r="D21" s="714"/>
      <c r="E21" s="715"/>
      <c r="F21" s="714"/>
      <c r="G21" s="714"/>
      <c r="H21" s="714"/>
      <c r="I21" s="714"/>
      <c r="J21" s="714"/>
      <c r="K21" s="714"/>
      <c r="L21" s="716"/>
    </row>
    <row r="22" spans="2:12" ht="13.5" thickTop="1"/>
  </sheetData>
  <mergeCells count="1">
    <mergeCell ref="A5:G5"/>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V24"/>
  <sheetViews>
    <sheetView zoomScaleNormal="100" workbookViewId="0">
      <pane xSplit="1" ySplit="11" topLeftCell="DE12" activePane="bottomRight" state="frozen"/>
      <selection pane="topRight" activeCell="B1" sqref="B1"/>
      <selection pane="bottomLeft" activeCell="A12" sqref="A12"/>
      <selection pane="bottomRight" activeCell="D15" sqref="D15"/>
    </sheetView>
  </sheetViews>
  <sheetFormatPr defaultColWidth="8.85546875" defaultRowHeight="12.75"/>
  <cols>
    <col min="1" max="1" width="48.140625" style="190" customWidth="1"/>
    <col min="2" max="2" width="10.140625" style="190" customWidth="1"/>
    <col min="3" max="3" width="9.42578125" style="190" customWidth="1"/>
    <col min="4" max="19" width="9.140625" style="190" customWidth="1"/>
    <col min="20" max="25" width="8.85546875" style="190" customWidth="1"/>
    <col min="26" max="43" width="8.85546875" style="190" bestFit="1" customWidth="1"/>
    <col min="44" max="125" width="9.140625" style="190" bestFit="1" customWidth="1"/>
    <col min="126" max="126" width="8.85546875" style="190" bestFit="1" customWidth="1"/>
    <col min="127" max="16384" width="8.85546875" style="190"/>
  </cols>
  <sheetData>
    <row r="1" spans="1:126" ht="18.75">
      <c r="A1" s="656" t="s">
        <v>300</v>
      </c>
      <c r="J1" s="178"/>
    </row>
    <row r="2" spans="1:126" ht="15.75">
      <c r="A2" s="657" t="s">
        <v>333</v>
      </c>
      <c r="J2" s="179"/>
    </row>
    <row r="3" spans="1:126" ht="21">
      <c r="A3" s="180" t="s">
        <v>301</v>
      </c>
      <c r="J3" s="180"/>
    </row>
    <row r="4" spans="1:126" ht="31.5">
      <c r="A4" s="658" t="s">
        <v>317</v>
      </c>
      <c r="J4" s="243"/>
    </row>
    <row r="5" spans="1:126" ht="23.1" customHeight="1">
      <c r="A5" s="749" t="s">
        <v>318</v>
      </c>
      <c r="B5" s="749"/>
      <c r="C5" s="749"/>
      <c r="D5" s="749"/>
      <c r="E5" s="579"/>
      <c r="F5" s="579"/>
      <c r="G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row>
    <row r="6" spans="1:126" ht="26.45" customHeight="1">
      <c r="A6" s="749"/>
      <c r="B6" s="749"/>
      <c r="C6" s="749"/>
      <c r="D6" s="749"/>
      <c r="E6" s="579"/>
      <c r="F6" s="579"/>
      <c r="G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row>
    <row r="7" spans="1:126" s="189" customFormat="1" ht="12"/>
    <row r="8" spans="1:126" s="189" customFormat="1" ht="12"/>
    <row r="9" spans="1:126" s="189" customFormat="1" ht="12"/>
    <row r="10" spans="1:126" s="189" customFormat="1" ht="12"/>
    <row r="11" spans="1:126" s="580" customFormat="1" ht="15.75" thickBot="1">
      <c r="B11" s="461">
        <v>44378</v>
      </c>
      <c r="C11" s="461">
        <v>44409</v>
      </c>
      <c r="D11" s="461">
        <v>44440</v>
      </c>
      <c r="E11" s="461">
        <v>44470</v>
      </c>
      <c r="F11" s="461">
        <v>44501</v>
      </c>
      <c r="G11" s="461">
        <v>44531</v>
      </c>
      <c r="H11" s="461">
        <v>44562</v>
      </c>
      <c r="I11" s="461">
        <v>44593</v>
      </c>
      <c r="J11" s="461">
        <v>44621</v>
      </c>
      <c r="K11" s="461">
        <v>44652</v>
      </c>
      <c r="L11" s="461">
        <v>44682</v>
      </c>
      <c r="M11" s="461">
        <v>44713</v>
      </c>
      <c r="N11" s="461">
        <v>44743</v>
      </c>
      <c r="O11" s="461">
        <v>44774</v>
      </c>
      <c r="P11" s="461">
        <v>44805</v>
      </c>
      <c r="Q11" s="461">
        <v>44835</v>
      </c>
      <c r="R11" s="461">
        <v>44866</v>
      </c>
      <c r="S11" s="461">
        <v>44896</v>
      </c>
      <c r="T11" s="461">
        <v>44927</v>
      </c>
      <c r="U11" s="461">
        <v>44958</v>
      </c>
      <c r="V11" s="461">
        <v>44986</v>
      </c>
      <c r="W11" s="461">
        <v>45017</v>
      </c>
      <c r="X11" s="461">
        <v>45047</v>
      </c>
      <c r="Y11" s="461">
        <v>45078</v>
      </c>
      <c r="Z11" s="448">
        <v>45108</v>
      </c>
      <c r="AA11" s="448">
        <v>45139</v>
      </c>
      <c r="AB11" s="448">
        <v>45170</v>
      </c>
      <c r="AC11" s="448">
        <v>45200</v>
      </c>
      <c r="AD11" s="448">
        <v>45231</v>
      </c>
      <c r="AE11" s="448">
        <v>45261</v>
      </c>
      <c r="AF11" s="448">
        <v>45292</v>
      </c>
      <c r="AG11" s="448">
        <v>45323</v>
      </c>
      <c r="AH11" s="448">
        <v>45352</v>
      </c>
      <c r="AI11" s="448">
        <v>45383</v>
      </c>
      <c r="AJ11" s="448">
        <v>45413</v>
      </c>
      <c r="AK11" s="448">
        <v>45444</v>
      </c>
      <c r="AL11" s="448">
        <v>45474</v>
      </c>
      <c r="AM11" s="448">
        <v>45505</v>
      </c>
      <c r="AN11" s="448">
        <v>45536</v>
      </c>
      <c r="AO11" s="448">
        <v>45566</v>
      </c>
      <c r="AP11" s="448">
        <v>45597</v>
      </c>
      <c r="AQ11" s="448">
        <v>45627</v>
      </c>
      <c r="AR11" s="461">
        <v>45658</v>
      </c>
      <c r="AS11" s="461">
        <v>45689</v>
      </c>
      <c r="AT11" s="461">
        <v>45717</v>
      </c>
      <c r="AU11" s="461">
        <v>45748</v>
      </c>
      <c r="AV11" s="461">
        <v>45778</v>
      </c>
      <c r="AW11" s="461">
        <v>45809</v>
      </c>
      <c r="AX11" s="461">
        <v>45839</v>
      </c>
      <c r="AY11" s="461">
        <v>45870</v>
      </c>
      <c r="AZ11" s="461">
        <v>45901</v>
      </c>
      <c r="BA11" s="461">
        <v>45931</v>
      </c>
      <c r="BB11" s="461">
        <v>45962</v>
      </c>
      <c r="BC11" s="461">
        <v>45992</v>
      </c>
      <c r="BD11" s="461">
        <v>46023</v>
      </c>
      <c r="BE11" s="461">
        <v>46054</v>
      </c>
      <c r="BF11" s="461">
        <v>46082</v>
      </c>
      <c r="BG11" s="461">
        <v>46113</v>
      </c>
      <c r="BH11" s="461">
        <v>46143</v>
      </c>
      <c r="BI11" s="461">
        <v>46174</v>
      </c>
      <c r="BJ11" s="461">
        <v>46204</v>
      </c>
      <c r="BK11" s="461">
        <v>46235</v>
      </c>
      <c r="BL11" s="461">
        <v>46266</v>
      </c>
      <c r="BM11" s="461">
        <v>46296</v>
      </c>
      <c r="BN11" s="461">
        <v>46327</v>
      </c>
      <c r="BO11" s="461">
        <v>46357</v>
      </c>
      <c r="BP11" s="461">
        <v>46388</v>
      </c>
      <c r="BQ11" s="461">
        <v>46419</v>
      </c>
      <c r="BR11" s="461">
        <v>46447</v>
      </c>
      <c r="BS11" s="461">
        <v>46478</v>
      </c>
      <c r="BT11" s="461">
        <v>46508</v>
      </c>
      <c r="BU11" s="461">
        <v>46539</v>
      </c>
      <c r="BV11" s="461">
        <v>46569</v>
      </c>
      <c r="BW11" s="461">
        <v>46600</v>
      </c>
      <c r="BX11" s="461">
        <v>46631</v>
      </c>
      <c r="BY11" s="461">
        <v>46661</v>
      </c>
      <c r="BZ11" s="461">
        <v>46692</v>
      </c>
      <c r="CA11" s="461">
        <v>46722</v>
      </c>
      <c r="CB11" s="461">
        <v>46753</v>
      </c>
      <c r="CC11" s="461">
        <v>46784</v>
      </c>
      <c r="CD11" s="461">
        <v>46813</v>
      </c>
      <c r="CE11" s="461">
        <v>46844</v>
      </c>
      <c r="CF11" s="461">
        <v>46874</v>
      </c>
      <c r="CG11" s="461">
        <v>46905</v>
      </c>
      <c r="CH11" s="461">
        <v>46935</v>
      </c>
      <c r="CI11" s="461">
        <v>46966</v>
      </c>
      <c r="CJ11" s="461">
        <v>46997</v>
      </c>
      <c r="CK11" s="461">
        <v>47027</v>
      </c>
      <c r="CL11" s="461">
        <v>47058</v>
      </c>
      <c r="CM11" s="461">
        <v>47088</v>
      </c>
      <c r="CN11" s="461">
        <v>47119</v>
      </c>
      <c r="CO11" s="461">
        <v>47150</v>
      </c>
      <c r="CP11" s="461">
        <v>47178</v>
      </c>
      <c r="CQ11" s="461">
        <v>47209</v>
      </c>
      <c r="CR11" s="461">
        <v>47239</v>
      </c>
      <c r="CS11" s="461">
        <v>47270</v>
      </c>
      <c r="CT11" s="461">
        <v>47300</v>
      </c>
      <c r="CU11" s="461">
        <v>47331</v>
      </c>
      <c r="CV11" s="461">
        <v>47362</v>
      </c>
      <c r="CW11" s="461">
        <v>47392</v>
      </c>
      <c r="CX11" s="461">
        <v>47423</v>
      </c>
      <c r="CY11" s="461">
        <v>47453</v>
      </c>
      <c r="CZ11" s="461">
        <v>47484</v>
      </c>
      <c r="DA11" s="461">
        <v>47515</v>
      </c>
      <c r="DB11" s="461">
        <v>47543</v>
      </c>
      <c r="DC11" s="461">
        <v>47574</v>
      </c>
      <c r="DD11" s="461">
        <v>47604</v>
      </c>
      <c r="DE11" s="461">
        <v>47635</v>
      </c>
      <c r="DF11" s="461">
        <v>47665</v>
      </c>
      <c r="DG11" s="461">
        <v>47696</v>
      </c>
      <c r="DH11" s="461">
        <v>47727</v>
      </c>
      <c r="DI11" s="461">
        <v>47757</v>
      </c>
      <c r="DJ11" s="461">
        <v>47788</v>
      </c>
      <c r="DK11" s="461">
        <v>47818</v>
      </c>
      <c r="DL11" s="461">
        <v>47849</v>
      </c>
      <c r="DM11" s="461">
        <v>47880</v>
      </c>
      <c r="DN11" s="461">
        <v>47908</v>
      </c>
      <c r="DO11" s="461">
        <v>47939</v>
      </c>
      <c r="DP11" s="461">
        <v>47969</v>
      </c>
      <c r="DQ11" s="461">
        <v>48000</v>
      </c>
      <c r="DR11" s="461">
        <v>48030</v>
      </c>
      <c r="DS11" s="461">
        <v>48061</v>
      </c>
      <c r="DT11" s="461">
        <v>48092</v>
      </c>
      <c r="DU11" s="461">
        <v>48122</v>
      </c>
      <c r="DV11" s="448"/>
    </row>
    <row r="12" spans="1:126" s="551" customFormat="1" ht="15.75" thickBot="1">
      <c r="A12" s="207" t="s">
        <v>88</v>
      </c>
      <c r="B12" s="586"/>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1"/>
      <c r="AA12" s="581"/>
      <c r="AB12" s="581"/>
      <c r="AC12" s="581"/>
      <c r="AD12" s="581"/>
      <c r="AE12" s="581"/>
      <c r="AF12" s="581"/>
      <c r="AG12" s="581"/>
      <c r="AH12" s="581"/>
      <c r="AI12" s="581"/>
      <c r="AJ12" s="581"/>
      <c r="AK12" s="581"/>
      <c r="AL12" s="581"/>
      <c r="AM12" s="581"/>
      <c r="AN12" s="581"/>
      <c r="AO12" s="581"/>
      <c r="AP12" s="581"/>
      <c r="AQ12" s="581"/>
      <c r="AR12" s="586"/>
      <c r="AS12" s="586"/>
      <c r="AT12" s="586"/>
      <c r="AU12" s="586"/>
      <c r="AV12" s="586"/>
      <c r="AW12" s="586"/>
      <c r="AX12" s="586"/>
      <c r="AY12" s="586"/>
      <c r="AZ12" s="586"/>
      <c r="BA12" s="586"/>
      <c r="BB12" s="586"/>
      <c r="BC12" s="586"/>
      <c r="BD12" s="586"/>
      <c r="BE12" s="586"/>
      <c r="BF12" s="586"/>
      <c r="BG12" s="586"/>
      <c r="BH12" s="586"/>
      <c r="BI12" s="586"/>
      <c r="BJ12" s="586"/>
      <c r="BK12" s="586"/>
      <c r="BL12" s="586"/>
      <c r="BM12" s="586"/>
      <c r="BN12" s="586"/>
      <c r="BO12" s="586"/>
      <c r="BP12" s="586"/>
      <c r="BQ12" s="586"/>
      <c r="BR12" s="586"/>
      <c r="BS12" s="586"/>
      <c r="BT12" s="586"/>
      <c r="BU12" s="586"/>
      <c r="BV12" s="586"/>
      <c r="BW12" s="586"/>
      <c r="BX12" s="586"/>
      <c r="BY12" s="586"/>
      <c r="BZ12" s="586"/>
      <c r="CA12" s="586"/>
      <c r="CB12" s="586"/>
      <c r="CC12" s="586"/>
      <c r="CD12" s="586"/>
      <c r="CE12" s="586"/>
      <c r="CF12" s="586"/>
      <c r="CG12" s="586"/>
      <c r="CH12" s="586"/>
      <c r="CI12" s="586"/>
      <c r="CJ12" s="586"/>
      <c r="CK12" s="586"/>
      <c r="CL12" s="586"/>
      <c r="CM12" s="586"/>
      <c r="CN12" s="586"/>
      <c r="CO12" s="586"/>
      <c r="CP12" s="586"/>
      <c r="CQ12" s="586"/>
      <c r="CR12" s="586"/>
      <c r="CS12" s="586"/>
      <c r="CT12" s="586"/>
      <c r="CU12" s="586"/>
      <c r="CV12" s="586"/>
      <c r="CW12" s="586"/>
      <c r="CX12" s="586"/>
      <c r="CY12" s="586"/>
      <c r="CZ12" s="586"/>
      <c r="DA12" s="586"/>
      <c r="DB12" s="586"/>
      <c r="DC12" s="586"/>
      <c r="DD12" s="586"/>
      <c r="DE12" s="586"/>
      <c r="DF12" s="586"/>
      <c r="DG12" s="586"/>
      <c r="DH12" s="586"/>
      <c r="DI12" s="586"/>
      <c r="DJ12" s="586"/>
      <c r="DK12" s="586"/>
      <c r="DL12" s="586"/>
      <c r="DM12" s="586"/>
      <c r="DN12" s="586"/>
      <c r="DO12" s="586"/>
      <c r="DP12" s="586"/>
      <c r="DQ12" s="586"/>
      <c r="DR12" s="586"/>
      <c r="DS12" s="586"/>
      <c r="DT12" s="586"/>
      <c r="DU12" s="592"/>
    </row>
    <row r="13" spans="1:126" s="203" customFormat="1" ht="9" customHeight="1">
      <c r="A13" s="202"/>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AR13" s="587"/>
      <c r="AS13" s="587"/>
      <c r="AT13" s="587"/>
      <c r="AU13" s="587"/>
      <c r="AV13" s="587"/>
      <c r="AW13" s="587"/>
      <c r="AX13" s="587"/>
      <c r="AY13" s="587"/>
      <c r="AZ13" s="587"/>
      <c r="BA13" s="587"/>
      <c r="BB13" s="587"/>
      <c r="BC13" s="587"/>
      <c r="BD13" s="587"/>
      <c r="BE13" s="587"/>
      <c r="BF13" s="587"/>
      <c r="BG13" s="587"/>
      <c r="BH13" s="587"/>
      <c r="BI13" s="587"/>
      <c r="BJ13" s="587"/>
      <c r="BK13" s="587"/>
      <c r="BL13" s="587"/>
      <c r="BM13" s="587"/>
      <c r="BN13" s="587"/>
      <c r="BO13" s="587"/>
      <c r="BP13" s="587"/>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587"/>
      <c r="CU13" s="587"/>
      <c r="CV13" s="587"/>
      <c r="CW13" s="587"/>
      <c r="CX13" s="587"/>
      <c r="CY13" s="587"/>
      <c r="CZ13" s="587"/>
      <c r="DA13" s="587"/>
      <c r="DB13" s="587"/>
      <c r="DC13" s="587"/>
      <c r="DD13" s="587"/>
      <c r="DE13" s="587"/>
      <c r="DF13" s="587"/>
      <c r="DG13" s="587"/>
      <c r="DH13" s="587"/>
      <c r="DI13" s="587"/>
      <c r="DJ13" s="587"/>
      <c r="DK13" s="587"/>
      <c r="DL13" s="587"/>
      <c r="DM13" s="587"/>
      <c r="DN13" s="587"/>
      <c r="DO13" s="587"/>
      <c r="DP13" s="587"/>
      <c r="DQ13" s="587"/>
      <c r="DR13" s="587"/>
      <c r="DS13" s="587"/>
      <c r="DT13" s="587"/>
      <c r="DU13" s="587"/>
    </row>
    <row r="14" spans="1:126" s="203" customFormat="1" ht="15">
      <c r="A14" s="202" t="s">
        <v>90</v>
      </c>
      <c r="B14" s="588">
        <v>1300</v>
      </c>
      <c r="C14" s="588">
        <v>1300</v>
      </c>
      <c r="D14" s="588">
        <v>1300</v>
      </c>
      <c r="E14" s="588">
        <v>1300</v>
      </c>
      <c r="F14" s="588">
        <v>1300</v>
      </c>
      <c r="G14" s="588">
        <v>1300</v>
      </c>
      <c r="H14" s="588">
        <v>1300</v>
      </c>
      <c r="I14" s="588">
        <v>1300</v>
      </c>
      <c r="J14" s="588">
        <v>1300</v>
      </c>
      <c r="K14" s="588">
        <v>1300</v>
      </c>
      <c r="L14" s="588">
        <v>1300</v>
      </c>
      <c r="M14" s="588">
        <v>1300</v>
      </c>
      <c r="N14" s="588">
        <v>1300</v>
      </c>
      <c r="O14" s="588">
        <v>1300</v>
      </c>
      <c r="P14" s="588">
        <v>1300</v>
      </c>
      <c r="Q14" s="588">
        <v>1300</v>
      </c>
      <c r="R14" s="588">
        <v>1300</v>
      </c>
      <c r="S14" s="588">
        <v>1300</v>
      </c>
      <c r="T14" s="588">
        <v>1300</v>
      </c>
      <c r="U14" s="588">
        <v>1300</v>
      </c>
      <c r="V14" s="588">
        <v>1300</v>
      </c>
      <c r="W14" s="588">
        <v>1300</v>
      </c>
      <c r="X14" s="588">
        <v>1300</v>
      </c>
      <c r="Y14" s="588">
        <v>1300</v>
      </c>
      <c r="Z14" s="516">
        <v>1300</v>
      </c>
      <c r="AA14" s="516">
        <v>1300</v>
      </c>
      <c r="AB14" s="516">
        <v>1300</v>
      </c>
      <c r="AC14" s="516">
        <v>1300</v>
      </c>
      <c r="AD14" s="516">
        <v>1300</v>
      </c>
      <c r="AE14" s="516">
        <v>1300</v>
      </c>
      <c r="AF14" s="516">
        <v>1300</v>
      </c>
      <c r="AG14" s="516">
        <v>1300</v>
      </c>
      <c r="AH14" s="516">
        <v>1300</v>
      </c>
      <c r="AI14" s="516">
        <v>1300</v>
      </c>
      <c r="AJ14" s="516">
        <v>1300</v>
      </c>
      <c r="AK14" s="516">
        <v>1300</v>
      </c>
      <c r="AL14" s="516">
        <v>1300</v>
      </c>
      <c r="AM14" s="516">
        <v>1300</v>
      </c>
      <c r="AN14" s="516">
        <v>1300</v>
      </c>
      <c r="AO14" s="516">
        <v>1300</v>
      </c>
      <c r="AP14" s="516">
        <v>1300</v>
      </c>
      <c r="AQ14" s="516">
        <v>1300</v>
      </c>
      <c r="AR14" s="588">
        <v>1300</v>
      </c>
      <c r="AS14" s="588">
        <v>1300</v>
      </c>
      <c r="AT14" s="588">
        <v>1300</v>
      </c>
      <c r="AU14" s="588">
        <v>1300</v>
      </c>
      <c r="AV14" s="588">
        <v>1300</v>
      </c>
      <c r="AW14" s="588">
        <v>1300</v>
      </c>
      <c r="AX14" s="588">
        <v>1300</v>
      </c>
      <c r="AY14" s="588">
        <v>1300</v>
      </c>
      <c r="AZ14" s="588">
        <v>1300</v>
      </c>
      <c r="BA14" s="588">
        <v>1300</v>
      </c>
      <c r="BB14" s="588">
        <v>1300</v>
      </c>
      <c r="BC14" s="588">
        <v>1300</v>
      </c>
      <c r="BD14" s="588">
        <v>1300</v>
      </c>
      <c r="BE14" s="588">
        <v>1300</v>
      </c>
      <c r="BF14" s="588">
        <v>1300</v>
      </c>
      <c r="BG14" s="588">
        <v>1300</v>
      </c>
      <c r="BH14" s="588">
        <v>1300</v>
      </c>
      <c r="BI14" s="588">
        <v>1300</v>
      </c>
      <c r="BJ14" s="588">
        <v>1300</v>
      </c>
      <c r="BK14" s="588">
        <v>1300</v>
      </c>
      <c r="BL14" s="588">
        <v>1300</v>
      </c>
      <c r="BM14" s="588">
        <v>1300</v>
      </c>
      <c r="BN14" s="588">
        <v>1300</v>
      </c>
      <c r="BO14" s="588">
        <v>1300</v>
      </c>
      <c r="BP14" s="588">
        <v>1300</v>
      </c>
      <c r="BQ14" s="588">
        <v>1300</v>
      </c>
      <c r="BR14" s="588">
        <v>1300</v>
      </c>
      <c r="BS14" s="588">
        <v>1300</v>
      </c>
      <c r="BT14" s="588">
        <v>1300</v>
      </c>
      <c r="BU14" s="588">
        <v>1300</v>
      </c>
      <c r="BV14" s="588">
        <v>1300</v>
      </c>
      <c r="BW14" s="588">
        <v>1300</v>
      </c>
      <c r="BX14" s="588">
        <v>1300</v>
      </c>
      <c r="BY14" s="588">
        <v>1300</v>
      </c>
      <c r="BZ14" s="588">
        <v>1300</v>
      </c>
      <c r="CA14" s="588">
        <v>1300</v>
      </c>
      <c r="CB14" s="588">
        <v>1300</v>
      </c>
      <c r="CC14" s="588">
        <v>1300</v>
      </c>
      <c r="CD14" s="588">
        <v>1300</v>
      </c>
      <c r="CE14" s="588">
        <v>1300</v>
      </c>
      <c r="CF14" s="588">
        <v>1300</v>
      </c>
      <c r="CG14" s="588">
        <v>1300</v>
      </c>
      <c r="CH14" s="588">
        <v>1300</v>
      </c>
      <c r="CI14" s="588">
        <v>1300</v>
      </c>
      <c r="CJ14" s="588">
        <v>1300</v>
      </c>
      <c r="CK14" s="588">
        <v>1300</v>
      </c>
      <c r="CL14" s="588">
        <v>1300</v>
      </c>
      <c r="CM14" s="588">
        <v>1300</v>
      </c>
      <c r="CN14" s="588">
        <v>1300</v>
      </c>
      <c r="CO14" s="588">
        <v>1300</v>
      </c>
      <c r="CP14" s="588">
        <v>1300</v>
      </c>
      <c r="CQ14" s="588">
        <v>1300</v>
      </c>
      <c r="CR14" s="588">
        <v>1300</v>
      </c>
      <c r="CS14" s="588">
        <v>1300</v>
      </c>
      <c r="CT14" s="588">
        <v>1300</v>
      </c>
      <c r="CU14" s="588">
        <v>1300</v>
      </c>
      <c r="CV14" s="588">
        <v>1300</v>
      </c>
      <c r="CW14" s="588">
        <v>1300</v>
      </c>
      <c r="CX14" s="588">
        <v>1300</v>
      </c>
      <c r="CY14" s="588">
        <v>1300</v>
      </c>
      <c r="CZ14" s="588">
        <v>1300</v>
      </c>
      <c r="DA14" s="588">
        <v>1300</v>
      </c>
      <c r="DB14" s="588">
        <v>1300</v>
      </c>
      <c r="DC14" s="588">
        <v>1300</v>
      </c>
      <c r="DD14" s="588">
        <v>1300</v>
      </c>
      <c r="DE14" s="588">
        <v>1300</v>
      </c>
      <c r="DF14" s="588">
        <v>1300</v>
      </c>
      <c r="DG14" s="588">
        <v>1300</v>
      </c>
      <c r="DH14" s="588">
        <v>1300</v>
      </c>
      <c r="DI14" s="588">
        <v>1300</v>
      </c>
      <c r="DJ14" s="588">
        <v>1300</v>
      </c>
      <c r="DK14" s="588">
        <v>1300</v>
      </c>
      <c r="DL14" s="588">
        <v>1300</v>
      </c>
      <c r="DM14" s="588">
        <v>1300</v>
      </c>
      <c r="DN14" s="588">
        <v>1300</v>
      </c>
      <c r="DO14" s="588">
        <v>1300</v>
      </c>
      <c r="DP14" s="588">
        <v>1300</v>
      </c>
      <c r="DQ14" s="588">
        <v>1300</v>
      </c>
      <c r="DR14" s="588">
        <v>1300</v>
      </c>
      <c r="DS14" s="588">
        <v>1300</v>
      </c>
      <c r="DT14" s="588">
        <v>1300</v>
      </c>
      <c r="DU14" s="588">
        <v>1300</v>
      </c>
    </row>
    <row r="15" spans="1:126" s="203" customFormat="1" ht="15">
      <c r="A15" s="202" t="s">
        <v>91</v>
      </c>
      <c r="B15" s="588">
        <v>629</v>
      </c>
      <c r="C15" s="588">
        <v>629</v>
      </c>
      <c r="D15" s="588">
        <v>629</v>
      </c>
      <c r="E15" s="588">
        <v>629</v>
      </c>
      <c r="F15" s="588">
        <v>629</v>
      </c>
      <c r="G15" s="588">
        <v>629</v>
      </c>
      <c r="H15" s="588">
        <v>629</v>
      </c>
      <c r="I15" s="588">
        <v>629</v>
      </c>
      <c r="J15" s="588">
        <v>629</v>
      </c>
      <c r="K15" s="588">
        <v>629</v>
      </c>
      <c r="L15" s="588">
        <v>629</v>
      </c>
      <c r="M15" s="588">
        <v>629</v>
      </c>
      <c r="N15" s="588">
        <v>629</v>
      </c>
      <c r="O15" s="588">
        <v>629</v>
      </c>
      <c r="P15" s="588">
        <v>629</v>
      </c>
      <c r="Q15" s="588">
        <v>629</v>
      </c>
      <c r="R15" s="588">
        <v>629</v>
      </c>
      <c r="S15" s="588">
        <v>629</v>
      </c>
      <c r="T15" s="588">
        <v>629</v>
      </c>
      <c r="U15" s="588">
        <v>629</v>
      </c>
      <c r="V15" s="588">
        <v>629</v>
      </c>
      <c r="W15" s="588">
        <v>629</v>
      </c>
      <c r="X15" s="588">
        <v>629</v>
      </c>
      <c r="Y15" s="588">
        <v>629</v>
      </c>
      <c r="Z15" s="516">
        <v>629</v>
      </c>
      <c r="AA15" s="516">
        <v>629</v>
      </c>
      <c r="AB15" s="516">
        <v>629</v>
      </c>
      <c r="AC15" s="516">
        <v>629</v>
      </c>
      <c r="AD15" s="516">
        <v>629</v>
      </c>
      <c r="AE15" s="516">
        <v>629</v>
      </c>
      <c r="AF15" s="516">
        <v>629</v>
      </c>
      <c r="AG15" s="516">
        <v>629</v>
      </c>
      <c r="AH15" s="516">
        <v>629</v>
      </c>
      <c r="AI15" s="516">
        <v>629</v>
      </c>
      <c r="AJ15" s="516">
        <v>629</v>
      </c>
      <c r="AK15" s="516">
        <v>629</v>
      </c>
      <c r="AL15" s="516">
        <v>629</v>
      </c>
      <c r="AM15" s="516">
        <v>629</v>
      </c>
      <c r="AN15" s="516">
        <v>629</v>
      </c>
      <c r="AO15" s="516">
        <v>629</v>
      </c>
      <c r="AP15" s="516">
        <v>629</v>
      </c>
      <c r="AQ15" s="516">
        <v>629</v>
      </c>
      <c r="AR15" s="588">
        <v>629</v>
      </c>
      <c r="AS15" s="588">
        <v>629</v>
      </c>
      <c r="AT15" s="588">
        <v>629</v>
      </c>
      <c r="AU15" s="588">
        <v>629</v>
      </c>
      <c r="AV15" s="588">
        <v>629</v>
      </c>
      <c r="AW15" s="588">
        <v>629</v>
      </c>
      <c r="AX15" s="588">
        <v>629</v>
      </c>
      <c r="AY15" s="588">
        <v>629</v>
      </c>
      <c r="AZ15" s="588">
        <v>629</v>
      </c>
      <c r="BA15" s="588">
        <v>629</v>
      </c>
      <c r="BB15" s="588">
        <v>629</v>
      </c>
      <c r="BC15" s="588">
        <v>629</v>
      </c>
      <c r="BD15" s="588">
        <v>629</v>
      </c>
      <c r="BE15" s="588">
        <v>629</v>
      </c>
      <c r="BF15" s="588">
        <v>629</v>
      </c>
      <c r="BG15" s="588">
        <v>629</v>
      </c>
      <c r="BH15" s="588">
        <v>629</v>
      </c>
      <c r="BI15" s="588">
        <v>629</v>
      </c>
      <c r="BJ15" s="588">
        <v>629</v>
      </c>
      <c r="BK15" s="588">
        <v>629</v>
      </c>
      <c r="BL15" s="588">
        <v>629</v>
      </c>
      <c r="BM15" s="588">
        <v>629</v>
      </c>
      <c r="BN15" s="588">
        <v>629</v>
      </c>
      <c r="BO15" s="588">
        <v>629</v>
      </c>
      <c r="BP15" s="588">
        <v>629</v>
      </c>
      <c r="BQ15" s="588">
        <v>629</v>
      </c>
      <c r="BR15" s="588">
        <v>629</v>
      </c>
      <c r="BS15" s="588">
        <v>629</v>
      </c>
      <c r="BT15" s="588">
        <v>629</v>
      </c>
      <c r="BU15" s="588">
        <v>629</v>
      </c>
      <c r="BV15" s="588">
        <v>629</v>
      </c>
      <c r="BW15" s="588">
        <v>629</v>
      </c>
      <c r="BX15" s="588">
        <v>629</v>
      </c>
      <c r="BY15" s="588">
        <v>629</v>
      </c>
      <c r="BZ15" s="588">
        <v>629</v>
      </c>
      <c r="CA15" s="588">
        <v>629</v>
      </c>
      <c r="CB15" s="588">
        <v>629</v>
      </c>
      <c r="CC15" s="588">
        <v>629</v>
      </c>
      <c r="CD15" s="588">
        <v>629</v>
      </c>
      <c r="CE15" s="588">
        <v>629</v>
      </c>
      <c r="CF15" s="588">
        <v>629</v>
      </c>
      <c r="CG15" s="588">
        <v>629</v>
      </c>
      <c r="CH15" s="588">
        <v>629</v>
      </c>
      <c r="CI15" s="588">
        <v>629</v>
      </c>
      <c r="CJ15" s="588">
        <v>629</v>
      </c>
      <c r="CK15" s="588">
        <v>629</v>
      </c>
      <c r="CL15" s="588">
        <v>629</v>
      </c>
      <c r="CM15" s="588">
        <v>629</v>
      </c>
      <c r="CN15" s="588">
        <v>629</v>
      </c>
      <c r="CO15" s="588">
        <v>629</v>
      </c>
      <c r="CP15" s="588">
        <v>629</v>
      </c>
      <c r="CQ15" s="588">
        <v>629</v>
      </c>
      <c r="CR15" s="588">
        <v>629</v>
      </c>
      <c r="CS15" s="588">
        <v>629</v>
      </c>
      <c r="CT15" s="588">
        <v>629</v>
      </c>
      <c r="CU15" s="588">
        <v>629</v>
      </c>
      <c r="CV15" s="588">
        <v>629</v>
      </c>
      <c r="CW15" s="588">
        <v>629</v>
      </c>
      <c r="CX15" s="588">
        <v>629</v>
      </c>
      <c r="CY15" s="588">
        <v>629</v>
      </c>
      <c r="CZ15" s="588">
        <v>629</v>
      </c>
      <c r="DA15" s="588">
        <v>629</v>
      </c>
      <c r="DB15" s="588">
        <v>629</v>
      </c>
      <c r="DC15" s="588">
        <v>629</v>
      </c>
      <c r="DD15" s="588">
        <v>629</v>
      </c>
      <c r="DE15" s="588">
        <v>629</v>
      </c>
      <c r="DF15" s="588">
        <v>629</v>
      </c>
      <c r="DG15" s="588">
        <v>629</v>
      </c>
      <c r="DH15" s="588">
        <v>629</v>
      </c>
      <c r="DI15" s="588">
        <v>629</v>
      </c>
      <c r="DJ15" s="588">
        <v>629</v>
      </c>
      <c r="DK15" s="588">
        <v>629</v>
      </c>
      <c r="DL15" s="588">
        <v>629</v>
      </c>
      <c r="DM15" s="588">
        <v>629</v>
      </c>
      <c r="DN15" s="588">
        <v>629</v>
      </c>
      <c r="DO15" s="588">
        <v>629</v>
      </c>
      <c r="DP15" s="588">
        <v>629</v>
      </c>
      <c r="DQ15" s="588">
        <v>629</v>
      </c>
      <c r="DR15" s="588">
        <v>629</v>
      </c>
      <c r="DS15" s="588">
        <v>629</v>
      </c>
      <c r="DT15" s="588">
        <v>629</v>
      </c>
      <c r="DU15" s="588">
        <v>629</v>
      </c>
    </row>
    <row r="16" spans="1:126" s="203" customFormat="1" ht="15">
      <c r="A16" s="202" t="s">
        <v>89</v>
      </c>
      <c r="B16" s="589">
        <v>59</v>
      </c>
      <c r="C16" s="589">
        <v>59</v>
      </c>
      <c r="D16" s="589">
        <v>59</v>
      </c>
      <c r="E16" s="589">
        <v>59</v>
      </c>
      <c r="F16" s="589">
        <v>59</v>
      </c>
      <c r="G16" s="589">
        <v>59</v>
      </c>
      <c r="H16" s="589">
        <v>59</v>
      </c>
      <c r="I16" s="589">
        <v>59</v>
      </c>
      <c r="J16" s="589">
        <v>59</v>
      </c>
      <c r="K16" s="589">
        <v>59</v>
      </c>
      <c r="L16" s="589">
        <v>59</v>
      </c>
      <c r="M16" s="589">
        <v>59</v>
      </c>
      <c r="N16" s="589">
        <v>59</v>
      </c>
      <c r="O16" s="589">
        <v>59</v>
      </c>
      <c r="P16" s="589">
        <v>59</v>
      </c>
      <c r="Q16" s="589">
        <v>59</v>
      </c>
      <c r="R16" s="589">
        <v>59</v>
      </c>
      <c r="S16" s="589">
        <v>59</v>
      </c>
      <c r="T16" s="589">
        <v>59</v>
      </c>
      <c r="U16" s="589">
        <v>59</v>
      </c>
      <c r="V16" s="589">
        <v>59</v>
      </c>
      <c r="W16" s="589">
        <v>59</v>
      </c>
      <c r="X16" s="589">
        <v>59</v>
      </c>
      <c r="Y16" s="589">
        <v>59</v>
      </c>
      <c r="Z16" s="582">
        <v>59</v>
      </c>
      <c r="AA16" s="582">
        <v>59</v>
      </c>
      <c r="AB16" s="582">
        <v>59</v>
      </c>
      <c r="AC16" s="582">
        <v>59</v>
      </c>
      <c r="AD16" s="582">
        <v>59</v>
      </c>
      <c r="AE16" s="582">
        <v>59</v>
      </c>
      <c r="AF16" s="582">
        <v>59</v>
      </c>
      <c r="AG16" s="582">
        <v>59</v>
      </c>
      <c r="AH16" s="582">
        <v>59</v>
      </c>
      <c r="AI16" s="582">
        <v>59</v>
      </c>
      <c r="AJ16" s="582">
        <v>59</v>
      </c>
      <c r="AK16" s="582">
        <v>59</v>
      </c>
      <c r="AL16" s="582">
        <v>59</v>
      </c>
      <c r="AM16" s="582">
        <v>59</v>
      </c>
      <c r="AN16" s="582">
        <v>59</v>
      </c>
      <c r="AO16" s="582">
        <v>59</v>
      </c>
      <c r="AP16" s="582">
        <v>59</v>
      </c>
      <c r="AQ16" s="582">
        <v>59</v>
      </c>
      <c r="AR16" s="589">
        <v>59</v>
      </c>
      <c r="AS16" s="589">
        <v>59</v>
      </c>
      <c r="AT16" s="589">
        <v>59</v>
      </c>
      <c r="AU16" s="589">
        <v>59</v>
      </c>
      <c r="AV16" s="589">
        <v>59</v>
      </c>
      <c r="AW16" s="589">
        <v>59</v>
      </c>
      <c r="AX16" s="589">
        <v>59</v>
      </c>
      <c r="AY16" s="589">
        <v>59</v>
      </c>
      <c r="AZ16" s="589">
        <v>59</v>
      </c>
      <c r="BA16" s="589">
        <v>59</v>
      </c>
      <c r="BB16" s="589">
        <v>59</v>
      </c>
      <c r="BC16" s="589">
        <v>59</v>
      </c>
      <c r="BD16" s="589">
        <v>59</v>
      </c>
      <c r="BE16" s="589">
        <v>59</v>
      </c>
      <c r="BF16" s="589">
        <v>59</v>
      </c>
      <c r="BG16" s="589">
        <v>59</v>
      </c>
      <c r="BH16" s="589">
        <v>59</v>
      </c>
      <c r="BI16" s="589">
        <v>59</v>
      </c>
      <c r="BJ16" s="589">
        <v>59</v>
      </c>
      <c r="BK16" s="589">
        <v>59</v>
      </c>
      <c r="BL16" s="589">
        <v>59</v>
      </c>
      <c r="BM16" s="589">
        <v>59</v>
      </c>
      <c r="BN16" s="589">
        <v>59</v>
      </c>
      <c r="BO16" s="589">
        <v>59</v>
      </c>
      <c r="BP16" s="589">
        <v>59</v>
      </c>
      <c r="BQ16" s="589">
        <v>59</v>
      </c>
      <c r="BR16" s="589">
        <v>59</v>
      </c>
      <c r="BS16" s="589">
        <v>59</v>
      </c>
      <c r="BT16" s="589">
        <v>59</v>
      </c>
      <c r="BU16" s="589">
        <v>59</v>
      </c>
      <c r="BV16" s="589">
        <v>59</v>
      </c>
      <c r="BW16" s="589">
        <v>59</v>
      </c>
      <c r="BX16" s="589">
        <v>59</v>
      </c>
      <c r="BY16" s="589">
        <v>59</v>
      </c>
      <c r="BZ16" s="589">
        <v>59</v>
      </c>
      <c r="CA16" s="589">
        <v>59</v>
      </c>
      <c r="CB16" s="589">
        <v>59</v>
      </c>
      <c r="CC16" s="589">
        <v>59</v>
      </c>
      <c r="CD16" s="589">
        <v>59</v>
      </c>
      <c r="CE16" s="589">
        <v>59</v>
      </c>
      <c r="CF16" s="589">
        <v>59</v>
      </c>
      <c r="CG16" s="589">
        <v>59</v>
      </c>
      <c r="CH16" s="589">
        <v>59</v>
      </c>
      <c r="CI16" s="589">
        <v>59</v>
      </c>
      <c r="CJ16" s="589">
        <v>59</v>
      </c>
      <c r="CK16" s="589">
        <v>59</v>
      </c>
      <c r="CL16" s="589">
        <v>59</v>
      </c>
      <c r="CM16" s="589">
        <v>59</v>
      </c>
      <c r="CN16" s="589">
        <v>59</v>
      </c>
      <c r="CO16" s="589">
        <v>59</v>
      </c>
      <c r="CP16" s="589">
        <v>59</v>
      </c>
      <c r="CQ16" s="589">
        <v>59</v>
      </c>
      <c r="CR16" s="589">
        <v>59</v>
      </c>
      <c r="CS16" s="589">
        <v>59</v>
      </c>
      <c r="CT16" s="589">
        <v>59</v>
      </c>
      <c r="CU16" s="589">
        <v>59</v>
      </c>
      <c r="CV16" s="589">
        <v>59</v>
      </c>
      <c r="CW16" s="589">
        <v>59</v>
      </c>
      <c r="CX16" s="589">
        <v>59</v>
      </c>
      <c r="CY16" s="589">
        <v>59</v>
      </c>
      <c r="CZ16" s="589">
        <v>59</v>
      </c>
      <c r="DA16" s="589">
        <v>59</v>
      </c>
      <c r="DB16" s="589">
        <v>59</v>
      </c>
      <c r="DC16" s="589">
        <v>59</v>
      </c>
      <c r="DD16" s="589">
        <v>59</v>
      </c>
      <c r="DE16" s="589">
        <v>59</v>
      </c>
      <c r="DF16" s="589">
        <v>59</v>
      </c>
      <c r="DG16" s="589">
        <v>59</v>
      </c>
      <c r="DH16" s="589">
        <v>59</v>
      </c>
      <c r="DI16" s="589">
        <v>59</v>
      </c>
      <c r="DJ16" s="589">
        <v>59</v>
      </c>
      <c r="DK16" s="589">
        <v>59</v>
      </c>
      <c r="DL16" s="589">
        <v>59</v>
      </c>
      <c r="DM16" s="589">
        <v>59</v>
      </c>
      <c r="DN16" s="589">
        <v>59</v>
      </c>
      <c r="DO16" s="589">
        <v>59</v>
      </c>
      <c r="DP16" s="589">
        <v>59</v>
      </c>
      <c r="DQ16" s="589">
        <v>59</v>
      </c>
      <c r="DR16" s="589">
        <v>59</v>
      </c>
      <c r="DS16" s="589">
        <v>59</v>
      </c>
      <c r="DT16" s="589">
        <v>59</v>
      </c>
      <c r="DU16" s="589">
        <v>59</v>
      </c>
    </row>
    <row r="17" spans="1:125" s="203" customFormat="1" ht="15">
      <c r="A17" s="202"/>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row>
    <row r="18" spans="1:125" s="203" customFormat="1" ht="15">
      <c r="A18" s="202" t="s">
        <v>92</v>
      </c>
      <c r="B18" s="590">
        <v>0.25</v>
      </c>
      <c r="C18" s="590">
        <v>0.25</v>
      </c>
      <c r="D18" s="590">
        <v>0.25</v>
      </c>
      <c r="E18" s="590">
        <v>0.25</v>
      </c>
      <c r="F18" s="590">
        <v>0.25</v>
      </c>
      <c r="G18" s="590">
        <v>0.25</v>
      </c>
      <c r="H18" s="590">
        <v>0.25</v>
      </c>
      <c r="I18" s="590">
        <v>0.25</v>
      </c>
      <c r="J18" s="590">
        <v>0.25</v>
      </c>
      <c r="K18" s="590">
        <v>0.25</v>
      </c>
      <c r="L18" s="590">
        <v>0.25</v>
      </c>
      <c r="M18" s="590">
        <v>0.25</v>
      </c>
      <c r="N18" s="590">
        <v>0.25</v>
      </c>
      <c r="O18" s="590">
        <v>0.25</v>
      </c>
      <c r="P18" s="590">
        <v>0.25</v>
      </c>
      <c r="Q18" s="590">
        <v>0.25</v>
      </c>
      <c r="R18" s="590">
        <v>0.25</v>
      </c>
      <c r="S18" s="590">
        <v>0.25</v>
      </c>
      <c r="T18" s="590">
        <v>0.25</v>
      </c>
      <c r="U18" s="590">
        <v>0.25</v>
      </c>
      <c r="V18" s="590">
        <v>0.25</v>
      </c>
      <c r="W18" s="590">
        <v>0.25</v>
      </c>
      <c r="X18" s="590">
        <v>0.25</v>
      </c>
      <c r="Y18" s="590">
        <v>0.25</v>
      </c>
      <c r="Z18" s="583">
        <v>0.25</v>
      </c>
      <c r="AA18" s="583">
        <v>0.25</v>
      </c>
      <c r="AB18" s="583">
        <v>0.25</v>
      </c>
      <c r="AC18" s="583">
        <v>0.25</v>
      </c>
      <c r="AD18" s="583">
        <v>0.25</v>
      </c>
      <c r="AE18" s="583">
        <v>0.25</v>
      </c>
      <c r="AF18" s="583">
        <v>0.25</v>
      </c>
      <c r="AG18" s="583">
        <v>0.25</v>
      </c>
      <c r="AH18" s="583">
        <v>0.25</v>
      </c>
      <c r="AI18" s="583">
        <v>0.25</v>
      </c>
      <c r="AJ18" s="583">
        <v>0.25</v>
      </c>
      <c r="AK18" s="583">
        <v>0.25</v>
      </c>
      <c r="AL18" s="583">
        <v>0.25</v>
      </c>
      <c r="AM18" s="583">
        <v>0.25</v>
      </c>
      <c r="AN18" s="583">
        <v>0.25</v>
      </c>
      <c r="AO18" s="583">
        <v>0.25</v>
      </c>
      <c r="AP18" s="583">
        <v>0.25</v>
      </c>
      <c r="AQ18" s="583">
        <v>0.25</v>
      </c>
      <c r="AR18" s="590">
        <v>0.25</v>
      </c>
      <c r="AS18" s="590">
        <v>0.25</v>
      </c>
      <c r="AT18" s="590">
        <v>0.25</v>
      </c>
      <c r="AU18" s="590">
        <v>0.25</v>
      </c>
      <c r="AV18" s="590">
        <v>0.25</v>
      </c>
      <c r="AW18" s="590">
        <v>0.25</v>
      </c>
      <c r="AX18" s="590">
        <v>0.25</v>
      </c>
      <c r="AY18" s="590">
        <v>0.25</v>
      </c>
      <c r="AZ18" s="590">
        <v>0.25</v>
      </c>
      <c r="BA18" s="590">
        <v>0.25</v>
      </c>
      <c r="BB18" s="590">
        <v>0.25</v>
      </c>
      <c r="BC18" s="590">
        <v>0.25</v>
      </c>
      <c r="BD18" s="590">
        <v>0.25</v>
      </c>
      <c r="BE18" s="590">
        <v>0.25</v>
      </c>
      <c r="BF18" s="590">
        <v>0.25</v>
      </c>
      <c r="BG18" s="590">
        <v>0.25</v>
      </c>
      <c r="BH18" s="590">
        <v>0.25</v>
      </c>
      <c r="BI18" s="590">
        <v>0.25</v>
      </c>
      <c r="BJ18" s="590">
        <v>0.25</v>
      </c>
      <c r="BK18" s="590">
        <v>0.25</v>
      </c>
      <c r="BL18" s="590">
        <v>0.25</v>
      </c>
      <c r="BM18" s="590">
        <v>0.25</v>
      </c>
      <c r="BN18" s="590">
        <v>0.25</v>
      </c>
      <c r="BO18" s="590">
        <v>0.25</v>
      </c>
      <c r="BP18" s="590">
        <v>0.25</v>
      </c>
      <c r="BQ18" s="590">
        <v>0.25</v>
      </c>
      <c r="BR18" s="590">
        <v>0.25</v>
      </c>
      <c r="BS18" s="590">
        <v>0.25</v>
      </c>
      <c r="BT18" s="590">
        <v>0.25</v>
      </c>
      <c r="BU18" s="590">
        <v>0.25</v>
      </c>
      <c r="BV18" s="590">
        <v>0.25</v>
      </c>
      <c r="BW18" s="590">
        <v>0.25</v>
      </c>
      <c r="BX18" s="590">
        <v>0.25</v>
      </c>
      <c r="BY18" s="590">
        <v>0.25</v>
      </c>
      <c r="BZ18" s="590">
        <v>0.25</v>
      </c>
      <c r="CA18" s="590">
        <v>0.25</v>
      </c>
      <c r="CB18" s="590">
        <v>0.25</v>
      </c>
      <c r="CC18" s="590">
        <v>0.25</v>
      </c>
      <c r="CD18" s="590">
        <v>0.25</v>
      </c>
      <c r="CE18" s="590">
        <v>0.25</v>
      </c>
      <c r="CF18" s="590">
        <v>0.25</v>
      </c>
      <c r="CG18" s="590">
        <v>0.25</v>
      </c>
      <c r="CH18" s="590">
        <v>0.25</v>
      </c>
      <c r="CI18" s="590">
        <v>0.25</v>
      </c>
      <c r="CJ18" s="590">
        <v>0.25</v>
      </c>
      <c r="CK18" s="590">
        <v>0.25</v>
      </c>
      <c r="CL18" s="590">
        <v>0.25</v>
      </c>
      <c r="CM18" s="590">
        <v>0.25</v>
      </c>
      <c r="CN18" s="590">
        <v>0.25</v>
      </c>
      <c r="CO18" s="590">
        <v>0.25</v>
      </c>
      <c r="CP18" s="590">
        <v>0.25</v>
      </c>
      <c r="CQ18" s="590">
        <v>0.25</v>
      </c>
      <c r="CR18" s="590">
        <v>0.25</v>
      </c>
      <c r="CS18" s="590">
        <v>0.25</v>
      </c>
      <c r="CT18" s="590">
        <v>0.25</v>
      </c>
      <c r="CU18" s="590">
        <v>0.25</v>
      </c>
      <c r="CV18" s="590">
        <v>0.25</v>
      </c>
      <c r="CW18" s="590">
        <v>0.25</v>
      </c>
      <c r="CX18" s="590">
        <v>0.25</v>
      </c>
      <c r="CY18" s="590">
        <v>0.25</v>
      </c>
      <c r="CZ18" s="590">
        <v>0.25</v>
      </c>
      <c r="DA18" s="590">
        <v>0.25</v>
      </c>
      <c r="DB18" s="590">
        <v>0.25</v>
      </c>
      <c r="DC18" s="590">
        <v>0.25</v>
      </c>
      <c r="DD18" s="590">
        <v>0.25</v>
      </c>
      <c r="DE18" s="590">
        <v>0.25</v>
      </c>
      <c r="DF18" s="590">
        <v>0.25</v>
      </c>
      <c r="DG18" s="590">
        <v>0.25</v>
      </c>
      <c r="DH18" s="590">
        <v>0.25</v>
      </c>
      <c r="DI18" s="590">
        <v>0.25</v>
      </c>
      <c r="DJ18" s="590">
        <v>0.25</v>
      </c>
      <c r="DK18" s="590">
        <v>0.25</v>
      </c>
      <c r="DL18" s="590">
        <v>0.25</v>
      </c>
      <c r="DM18" s="590">
        <v>0.25</v>
      </c>
      <c r="DN18" s="590">
        <v>0.25</v>
      </c>
      <c r="DO18" s="590">
        <v>0.25</v>
      </c>
      <c r="DP18" s="590">
        <v>0.25</v>
      </c>
      <c r="DQ18" s="590">
        <v>0.25</v>
      </c>
      <c r="DR18" s="590">
        <v>0.25</v>
      </c>
      <c r="DS18" s="590">
        <v>0.25</v>
      </c>
      <c r="DT18" s="590">
        <v>0.25</v>
      </c>
      <c r="DU18" s="590">
        <v>0.25</v>
      </c>
    </row>
    <row r="19" spans="1:125" s="203" customFormat="1" ht="15">
      <c r="A19" s="202" t="s">
        <v>93</v>
      </c>
      <c r="B19" s="590">
        <v>0.25</v>
      </c>
      <c r="C19" s="590">
        <v>0.25</v>
      </c>
      <c r="D19" s="590">
        <v>0.25</v>
      </c>
      <c r="E19" s="590">
        <v>0.25</v>
      </c>
      <c r="F19" s="590">
        <v>0.25</v>
      </c>
      <c r="G19" s="590">
        <v>0.25</v>
      </c>
      <c r="H19" s="590">
        <v>0.25</v>
      </c>
      <c r="I19" s="590">
        <v>0.25</v>
      </c>
      <c r="J19" s="590">
        <v>0.25</v>
      </c>
      <c r="K19" s="590">
        <v>0.25</v>
      </c>
      <c r="L19" s="590">
        <v>0.25</v>
      </c>
      <c r="M19" s="590">
        <v>0.25</v>
      </c>
      <c r="N19" s="590">
        <v>0.25</v>
      </c>
      <c r="O19" s="590">
        <v>0.25</v>
      </c>
      <c r="P19" s="590">
        <v>0.25</v>
      </c>
      <c r="Q19" s="590">
        <v>0.25</v>
      </c>
      <c r="R19" s="590">
        <v>0.25</v>
      </c>
      <c r="S19" s="590">
        <v>0.25</v>
      </c>
      <c r="T19" s="590">
        <v>0.25</v>
      </c>
      <c r="U19" s="590">
        <v>0.25</v>
      </c>
      <c r="V19" s="590">
        <v>0.25</v>
      </c>
      <c r="W19" s="590">
        <v>0.25</v>
      </c>
      <c r="X19" s="590">
        <v>0.25</v>
      </c>
      <c r="Y19" s="590">
        <v>0.25</v>
      </c>
      <c r="Z19" s="583">
        <v>0.25</v>
      </c>
      <c r="AA19" s="583">
        <v>0.25</v>
      </c>
      <c r="AB19" s="583">
        <v>0.25</v>
      </c>
      <c r="AC19" s="583">
        <v>0.25</v>
      </c>
      <c r="AD19" s="583">
        <v>0.25</v>
      </c>
      <c r="AE19" s="583">
        <v>0.25</v>
      </c>
      <c r="AF19" s="583">
        <v>0.25</v>
      </c>
      <c r="AG19" s="583">
        <v>0.25</v>
      </c>
      <c r="AH19" s="583">
        <v>0.25</v>
      </c>
      <c r="AI19" s="583">
        <v>0.25</v>
      </c>
      <c r="AJ19" s="583">
        <v>0.25</v>
      </c>
      <c r="AK19" s="583">
        <v>0.25</v>
      </c>
      <c r="AL19" s="583">
        <v>0.25</v>
      </c>
      <c r="AM19" s="583">
        <v>0.25</v>
      </c>
      <c r="AN19" s="583">
        <v>0.25</v>
      </c>
      <c r="AO19" s="583">
        <v>0.25</v>
      </c>
      <c r="AP19" s="583">
        <v>0.25</v>
      </c>
      <c r="AQ19" s="583">
        <v>0.25</v>
      </c>
      <c r="AR19" s="590">
        <v>0.25</v>
      </c>
      <c r="AS19" s="590">
        <v>0.25</v>
      </c>
      <c r="AT19" s="590">
        <v>0.25</v>
      </c>
      <c r="AU19" s="590">
        <v>0.25</v>
      </c>
      <c r="AV19" s="590">
        <v>0.25</v>
      </c>
      <c r="AW19" s="590">
        <v>0.25</v>
      </c>
      <c r="AX19" s="590">
        <v>0.25</v>
      </c>
      <c r="AY19" s="590">
        <v>0.25</v>
      </c>
      <c r="AZ19" s="590">
        <v>0.25</v>
      </c>
      <c r="BA19" s="590">
        <v>0.25</v>
      </c>
      <c r="BB19" s="590">
        <v>0.25</v>
      </c>
      <c r="BC19" s="590">
        <v>0.25</v>
      </c>
      <c r="BD19" s="590">
        <v>0.25</v>
      </c>
      <c r="BE19" s="590">
        <v>0.25</v>
      </c>
      <c r="BF19" s="590">
        <v>0.25</v>
      </c>
      <c r="BG19" s="590">
        <v>0.25</v>
      </c>
      <c r="BH19" s="590">
        <v>0.25</v>
      </c>
      <c r="BI19" s="590">
        <v>0.25</v>
      </c>
      <c r="BJ19" s="590">
        <v>0.25</v>
      </c>
      <c r="BK19" s="590">
        <v>0.25</v>
      </c>
      <c r="BL19" s="590">
        <v>0.25</v>
      </c>
      <c r="BM19" s="590">
        <v>0.25</v>
      </c>
      <c r="BN19" s="590">
        <v>0.25</v>
      </c>
      <c r="BO19" s="590">
        <v>0.25</v>
      </c>
      <c r="BP19" s="590">
        <v>0.25</v>
      </c>
      <c r="BQ19" s="590">
        <v>0.25</v>
      </c>
      <c r="BR19" s="590">
        <v>0.25</v>
      </c>
      <c r="BS19" s="590">
        <v>0.25</v>
      </c>
      <c r="BT19" s="590">
        <v>0.25</v>
      </c>
      <c r="BU19" s="590">
        <v>0.25</v>
      </c>
      <c r="BV19" s="590">
        <v>0.25</v>
      </c>
      <c r="BW19" s="590">
        <v>0.25</v>
      </c>
      <c r="BX19" s="590">
        <v>0.25</v>
      </c>
      <c r="BY19" s="590">
        <v>0.25</v>
      </c>
      <c r="BZ19" s="590">
        <v>0.25</v>
      </c>
      <c r="CA19" s="590">
        <v>0.25</v>
      </c>
      <c r="CB19" s="590">
        <v>0.25</v>
      </c>
      <c r="CC19" s="590">
        <v>0.25</v>
      </c>
      <c r="CD19" s="590">
        <v>0.25</v>
      </c>
      <c r="CE19" s="590">
        <v>0.25</v>
      </c>
      <c r="CF19" s="590">
        <v>0.25</v>
      </c>
      <c r="CG19" s="590">
        <v>0.25</v>
      </c>
      <c r="CH19" s="590">
        <v>0.25</v>
      </c>
      <c r="CI19" s="590">
        <v>0.25</v>
      </c>
      <c r="CJ19" s="590">
        <v>0.25</v>
      </c>
      <c r="CK19" s="590">
        <v>0.25</v>
      </c>
      <c r="CL19" s="590">
        <v>0.25</v>
      </c>
      <c r="CM19" s="590">
        <v>0.25</v>
      </c>
      <c r="CN19" s="590">
        <v>0.25</v>
      </c>
      <c r="CO19" s="590">
        <v>0.25</v>
      </c>
      <c r="CP19" s="590">
        <v>0.25</v>
      </c>
      <c r="CQ19" s="590">
        <v>0.25</v>
      </c>
      <c r="CR19" s="590">
        <v>0.25</v>
      </c>
      <c r="CS19" s="590">
        <v>0.25</v>
      </c>
      <c r="CT19" s="590">
        <v>0.25</v>
      </c>
      <c r="CU19" s="590">
        <v>0.25</v>
      </c>
      <c r="CV19" s="590">
        <v>0.25</v>
      </c>
      <c r="CW19" s="590">
        <v>0.25</v>
      </c>
      <c r="CX19" s="590">
        <v>0.25</v>
      </c>
      <c r="CY19" s="590">
        <v>0.25</v>
      </c>
      <c r="CZ19" s="590">
        <v>0.25</v>
      </c>
      <c r="DA19" s="590">
        <v>0.25</v>
      </c>
      <c r="DB19" s="590">
        <v>0.25</v>
      </c>
      <c r="DC19" s="590">
        <v>0.25</v>
      </c>
      <c r="DD19" s="590">
        <v>0.25</v>
      </c>
      <c r="DE19" s="590">
        <v>0.25</v>
      </c>
      <c r="DF19" s="590">
        <v>0.25</v>
      </c>
      <c r="DG19" s="590">
        <v>0.25</v>
      </c>
      <c r="DH19" s="590">
        <v>0.25</v>
      </c>
      <c r="DI19" s="590">
        <v>0.25</v>
      </c>
      <c r="DJ19" s="590">
        <v>0.25</v>
      </c>
      <c r="DK19" s="590">
        <v>0.25</v>
      </c>
      <c r="DL19" s="590">
        <v>0.25</v>
      </c>
      <c r="DM19" s="590">
        <v>0.25</v>
      </c>
      <c r="DN19" s="590">
        <v>0.25</v>
      </c>
      <c r="DO19" s="590">
        <v>0.25</v>
      </c>
      <c r="DP19" s="590">
        <v>0.25</v>
      </c>
      <c r="DQ19" s="590">
        <v>0.25</v>
      </c>
      <c r="DR19" s="590">
        <v>0.25</v>
      </c>
      <c r="DS19" s="590">
        <v>0.25</v>
      </c>
      <c r="DT19" s="590">
        <v>0.25</v>
      </c>
      <c r="DU19" s="590">
        <v>0.25</v>
      </c>
    </row>
    <row r="20" spans="1:125" s="203" customFormat="1" ht="15">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row>
    <row r="21" spans="1:125" s="203" customFormat="1" ht="15">
      <c r="A21" s="202" t="s">
        <v>94</v>
      </c>
      <c r="B21" s="591">
        <v>0.24258048289738432</v>
      </c>
      <c r="C21" s="591">
        <v>0.24258048289738432</v>
      </c>
      <c r="D21" s="591">
        <v>0.24258048289738432</v>
      </c>
      <c r="E21" s="591">
        <v>0.24258048289738432</v>
      </c>
      <c r="F21" s="591">
        <v>0.24258048289738432</v>
      </c>
      <c r="G21" s="591">
        <v>0.24258048289738432</v>
      </c>
      <c r="H21" s="591">
        <v>0.24258048289738432</v>
      </c>
      <c r="I21" s="591">
        <v>0.24258048289738432</v>
      </c>
      <c r="J21" s="591">
        <v>0.24258048289738432</v>
      </c>
      <c r="K21" s="591">
        <v>0.24258048289738432</v>
      </c>
      <c r="L21" s="591">
        <v>0.24258048289738432</v>
      </c>
      <c r="M21" s="591">
        <v>0.24258048289738432</v>
      </c>
      <c r="N21" s="591">
        <v>0.24258048289738432</v>
      </c>
      <c r="O21" s="591">
        <v>0.24258048289738432</v>
      </c>
      <c r="P21" s="591">
        <v>0.24258048289738432</v>
      </c>
      <c r="Q21" s="591">
        <v>0.24258048289738432</v>
      </c>
      <c r="R21" s="591">
        <v>0.24258048289738432</v>
      </c>
      <c r="S21" s="591">
        <v>0.24258048289738432</v>
      </c>
      <c r="T21" s="591">
        <v>0.24258048289738432</v>
      </c>
      <c r="U21" s="591">
        <v>0.24258048289738432</v>
      </c>
      <c r="V21" s="591">
        <v>0.24258048289738432</v>
      </c>
      <c r="W21" s="591">
        <v>0.24258048289738432</v>
      </c>
      <c r="X21" s="591">
        <v>0.24258048289738432</v>
      </c>
      <c r="Y21" s="591">
        <v>0.24258048289738432</v>
      </c>
      <c r="Z21" s="541">
        <v>0.24258048289738432</v>
      </c>
      <c r="AA21" s="541">
        <v>0.24258048289738432</v>
      </c>
      <c r="AB21" s="541">
        <v>0.24258048289738432</v>
      </c>
      <c r="AC21" s="541">
        <v>0.24258048289738432</v>
      </c>
      <c r="AD21" s="541">
        <v>0.24258048289738432</v>
      </c>
      <c r="AE21" s="541">
        <v>0.24258048289738432</v>
      </c>
      <c r="AF21" s="541">
        <v>0.24258048289738432</v>
      </c>
      <c r="AG21" s="541">
        <v>0.24258048289738432</v>
      </c>
      <c r="AH21" s="541">
        <v>0.24258048289738432</v>
      </c>
      <c r="AI21" s="541">
        <v>0.24258048289738432</v>
      </c>
      <c r="AJ21" s="541">
        <v>0.24258048289738432</v>
      </c>
      <c r="AK21" s="541">
        <v>0.24258048289738432</v>
      </c>
      <c r="AL21" s="541">
        <v>0.24258048289738432</v>
      </c>
      <c r="AM21" s="541">
        <v>0.24258048289738432</v>
      </c>
      <c r="AN21" s="541">
        <v>0.24258048289738432</v>
      </c>
      <c r="AO21" s="541">
        <v>0.24258048289738432</v>
      </c>
      <c r="AP21" s="541">
        <v>0.24258048289738432</v>
      </c>
      <c r="AQ21" s="541">
        <v>0.24258048289738432</v>
      </c>
      <c r="AR21" s="591">
        <v>0.24258048289738432</v>
      </c>
      <c r="AS21" s="591">
        <v>0.24258048289738432</v>
      </c>
      <c r="AT21" s="591">
        <v>0.24258048289738432</v>
      </c>
      <c r="AU21" s="591">
        <v>0.24258048289738432</v>
      </c>
      <c r="AV21" s="591">
        <v>0.24258048289738432</v>
      </c>
      <c r="AW21" s="591">
        <v>0.24258048289738432</v>
      </c>
      <c r="AX21" s="591">
        <v>0.24258048289738432</v>
      </c>
      <c r="AY21" s="591">
        <v>0.24258048289738432</v>
      </c>
      <c r="AZ21" s="591">
        <v>0.24258048289738432</v>
      </c>
      <c r="BA21" s="591">
        <v>0.24258048289738432</v>
      </c>
      <c r="BB21" s="591">
        <v>0.24258048289738432</v>
      </c>
      <c r="BC21" s="591">
        <v>0.24258048289738432</v>
      </c>
      <c r="BD21" s="591">
        <v>0.24258048289738432</v>
      </c>
      <c r="BE21" s="591">
        <v>0.24258048289738432</v>
      </c>
      <c r="BF21" s="591">
        <v>0.24258048289738432</v>
      </c>
      <c r="BG21" s="591">
        <v>0.24258048289738432</v>
      </c>
      <c r="BH21" s="591">
        <v>0.24258048289738432</v>
      </c>
      <c r="BI21" s="591">
        <v>0.24258048289738432</v>
      </c>
      <c r="BJ21" s="591">
        <v>0.24258048289738432</v>
      </c>
      <c r="BK21" s="591">
        <v>0.24258048289738432</v>
      </c>
      <c r="BL21" s="591">
        <v>0.24258048289738432</v>
      </c>
      <c r="BM21" s="591">
        <v>0.24258048289738432</v>
      </c>
      <c r="BN21" s="591">
        <v>0.24258048289738432</v>
      </c>
      <c r="BO21" s="591">
        <v>0.24258048289738432</v>
      </c>
      <c r="BP21" s="591">
        <v>0.24258048289738432</v>
      </c>
      <c r="BQ21" s="591">
        <v>0.24258048289738432</v>
      </c>
      <c r="BR21" s="591">
        <v>0.24258048289738432</v>
      </c>
      <c r="BS21" s="591">
        <v>0.24258048289738432</v>
      </c>
      <c r="BT21" s="591">
        <v>0.24258048289738432</v>
      </c>
      <c r="BU21" s="591">
        <v>0.24258048289738432</v>
      </c>
      <c r="BV21" s="591">
        <v>0.24258048289738432</v>
      </c>
      <c r="BW21" s="591">
        <v>0.24258048289738432</v>
      </c>
      <c r="BX21" s="591">
        <v>0.24258048289738432</v>
      </c>
      <c r="BY21" s="591">
        <v>0.24258048289738432</v>
      </c>
      <c r="BZ21" s="591">
        <v>0.24258048289738432</v>
      </c>
      <c r="CA21" s="591">
        <v>0.24258048289738432</v>
      </c>
      <c r="CB21" s="591">
        <v>0.24258048289738432</v>
      </c>
      <c r="CC21" s="591">
        <v>0.24258048289738432</v>
      </c>
      <c r="CD21" s="591">
        <v>0.24258048289738432</v>
      </c>
      <c r="CE21" s="591">
        <v>0.24258048289738432</v>
      </c>
      <c r="CF21" s="591">
        <v>0.24258048289738432</v>
      </c>
      <c r="CG21" s="591">
        <v>0.24258048289738432</v>
      </c>
      <c r="CH21" s="591">
        <v>0.24258048289738432</v>
      </c>
      <c r="CI21" s="591">
        <v>0.24258048289738432</v>
      </c>
      <c r="CJ21" s="591">
        <v>0.24258048289738432</v>
      </c>
      <c r="CK21" s="591">
        <v>0.24258048289738432</v>
      </c>
      <c r="CL21" s="591">
        <v>0.24258048289738432</v>
      </c>
      <c r="CM21" s="591">
        <v>0.24258048289738432</v>
      </c>
      <c r="CN21" s="591">
        <v>0.24258048289738432</v>
      </c>
      <c r="CO21" s="591">
        <v>0.24258048289738432</v>
      </c>
      <c r="CP21" s="591">
        <v>0.24258048289738432</v>
      </c>
      <c r="CQ21" s="591">
        <v>0.24258048289738432</v>
      </c>
      <c r="CR21" s="591">
        <v>0.24258048289738432</v>
      </c>
      <c r="CS21" s="591">
        <v>0.24258048289738432</v>
      </c>
      <c r="CT21" s="591">
        <v>0.24258048289738432</v>
      </c>
      <c r="CU21" s="591">
        <v>0.24258048289738432</v>
      </c>
      <c r="CV21" s="591">
        <v>0.24258048289738432</v>
      </c>
      <c r="CW21" s="591">
        <v>0.24258048289738432</v>
      </c>
      <c r="CX21" s="591">
        <v>0.24258048289738432</v>
      </c>
      <c r="CY21" s="591">
        <v>0.24258048289738432</v>
      </c>
      <c r="CZ21" s="591">
        <v>0.24258048289738432</v>
      </c>
      <c r="DA21" s="591">
        <v>0.24258048289738432</v>
      </c>
      <c r="DB21" s="591">
        <v>0.24258048289738432</v>
      </c>
      <c r="DC21" s="591">
        <v>0.24258048289738432</v>
      </c>
      <c r="DD21" s="591">
        <v>0.24258048289738432</v>
      </c>
      <c r="DE21" s="591">
        <v>0.24258048289738432</v>
      </c>
      <c r="DF21" s="591">
        <v>0.24258048289738432</v>
      </c>
      <c r="DG21" s="591">
        <v>0.24258048289738432</v>
      </c>
      <c r="DH21" s="591">
        <v>0.24258048289738432</v>
      </c>
      <c r="DI21" s="591">
        <v>0.24258048289738432</v>
      </c>
      <c r="DJ21" s="591">
        <v>0.24258048289738432</v>
      </c>
      <c r="DK21" s="591">
        <v>0.24258048289738432</v>
      </c>
      <c r="DL21" s="591">
        <v>0.24258048289738432</v>
      </c>
      <c r="DM21" s="591">
        <v>0.24258048289738432</v>
      </c>
      <c r="DN21" s="591">
        <v>0.24258048289738432</v>
      </c>
      <c r="DO21" s="591">
        <v>0.24258048289738432</v>
      </c>
      <c r="DP21" s="591">
        <v>0.24258048289738432</v>
      </c>
      <c r="DQ21" s="591">
        <v>0.24258048289738432</v>
      </c>
      <c r="DR21" s="591">
        <v>0.24258048289738432</v>
      </c>
      <c r="DS21" s="591">
        <v>0.24258048289738432</v>
      </c>
      <c r="DT21" s="591">
        <v>0.24258048289738432</v>
      </c>
      <c r="DU21" s="591">
        <v>0.24258048289738432</v>
      </c>
    </row>
    <row r="22" spans="1:125" s="203" customFormat="1" ht="15.75" thickBo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AR22" s="587"/>
      <c r="AS22" s="587"/>
      <c r="AT22" s="587"/>
      <c r="AU22" s="587"/>
      <c r="AV22" s="587"/>
      <c r="AW22" s="587"/>
      <c r="AX22" s="587"/>
      <c r="AY22" s="587"/>
      <c r="AZ22" s="587"/>
      <c r="BA22" s="587"/>
      <c r="BB22" s="587"/>
      <c r="BC22" s="587"/>
      <c r="BD22" s="587"/>
      <c r="BE22" s="587"/>
      <c r="BF22" s="587"/>
      <c r="BG22" s="587"/>
      <c r="BH22" s="587"/>
      <c r="BI22" s="587"/>
      <c r="BJ22" s="587"/>
      <c r="BK22" s="587"/>
      <c r="BL22" s="587"/>
      <c r="BM22" s="587"/>
      <c r="BN22" s="587"/>
      <c r="BO22" s="587"/>
      <c r="BP22" s="587"/>
      <c r="BQ22" s="587"/>
      <c r="BR22" s="587"/>
      <c r="BS22" s="587"/>
      <c r="BT22" s="587"/>
      <c r="BU22" s="587"/>
      <c r="BV22" s="587"/>
      <c r="BW22" s="587"/>
      <c r="BX22" s="587"/>
      <c r="BY22" s="587"/>
      <c r="BZ22" s="587"/>
      <c r="CA22" s="587"/>
      <c r="CB22" s="587"/>
      <c r="CC22" s="587"/>
      <c r="CD22" s="587"/>
      <c r="CE22" s="587"/>
      <c r="CF22" s="587"/>
      <c r="CG22" s="587"/>
      <c r="CH22" s="587"/>
      <c r="CI22" s="587"/>
      <c r="CJ22" s="587"/>
      <c r="CK22" s="587"/>
      <c r="CL22" s="587"/>
      <c r="CM22" s="587"/>
      <c r="CN22" s="587"/>
      <c r="CO22" s="587"/>
      <c r="CP22" s="587"/>
      <c r="CQ22" s="587"/>
      <c r="CR22" s="587"/>
      <c r="CS22" s="587"/>
      <c r="CT22" s="587"/>
      <c r="CU22" s="587"/>
      <c r="CV22" s="587"/>
      <c r="CW22" s="587"/>
      <c r="CX22" s="587"/>
      <c r="CY22" s="587"/>
      <c r="CZ22" s="587"/>
      <c r="DA22" s="587"/>
      <c r="DB22" s="587"/>
      <c r="DC22" s="587"/>
      <c r="DD22" s="587"/>
      <c r="DE22" s="587"/>
      <c r="DF22" s="587"/>
      <c r="DG22" s="587"/>
      <c r="DH22" s="587"/>
      <c r="DI22" s="587"/>
      <c r="DJ22" s="587"/>
      <c r="DK22" s="587"/>
      <c r="DL22" s="587"/>
      <c r="DM22" s="587"/>
      <c r="DN22" s="587"/>
      <c r="DO22" s="587"/>
      <c r="DP22" s="587"/>
      <c r="DQ22" s="587"/>
      <c r="DR22" s="587"/>
      <c r="DS22" s="587"/>
      <c r="DT22" s="587"/>
      <c r="DU22" s="587"/>
    </row>
    <row r="23" spans="1:125" s="585" customFormat="1" ht="15.75" thickBot="1">
      <c r="A23" s="584" t="s">
        <v>95</v>
      </c>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1"/>
      <c r="AA23" s="581"/>
      <c r="AB23" s="581"/>
      <c r="AC23" s="581"/>
      <c r="AD23" s="581"/>
      <c r="AE23" s="581"/>
      <c r="AF23" s="581"/>
      <c r="AG23" s="581"/>
      <c r="AH23" s="581"/>
      <c r="AI23" s="581"/>
      <c r="AJ23" s="581"/>
      <c r="AK23" s="581"/>
      <c r="AL23" s="581"/>
      <c r="AM23" s="581"/>
      <c r="AN23" s="581"/>
      <c r="AO23" s="581"/>
      <c r="AP23" s="581"/>
      <c r="AQ23" s="581"/>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6"/>
      <c r="BQ23" s="586"/>
      <c r="BR23" s="586"/>
      <c r="BS23" s="586"/>
      <c r="BT23" s="586"/>
      <c r="BU23" s="586"/>
      <c r="BV23" s="586"/>
      <c r="BW23" s="586"/>
      <c r="BX23" s="586"/>
      <c r="BY23" s="586"/>
      <c r="BZ23" s="586"/>
      <c r="CA23" s="586"/>
      <c r="CB23" s="586"/>
      <c r="CC23" s="586"/>
      <c r="CD23" s="586"/>
      <c r="CE23" s="586"/>
      <c r="CF23" s="586"/>
      <c r="CG23" s="586"/>
      <c r="CH23" s="586"/>
      <c r="CI23" s="586"/>
      <c r="CJ23" s="586"/>
      <c r="CK23" s="586"/>
      <c r="CL23" s="586"/>
      <c r="CM23" s="586"/>
      <c r="CN23" s="586"/>
      <c r="CO23" s="586"/>
      <c r="CP23" s="586"/>
      <c r="CQ23" s="586"/>
      <c r="CR23" s="586"/>
      <c r="CS23" s="586"/>
      <c r="CT23" s="586"/>
      <c r="CU23" s="586"/>
      <c r="CV23" s="586"/>
      <c r="CW23" s="586"/>
      <c r="CX23" s="586"/>
      <c r="CY23" s="586"/>
      <c r="CZ23" s="586"/>
      <c r="DA23" s="586"/>
      <c r="DB23" s="586"/>
      <c r="DC23" s="586"/>
      <c r="DD23" s="586"/>
      <c r="DE23" s="586"/>
      <c r="DF23" s="586"/>
      <c r="DG23" s="586"/>
      <c r="DH23" s="586"/>
      <c r="DI23" s="586"/>
      <c r="DJ23" s="586"/>
      <c r="DK23" s="586"/>
      <c r="DL23" s="586"/>
      <c r="DM23" s="586"/>
      <c r="DN23" s="586"/>
      <c r="DO23" s="586"/>
      <c r="DP23" s="586"/>
      <c r="DQ23" s="586"/>
      <c r="DR23" s="586"/>
      <c r="DS23" s="586"/>
      <c r="DT23" s="586"/>
      <c r="DU23" s="592"/>
    </row>
    <row r="24" spans="1:125">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19"/>
    </row>
  </sheetData>
  <mergeCells count="1">
    <mergeCell ref="A5:D6"/>
  </mergeCells>
  <phoneticPr fontId="69" type="noConversion"/>
  <pageMargins left="0.75" right="0.75" top="1" bottom="1" header="0.5" footer="0.5"/>
  <pageSetup scale="1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topLeftCell="A218" workbookViewId="0">
      <selection activeCell="B230" sqref="B230"/>
    </sheetView>
  </sheetViews>
  <sheetFormatPr defaultRowHeight="12.75"/>
  <cols>
    <col min="1" max="1" width="61.42578125" bestFit="1" customWidth="1"/>
    <col min="2" max="2" width="13.42578125" customWidth="1"/>
    <col min="3" max="3" width="10.5703125" bestFit="1" customWidth="1"/>
    <col min="5" max="5" width="13.42578125" customWidth="1"/>
    <col min="7" max="7" width="10.42578125" bestFit="1" customWidth="1"/>
    <col min="8" max="8" width="14.5703125" bestFit="1" customWidth="1"/>
    <col min="11" max="11" width="12.42578125" bestFit="1" customWidth="1"/>
  </cols>
  <sheetData>
    <row r="1" spans="1:3" s="109" customFormat="1"/>
    <row r="2" spans="1:3" s="109" customFormat="1"/>
    <row r="3" spans="1:3" s="109" customFormat="1">
      <c r="A3" s="120" t="s">
        <v>155</v>
      </c>
    </row>
    <row r="4" spans="1:3" s="109" customFormat="1">
      <c r="A4" s="121" t="s">
        <v>161</v>
      </c>
      <c r="B4" s="122">
        <v>447765303.21683574</v>
      </c>
      <c r="C4" s="109" t="s">
        <v>170</v>
      </c>
    </row>
    <row r="5" spans="1:3" s="109" customFormat="1">
      <c r="A5" s="123" t="s">
        <v>156</v>
      </c>
      <c r="B5" s="122">
        <v>462529341.71132743</v>
      </c>
      <c r="C5" s="109" t="s">
        <v>170</v>
      </c>
    </row>
    <row r="6" spans="1:3" s="109" customFormat="1">
      <c r="A6" s="123" t="s">
        <v>157</v>
      </c>
      <c r="B6" s="122">
        <f>B5-B4</f>
        <v>14764038.494491696</v>
      </c>
      <c r="C6" s="109" t="s">
        <v>170</v>
      </c>
    </row>
    <row r="7" spans="1:3" s="109" customFormat="1"/>
    <row r="8" spans="1:3" s="109" customFormat="1">
      <c r="A8" s="121" t="s">
        <v>158</v>
      </c>
      <c r="B8" s="109" t="s">
        <v>164</v>
      </c>
    </row>
    <row r="9" spans="1:3" s="109" customFormat="1">
      <c r="A9" s="121" t="s">
        <v>159</v>
      </c>
      <c r="B9" s="109" t="s">
        <v>166</v>
      </c>
    </row>
    <row r="10" spans="1:3" s="109" customFormat="1">
      <c r="A10" s="121" t="s">
        <v>160</v>
      </c>
      <c r="B10" s="109" t="s">
        <v>165</v>
      </c>
    </row>
    <row r="11" spans="1:3" s="109" customFormat="1"/>
    <row r="12" spans="1:3" s="109" customFormat="1"/>
    <row r="13" spans="1:3" s="109" customFormat="1">
      <c r="A13" s="120" t="s">
        <v>167</v>
      </c>
    </row>
    <row r="14" spans="1:3" s="109" customFormat="1">
      <c r="A14" s="121" t="s">
        <v>168</v>
      </c>
      <c r="B14" s="122">
        <v>455575598.1132918</v>
      </c>
      <c r="C14" s="109" t="s">
        <v>170</v>
      </c>
    </row>
    <row r="15" spans="1:3" s="109" customFormat="1">
      <c r="A15" s="123" t="s">
        <v>169</v>
      </c>
      <c r="B15" s="122" t="e">
        <f>SUM(#REF!)</f>
        <v>#REF!</v>
      </c>
      <c r="C15" s="109" t="s">
        <v>170</v>
      </c>
    </row>
    <row r="16" spans="1:3" s="109" customFormat="1">
      <c r="A16" s="123" t="s">
        <v>157</v>
      </c>
      <c r="B16" s="122" t="e">
        <f>B15-B14</f>
        <v>#REF!</v>
      </c>
      <c r="C16" s="109" t="s">
        <v>170</v>
      </c>
    </row>
    <row r="17" spans="1:14" s="109" customFormat="1"/>
    <row r="18" spans="1:14" s="109" customFormat="1">
      <c r="A18" s="121" t="s">
        <v>158</v>
      </c>
      <c r="B18" s="109" t="s">
        <v>175</v>
      </c>
    </row>
    <row r="19" spans="1:14" s="109" customFormat="1">
      <c r="A19" s="121" t="s">
        <v>159</v>
      </c>
      <c r="B19" s="109" t="s">
        <v>171</v>
      </c>
    </row>
    <row r="20" spans="1:14" s="109" customFormat="1">
      <c r="A20" s="121" t="s">
        <v>160</v>
      </c>
      <c r="B20" s="109" t="s">
        <v>172</v>
      </c>
    </row>
    <row r="21" spans="1:14" s="109" customFormat="1">
      <c r="A21" s="124" t="s">
        <v>173</v>
      </c>
      <c r="B21" s="109" t="s">
        <v>174</v>
      </c>
    </row>
    <row r="22" spans="1:14" s="109" customFormat="1"/>
    <row r="23" spans="1:14" s="109" customFormat="1"/>
    <row r="24" spans="1:14" s="109" customFormat="1">
      <c r="A24" s="120" t="s">
        <v>187</v>
      </c>
    </row>
    <row r="25" spans="1:14" s="109" customFormat="1">
      <c r="A25" s="121" t="s">
        <v>176</v>
      </c>
      <c r="B25" s="122">
        <v>447042878.84853238</v>
      </c>
      <c r="C25" s="109" t="s">
        <v>170</v>
      </c>
    </row>
    <row r="26" spans="1:14" s="109" customFormat="1">
      <c r="A26" s="123" t="s">
        <v>177</v>
      </c>
      <c r="B26" s="122" t="e">
        <f>SUM(#REF!)</f>
        <v>#REF!</v>
      </c>
      <c r="C26" s="109" t="s">
        <v>170</v>
      </c>
    </row>
    <row r="27" spans="1:14" s="109" customFormat="1">
      <c r="A27" s="123" t="s">
        <v>157</v>
      </c>
      <c r="B27" s="122" t="e">
        <f>B26-B25</f>
        <v>#REF!</v>
      </c>
      <c r="C27" s="109" t="s">
        <v>170</v>
      </c>
    </row>
    <row r="28" spans="1:14" s="109" customFormat="1"/>
    <row r="29" spans="1:14" s="109" customFormat="1">
      <c r="A29" s="121" t="s">
        <v>158</v>
      </c>
      <c r="B29" s="109" t="s">
        <v>183</v>
      </c>
      <c r="N29" s="125" t="s">
        <v>185</v>
      </c>
    </row>
    <row r="30" spans="1:14" s="109" customFormat="1">
      <c r="A30" s="124" t="s">
        <v>159</v>
      </c>
      <c r="B30" s="109" t="s">
        <v>174</v>
      </c>
    </row>
    <row r="31" spans="1:14" s="109" customFormat="1">
      <c r="A31" s="124"/>
      <c r="B31" s="132">
        <v>1</v>
      </c>
      <c r="C31" s="133" t="s">
        <v>184</v>
      </c>
    </row>
    <row r="32" spans="1:14" s="109" customFormat="1"/>
    <row r="33" spans="1:11" s="109" customFormat="1">
      <c r="A33" s="126"/>
      <c r="B33" s="766" t="s">
        <v>178</v>
      </c>
      <c r="C33" s="766"/>
      <c r="D33" s="766"/>
      <c r="E33" s="127" t="s">
        <v>179</v>
      </c>
    </row>
    <row r="34" spans="1:11" s="109" customFormat="1">
      <c r="A34" s="128" t="s">
        <v>180</v>
      </c>
      <c r="B34" s="771" t="s">
        <v>181</v>
      </c>
      <c r="C34" s="772"/>
      <c r="D34" s="773"/>
      <c r="E34" s="129">
        <v>42464</v>
      </c>
    </row>
    <row r="35" spans="1:11" s="109" customFormat="1">
      <c r="A35" s="128" t="s">
        <v>182</v>
      </c>
      <c r="B35" s="767" t="s">
        <v>186</v>
      </c>
      <c r="C35" s="768"/>
      <c r="D35" s="769"/>
      <c r="E35" s="130">
        <v>42464</v>
      </c>
    </row>
    <row r="36" spans="1:11" s="109" customFormat="1"/>
    <row r="38" spans="1:11">
      <c r="A38" s="120" t="s">
        <v>188</v>
      </c>
      <c r="B38" s="109"/>
      <c r="C38" s="109"/>
      <c r="D38" s="109"/>
      <c r="E38" s="109"/>
      <c r="F38" s="109"/>
      <c r="G38" s="109"/>
      <c r="H38" s="109"/>
      <c r="I38" s="109"/>
      <c r="J38" s="109"/>
      <c r="K38" s="109"/>
    </row>
    <row r="39" spans="1:11">
      <c r="A39" s="121" t="s">
        <v>189</v>
      </c>
      <c r="B39" s="122">
        <v>439199187</v>
      </c>
      <c r="C39" s="109" t="s">
        <v>170</v>
      </c>
      <c r="D39" s="109"/>
      <c r="E39" s="109"/>
      <c r="F39" s="109"/>
      <c r="G39" s="109"/>
      <c r="H39" s="109"/>
      <c r="I39" s="109"/>
      <c r="J39" s="109"/>
      <c r="K39" s="109"/>
    </row>
    <row r="40" spans="1:11">
      <c r="A40" s="123" t="s">
        <v>190</v>
      </c>
      <c r="B40" s="122">
        <v>442012992.56110966</v>
      </c>
      <c r="C40" s="109" t="s">
        <v>170</v>
      </c>
      <c r="D40" s="109"/>
      <c r="E40" s="109"/>
      <c r="F40" s="109"/>
      <c r="G40" s="109"/>
      <c r="H40" s="109"/>
      <c r="I40" s="109"/>
      <c r="J40" s="109"/>
      <c r="K40" s="109"/>
    </row>
    <row r="41" spans="1:11">
      <c r="A41" s="123" t="s">
        <v>157</v>
      </c>
      <c r="B41" s="122">
        <f>B40-B39</f>
        <v>2813805.5611096621</v>
      </c>
      <c r="C41" s="109" t="s">
        <v>170</v>
      </c>
      <c r="D41" s="109"/>
      <c r="E41" s="109"/>
      <c r="F41" s="109"/>
      <c r="G41" s="109"/>
      <c r="H41" s="109"/>
      <c r="I41" s="109"/>
      <c r="J41" s="109"/>
      <c r="K41" s="109"/>
    </row>
    <row r="42" spans="1:11">
      <c r="A42" s="109"/>
      <c r="B42" s="109"/>
      <c r="C42" s="109"/>
      <c r="D42" s="109"/>
      <c r="E42" s="109"/>
      <c r="F42" s="109"/>
      <c r="G42" s="109"/>
      <c r="H42" s="109"/>
      <c r="I42" s="109"/>
      <c r="J42" s="109"/>
      <c r="K42" s="109"/>
    </row>
    <row r="43" spans="1:11">
      <c r="A43" s="121" t="s">
        <v>158</v>
      </c>
      <c r="B43" s="109" t="s">
        <v>191</v>
      </c>
      <c r="C43" s="109"/>
      <c r="D43" s="109"/>
      <c r="E43" s="109"/>
      <c r="F43" s="109"/>
      <c r="G43" s="109"/>
      <c r="H43" s="109"/>
      <c r="I43" s="109"/>
      <c r="J43" s="109"/>
      <c r="K43" s="109"/>
    </row>
    <row r="44" spans="1:11">
      <c r="A44" s="124" t="s">
        <v>159</v>
      </c>
      <c r="B44" s="109" t="s">
        <v>174</v>
      </c>
      <c r="C44" s="109"/>
      <c r="D44" s="109"/>
      <c r="E44" s="109"/>
      <c r="F44" s="109"/>
      <c r="G44" s="109"/>
      <c r="H44" s="109"/>
      <c r="I44" s="109"/>
      <c r="J44" s="109"/>
      <c r="K44" s="109"/>
    </row>
    <row r="45" spans="1:11">
      <c r="A45" s="124"/>
      <c r="B45" s="132">
        <v>1</v>
      </c>
      <c r="C45" s="133" t="s">
        <v>192</v>
      </c>
      <c r="D45" s="109"/>
      <c r="E45" s="109"/>
      <c r="F45" s="109"/>
      <c r="G45" s="109"/>
      <c r="H45" s="109"/>
      <c r="I45" s="109"/>
      <c r="J45" s="109"/>
      <c r="K45" s="109"/>
    </row>
    <row r="46" spans="1:11">
      <c r="A46" s="109"/>
      <c r="B46" s="109"/>
      <c r="C46" s="109"/>
      <c r="D46" s="109"/>
      <c r="E46" s="109"/>
      <c r="F46" s="109"/>
      <c r="G46" s="109"/>
      <c r="H46" s="109"/>
      <c r="I46" s="109"/>
      <c r="J46" s="109"/>
      <c r="K46" s="109"/>
    </row>
    <row r="47" spans="1:11">
      <c r="A47" s="126"/>
      <c r="B47" s="766" t="s">
        <v>178</v>
      </c>
      <c r="C47" s="766"/>
      <c r="D47" s="766"/>
      <c r="E47" s="127" t="s">
        <v>179</v>
      </c>
      <c r="F47" s="109"/>
      <c r="G47" s="109"/>
      <c r="H47" s="109"/>
      <c r="I47" s="109"/>
      <c r="J47" s="109"/>
      <c r="K47" s="109"/>
    </row>
    <row r="48" spans="1:11">
      <c r="A48" s="128" t="s">
        <v>180</v>
      </c>
      <c r="B48" s="771" t="s">
        <v>181</v>
      </c>
      <c r="C48" s="772"/>
      <c r="D48" s="773"/>
      <c r="E48" s="135">
        <v>42556</v>
      </c>
      <c r="F48" s="109"/>
      <c r="G48" s="109"/>
      <c r="H48" s="109"/>
      <c r="I48" s="109"/>
      <c r="J48" s="109"/>
      <c r="K48" s="109"/>
    </row>
    <row r="49" spans="1:11">
      <c r="A49" s="128" t="s">
        <v>182</v>
      </c>
      <c r="B49" s="767" t="s">
        <v>186</v>
      </c>
      <c r="C49" s="768"/>
      <c r="D49" s="769"/>
      <c r="E49" s="136">
        <v>42556</v>
      </c>
      <c r="F49" s="109"/>
      <c r="G49" s="122"/>
      <c r="H49" s="109"/>
      <c r="I49" s="109"/>
      <c r="J49" s="109"/>
      <c r="K49" s="109"/>
    </row>
    <row r="52" spans="1:11">
      <c r="A52" s="120" t="s">
        <v>193</v>
      </c>
      <c r="B52" s="109"/>
      <c r="C52" s="109"/>
      <c r="D52" s="109"/>
    </row>
    <row r="53" spans="1:11">
      <c r="A53" s="121" t="s">
        <v>194</v>
      </c>
      <c r="B53" s="122">
        <v>434299860</v>
      </c>
      <c r="C53" s="109" t="s">
        <v>170</v>
      </c>
      <c r="D53" s="109"/>
    </row>
    <row r="54" spans="1:11">
      <c r="A54" s="123" t="s">
        <v>195</v>
      </c>
      <c r="B54" s="122" t="e">
        <f>SUM(#REF!)</f>
        <v>#REF!</v>
      </c>
      <c r="C54" s="109" t="s">
        <v>170</v>
      </c>
      <c r="D54" s="109"/>
    </row>
    <row r="55" spans="1:11">
      <c r="A55" s="123" t="s">
        <v>157</v>
      </c>
      <c r="B55" s="122" t="e">
        <f>B54-B53</f>
        <v>#REF!</v>
      </c>
      <c r="C55" s="109" t="s">
        <v>170</v>
      </c>
      <c r="D55" s="109"/>
    </row>
    <row r="56" spans="1:11">
      <c r="A56" s="109"/>
      <c r="B56" s="109"/>
      <c r="C56" s="109"/>
      <c r="D56" s="109"/>
    </row>
    <row r="57" spans="1:11">
      <c r="A57" s="121" t="s">
        <v>158</v>
      </c>
      <c r="B57" s="109" t="s">
        <v>196</v>
      </c>
      <c r="C57" s="109"/>
      <c r="D57" s="109"/>
    </row>
    <row r="58" spans="1:11">
      <c r="A58" s="124"/>
      <c r="B58" s="132">
        <v>1</v>
      </c>
      <c r="C58" s="133" t="s">
        <v>197</v>
      </c>
      <c r="D58" s="109"/>
    </row>
    <row r="59" spans="1:11">
      <c r="A59" s="124"/>
      <c r="B59" s="109"/>
      <c r="C59" s="133"/>
      <c r="D59" s="109"/>
    </row>
    <row r="60" spans="1:11">
      <c r="A60" s="126"/>
      <c r="B60" s="766" t="s">
        <v>178</v>
      </c>
      <c r="C60" s="766"/>
      <c r="D60" s="766"/>
      <c r="E60" s="127" t="s">
        <v>179</v>
      </c>
    </row>
    <row r="61" spans="1:11">
      <c r="A61" s="128" t="s">
        <v>180</v>
      </c>
      <c r="B61" s="771" t="s">
        <v>198</v>
      </c>
      <c r="C61" s="772"/>
      <c r="D61" s="773"/>
      <c r="E61" s="135">
        <v>42646</v>
      </c>
      <c r="K61" s="57"/>
    </row>
    <row r="62" spans="1:11">
      <c r="A62" s="128" t="s">
        <v>182</v>
      </c>
      <c r="B62" s="763" t="s">
        <v>186</v>
      </c>
      <c r="C62" s="764"/>
      <c r="D62" s="765"/>
      <c r="E62" s="137">
        <v>42646</v>
      </c>
    </row>
    <row r="65" spans="1:10" s="109" customFormat="1">
      <c r="A65" s="120" t="s">
        <v>199</v>
      </c>
    </row>
    <row r="66" spans="1:10" s="109" customFormat="1">
      <c r="A66" s="121" t="s">
        <v>201</v>
      </c>
      <c r="B66" s="122">
        <v>419861370.24051231</v>
      </c>
      <c r="C66" s="109" t="s">
        <v>170</v>
      </c>
    </row>
    <row r="67" spans="1:10" s="109" customFormat="1">
      <c r="A67" s="123" t="s">
        <v>200</v>
      </c>
      <c r="B67" s="122" t="e">
        <f>SUM(#REF!)</f>
        <v>#REF!</v>
      </c>
      <c r="C67" s="109" t="s">
        <v>170</v>
      </c>
    </row>
    <row r="68" spans="1:10" s="109" customFormat="1">
      <c r="A68" s="123" t="s">
        <v>157</v>
      </c>
      <c r="B68" s="122" t="e">
        <f>B67-B66</f>
        <v>#REF!</v>
      </c>
      <c r="C68" s="109" t="s">
        <v>170</v>
      </c>
    </row>
    <row r="69" spans="1:10" s="109" customFormat="1"/>
    <row r="70" spans="1:10" s="109" customFormat="1">
      <c r="A70" s="121" t="s">
        <v>158</v>
      </c>
      <c r="B70" s="109" t="s">
        <v>202</v>
      </c>
    </row>
    <row r="71" spans="1:10" s="109" customFormat="1">
      <c r="A71" s="124"/>
      <c r="B71" s="132">
        <v>1</v>
      </c>
      <c r="C71" s="133" t="s">
        <v>203</v>
      </c>
    </row>
    <row r="72" spans="1:10" s="109" customFormat="1">
      <c r="A72" s="124"/>
      <c r="C72" s="133"/>
    </row>
    <row r="73" spans="1:10" s="109" customFormat="1">
      <c r="A73" s="126"/>
      <c r="B73" s="766" t="s">
        <v>178</v>
      </c>
      <c r="C73" s="766"/>
      <c r="D73" s="766"/>
      <c r="E73" s="127" t="s">
        <v>179</v>
      </c>
    </row>
    <row r="74" spans="1:10" s="109" customFormat="1">
      <c r="A74" s="128" t="s">
        <v>180</v>
      </c>
      <c r="B74" s="767" t="s">
        <v>198</v>
      </c>
      <c r="C74" s="768"/>
      <c r="D74" s="769"/>
      <c r="E74" s="136">
        <v>42738</v>
      </c>
    </row>
    <row r="75" spans="1:10" s="109" customFormat="1">
      <c r="A75" s="128" t="s">
        <v>182</v>
      </c>
      <c r="B75" s="763" t="s">
        <v>186</v>
      </c>
      <c r="C75" s="764"/>
      <c r="D75" s="765"/>
      <c r="E75" s="137">
        <v>42738</v>
      </c>
    </row>
    <row r="76" spans="1:10" s="109" customFormat="1"/>
    <row r="78" spans="1:10">
      <c r="A78" s="120" t="s">
        <v>204</v>
      </c>
      <c r="B78" s="109"/>
      <c r="C78" s="109"/>
      <c r="D78" s="109"/>
      <c r="E78" s="109"/>
      <c r="F78" s="109"/>
      <c r="G78" s="109"/>
      <c r="H78" s="109"/>
      <c r="I78" s="109"/>
      <c r="J78" s="109"/>
    </row>
    <row r="79" spans="1:10">
      <c r="A79" s="121" t="s">
        <v>205</v>
      </c>
      <c r="B79" s="122">
        <v>412645628.8977145</v>
      </c>
      <c r="C79" s="109" t="s">
        <v>170</v>
      </c>
      <c r="D79" s="109"/>
      <c r="E79" s="109"/>
      <c r="F79" s="109"/>
      <c r="G79" s="109"/>
      <c r="H79" s="109"/>
      <c r="I79" s="109"/>
      <c r="J79" s="109"/>
    </row>
    <row r="80" spans="1:10">
      <c r="A80" s="123" t="s">
        <v>206</v>
      </c>
      <c r="B80" s="122" t="e">
        <f>SUM(#REF!)</f>
        <v>#REF!</v>
      </c>
      <c r="C80" s="109" t="s">
        <v>170</v>
      </c>
      <c r="D80" s="109"/>
      <c r="E80" s="109"/>
      <c r="F80" s="109"/>
      <c r="G80" s="109"/>
      <c r="H80" s="109"/>
      <c r="I80" s="109"/>
      <c r="J80" s="109"/>
    </row>
    <row r="81" spans="1:14">
      <c r="A81" s="123" t="s">
        <v>157</v>
      </c>
      <c r="B81" s="122" t="e">
        <f>B80-B79</f>
        <v>#REF!</v>
      </c>
      <c r="C81" s="109" t="s">
        <v>170</v>
      </c>
      <c r="D81" s="109"/>
      <c r="E81" s="109"/>
      <c r="F81" s="109"/>
      <c r="G81" s="109"/>
      <c r="H81" s="109"/>
      <c r="I81" s="109"/>
      <c r="J81" s="109"/>
    </row>
    <row r="82" spans="1:14">
      <c r="A82" s="109"/>
      <c r="B82" s="109"/>
      <c r="C82" s="109"/>
      <c r="D82" s="109"/>
      <c r="E82" s="109"/>
      <c r="F82" s="109"/>
      <c r="G82" s="109"/>
      <c r="H82" s="109"/>
      <c r="I82" s="109"/>
      <c r="J82" s="109"/>
    </row>
    <row r="83" spans="1:14">
      <c r="A83" s="121" t="s">
        <v>158</v>
      </c>
      <c r="B83" s="126" t="s">
        <v>207</v>
      </c>
      <c r="C83" s="109"/>
      <c r="D83" s="109"/>
      <c r="E83" s="109"/>
      <c r="F83" s="109"/>
      <c r="G83" s="109"/>
      <c r="H83" s="109"/>
      <c r="I83" s="109"/>
      <c r="J83" s="109"/>
    </row>
    <row r="84" spans="1:14">
      <c r="A84" s="121" t="s">
        <v>159</v>
      </c>
      <c r="B84" s="126" t="s">
        <v>208</v>
      </c>
      <c r="C84" s="133"/>
      <c r="D84" s="109"/>
      <c r="E84" s="109"/>
      <c r="F84" s="109"/>
      <c r="G84" s="109"/>
      <c r="H84" s="109"/>
      <c r="I84" s="109"/>
      <c r="J84" s="109"/>
    </row>
    <row r="85" spans="1:14">
      <c r="A85" s="124"/>
      <c r="B85" s="109"/>
      <c r="C85" s="133"/>
      <c r="D85" s="109"/>
      <c r="E85" s="109"/>
      <c r="F85" s="109"/>
      <c r="G85" s="109"/>
      <c r="H85" s="109"/>
      <c r="I85" s="109"/>
      <c r="J85" s="109"/>
    </row>
    <row r="86" spans="1:14">
      <c r="A86" s="126"/>
      <c r="B86" s="766" t="s">
        <v>178</v>
      </c>
      <c r="C86" s="766"/>
      <c r="D86" s="766"/>
      <c r="E86" s="127" t="s">
        <v>179</v>
      </c>
      <c r="F86" s="109"/>
      <c r="G86" s="109"/>
      <c r="H86" s="109"/>
      <c r="I86" s="109"/>
      <c r="J86" s="109"/>
    </row>
    <row r="87" spans="1:14">
      <c r="A87" s="128" t="s">
        <v>180</v>
      </c>
      <c r="B87" s="767" t="s">
        <v>198</v>
      </c>
      <c r="C87" s="768"/>
      <c r="D87" s="769"/>
      <c r="E87" s="136">
        <v>42829</v>
      </c>
      <c r="F87" s="109"/>
      <c r="G87" s="109"/>
      <c r="H87" s="109"/>
      <c r="I87" s="109"/>
      <c r="J87" s="109"/>
    </row>
    <row r="88" spans="1:14">
      <c r="A88" s="128" t="s">
        <v>182</v>
      </c>
      <c r="B88" s="763" t="s">
        <v>186</v>
      </c>
      <c r="C88" s="764"/>
      <c r="D88" s="765"/>
      <c r="E88" s="137">
        <v>42829</v>
      </c>
      <c r="F88" s="109"/>
      <c r="G88" s="109"/>
      <c r="H88" s="109"/>
      <c r="I88" s="109"/>
      <c r="J88" s="109"/>
    </row>
    <row r="89" spans="1:14">
      <c r="A89" s="109"/>
      <c r="B89" s="109"/>
      <c r="C89" s="109"/>
      <c r="D89" s="109"/>
      <c r="E89" s="109"/>
      <c r="F89" s="109"/>
      <c r="G89" s="109"/>
      <c r="H89" s="109"/>
      <c r="I89" s="109"/>
      <c r="J89" s="109"/>
    </row>
    <row r="91" spans="1:14">
      <c r="A91" s="120" t="s">
        <v>209</v>
      </c>
      <c r="B91" s="109"/>
      <c r="C91" s="109"/>
      <c r="D91" s="109"/>
      <c r="E91" s="109"/>
      <c r="F91" s="109"/>
      <c r="G91" s="109"/>
      <c r="H91" s="109"/>
      <c r="I91" s="109"/>
      <c r="J91" s="109"/>
      <c r="K91" s="109"/>
      <c r="L91" s="109"/>
      <c r="M91" s="109"/>
      <c r="N91" s="109"/>
    </row>
    <row r="92" spans="1:14">
      <c r="A92" s="121" t="s">
        <v>210</v>
      </c>
      <c r="B92" s="122">
        <v>405633546.91340452</v>
      </c>
      <c r="C92" s="109" t="s">
        <v>170</v>
      </c>
      <c r="D92" s="109"/>
      <c r="E92" s="109"/>
      <c r="F92" s="109"/>
      <c r="G92" s="109"/>
      <c r="H92" s="109"/>
      <c r="I92" s="109"/>
      <c r="J92" s="109"/>
      <c r="K92" s="109"/>
      <c r="L92" s="109"/>
      <c r="M92" s="109"/>
      <c r="N92" s="109"/>
    </row>
    <row r="93" spans="1:14">
      <c r="A93" s="123" t="s">
        <v>211</v>
      </c>
      <c r="B93" s="122" t="e">
        <f>SUM(#REF!)</f>
        <v>#REF!</v>
      </c>
      <c r="C93" s="109" t="s">
        <v>170</v>
      </c>
      <c r="D93" s="109"/>
      <c r="E93" s="109"/>
      <c r="F93" s="109"/>
      <c r="G93" s="109"/>
      <c r="H93" s="109"/>
      <c r="I93" s="109"/>
      <c r="J93" s="109"/>
      <c r="K93" s="109"/>
      <c r="L93" s="109"/>
      <c r="M93" s="109"/>
      <c r="N93" s="109"/>
    </row>
    <row r="94" spans="1:14">
      <c r="A94" s="123" t="s">
        <v>157</v>
      </c>
      <c r="B94" s="122" t="e">
        <f>B93-B92</f>
        <v>#REF!</v>
      </c>
      <c r="C94" s="109" t="s">
        <v>170</v>
      </c>
      <c r="D94" s="109"/>
      <c r="E94" s="109"/>
      <c r="F94" s="109"/>
      <c r="G94" s="109"/>
      <c r="H94" s="109"/>
      <c r="I94" s="109"/>
      <c r="J94" s="109"/>
      <c r="K94" s="109"/>
      <c r="L94" s="109"/>
      <c r="M94" s="109"/>
      <c r="N94" s="109"/>
    </row>
    <row r="95" spans="1:14">
      <c r="A95" s="109"/>
      <c r="B95" s="109"/>
      <c r="C95" s="109"/>
      <c r="D95" s="109"/>
      <c r="E95" s="109"/>
      <c r="F95" s="109"/>
      <c r="G95" s="109"/>
      <c r="H95" s="109"/>
      <c r="I95" s="109"/>
      <c r="J95" s="109"/>
      <c r="K95" s="109"/>
      <c r="L95" s="109"/>
      <c r="M95" s="109"/>
      <c r="N95" s="109"/>
    </row>
    <row r="96" spans="1:14">
      <c r="A96" s="121" t="s">
        <v>158</v>
      </c>
      <c r="B96" s="126" t="s">
        <v>212</v>
      </c>
      <c r="C96" s="109"/>
      <c r="D96" s="109"/>
      <c r="E96" s="109"/>
      <c r="F96" s="109"/>
      <c r="G96" s="109"/>
      <c r="H96" s="109"/>
      <c r="I96" s="109"/>
      <c r="J96" s="109"/>
      <c r="K96" s="109"/>
      <c r="L96" s="109"/>
      <c r="M96" s="109"/>
      <c r="N96" s="109"/>
    </row>
    <row r="97" spans="1:14">
      <c r="A97" s="121" t="s">
        <v>159</v>
      </c>
      <c r="B97" s="126" t="s">
        <v>216</v>
      </c>
      <c r="C97" s="133"/>
      <c r="D97" s="109"/>
      <c r="E97" s="109"/>
      <c r="F97" s="109"/>
      <c r="G97" s="109"/>
      <c r="H97" s="109"/>
      <c r="I97" s="109"/>
      <c r="J97" s="109"/>
      <c r="K97" s="109"/>
      <c r="L97" s="109"/>
      <c r="M97" s="109"/>
      <c r="N97" s="109"/>
    </row>
    <row r="98" spans="1:14">
      <c r="A98" s="121"/>
      <c r="B98" s="132">
        <v>1</v>
      </c>
      <c r="C98" s="133" t="s">
        <v>213</v>
      </c>
      <c r="D98" s="109"/>
      <c r="E98" s="109"/>
      <c r="F98" s="109"/>
      <c r="G98" s="109"/>
      <c r="H98" s="109"/>
      <c r="I98" s="109"/>
      <c r="J98" s="109"/>
      <c r="K98" s="109"/>
      <c r="L98" s="109"/>
      <c r="M98" s="109"/>
      <c r="N98" s="109"/>
    </row>
    <row r="99" spans="1:14">
      <c r="A99" s="121"/>
      <c r="B99" s="132" t="s">
        <v>214</v>
      </c>
      <c r="C99" s="133" t="s">
        <v>215</v>
      </c>
      <c r="D99" s="109"/>
      <c r="E99" s="109"/>
      <c r="F99" s="109"/>
      <c r="G99" s="109"/>
      <c r="H99" s="109"/>
      <c r="I99" s="109"/>
      <c r="J99" s="109"/>
      <c r="K99" s="109"/>
      <c r="L99" s="109"/>
      <c r="M99" s="109"/>
      <c r="N99" s="109"/>
    </row>
    <row r="100" spans="1:14">
      <c r="A100" s="124"/>
      <c r="B100" s="109"/>
      <c r="C100" s="133"/>
      <c r="D100" s="109"/>
      <c r="E100" s="109"/>
      <c r="F100" s="109"/>
      <c r="G100" s="109"/>
      <c r="H100" s="109"/>
      <c r="I100" s="109"/>
      <c r="J100" s="109"/>
      <c r="K100" s="109"/>
      <c r="L100" s="109"/>
      <c r="M100" s="109"/>
      <c r="N100" s="109"/>
    </row>
    <row r="101" spans="1:14">
      <c r="A101" s="126"/>
      <c r="B101" s="766" t="s">
        <v>178</v>
      </c>
      <c r="C101" s="766"/>
      <c r="D101" s="766"/>
      <c r="E101" s="127" t="s">
        <v>179</v>
      </c>
      <c r="F101" s="109"/>
      <c r="G101" s="109"/>
      <c r="H101" s="109"/>
      <c r="I101" s="109"/>
      <c r="J101" s="109"/>
      <c r="K101" s="109"/>
      <c r="L101" s="109"/>
      <c r="M101" s="109"/>
      <c r="N101" s="109"/>
    </row>
    <row r="102" spans="1:14">
      <c r="A102" s="128" t="s">
        <v>180</v>
      </c>
      <c r="B102" s="767" t="s">
        <v>198</v>
      </c>
      <c r="C102" s="768"/>
      <c r="D102" s="769"/>
      <c r="E102" s="136">
        <v>42921</v>
      </c>
      <c r="F102" s="109"/>
      <c r="G102" s="109"/>
      <c r="H102" s="109"/>
      <c r="I102" s="109"/>
      <c r="J102" s="109"/>
      <c r="K102" s="109"/>
      <c r="L102" s="109"/>
      <c r="M102" s="109"/>
      <c r="N102" s="109"/>
    </row>
    <row r="103" spans="1:14">
      <c r="A103" s="128" t="s">
        <v>182</v>
      </c>
      <c r="B103" s="763" t="s">
        <v>186</v>
      </c>
      <c r="C103" s="764"/>
      <c r="D103" s="765"/>
      <c r="E103" s="137">
        <v>42921</v>
      </c>
      <c r="F103" s="109"/>
      <c r="G103" s="109"/>
      <c r="H103" s="109"/>
      <c r="I103" s="109"/>
      <c r="J103" s="109"/>
      <c r="K103" s="109"/>
      <c r="L103" s="109"/>
      <c r="M103" s="109"/>
      <c r="N103" s="109"/>
    </row>
    <row r="106" spans="1:14">
      <c r="A106" s="145" t="s">
        <v>217</v>
      </c>
      <c r="B106" s="114"/>
      <c r="C106" s="114"/>
      <c r="D106" s="114"/>
      <c r="E106" s="114"/>
      <c r="F106" s="114"/>
      <c r="G106" s="114"/>
      <c r="H106" s="114"/>
      <c r="I106" s="114"/>
      <c r="J106" s="114"/>
      <c r="K106" s="114"/>
      <c r="L106" s="114"/>
    </row>
    <row r="107" spans="1:14">
      <c r="A107" s="146" t="s">
        <v>218</v>
      </c>
      <c r="B107" s="147">
        <v>383508508.14047974</v>
      </c>
      <c r="C107" s="114" t="s">
        <v>170</v>
      </c>
      <c r="D107" s="114"/>
      <c r="E107" s="114"/>
      <c r="F107" s="114"/>
      <c r="G107" s="114"/>
      <c r="H107" s="114"/>
      <c r="I107" s="114"/>
      <c r="J107" s="114"/>
      <c r="K107" s="114"/>
      <c r="L107" s="114"/>
    </row>
    <row r="108" spans="1:14">
      <c r="A108" s="148" t="s">
        <v>219</v>
      </c>
      <c r="B108" s="147" t="e">
        <f>SUM(#REF!)</f>
        <v>#REF!</v>
      </c>
      <c r="C108" s="114" t="s">
        <v>170</v>
      </c>
      <c r="D108" s="114"/>
      <c r="E108" s="114"/>
      <c r="F108" s="114"/>
      <c r="G108" s="114"/>
      <c r="H108" s="114"/>
      <c r="I108" s="114"/>
      <c r="J108" s="114"/>
      <c r="K108" s="114"/>
      <c r="L108" s="114"/>
    </row>
    <row r="109" spans="1:14">
      <c r="A109" s="148" t="s">
        <v>157</v>
      </c>
      <c r="B109" s="147" t="e">
        <f>B108-B107</f>
        <v>#REF!</v>
      </c>
      <c r="C109" s="114" t="s">
        <v>170</v>
      </c>
      <c r="D109" s="114"/>
      <c r="E109" s="114"/>
      <c r="F109" s="114"/>
      <c r="G109" s="114"/>
      <c r="H109" s="114"/>
      <c r="I109" s="114"/>
      <c r="J109" s="114"/>
      <c r="K109" s="114"/>
      <c r="L109" s="114"/>
    </row>
    <row r="110" spans="1:14">
      <c r="A110" s="114"/>
      <c r="B110" s="114"/>
      <c r="C110" s="114"/>
      <c r="D110" s="114"/>
      <c r="E110" s="114"/>
      <c r="F110" s="114"/>
      <c r="G110" s="114"/>
      <c r="H110" s="114"/>
      <c r="I110" s="114"/>
      <c r="J110" s="114"/>
      <c r="K110" s="114"/>
      <c r="L110" s="114"/>
    </row>
    <row r="111" spans="1:14">
      <c r="A111" s="146" t="s">
        <v>158</v>
      </c>
      <c r="B111" s="149" t="s">
        <v>224</v>
      </c>
      <c r="C111" s="114"/>
      <c r="D111" s="114"/>
      <c r="E111" s="114"/>
      <c r="F111" s="114"/>
      <c r="G111" s="114"/>
      <c r="H111" s="114"/>
      <c r="I111" s="114"/>
      <c r="J111" s="114"/>
      <c r="K111" s="114"/>
      <c r="L111" s="114"/>
    </row>
    <row r="112" spans="1:14">
      <c r="A112" s="146"/>
      <c r="B112" s="149"/>
      <c r="C112" s="150"/>
      <c r="D112" s="114"/>
      <c r="E112" s="114"/>
      <c r="F112" s="114"/>
      <c r="G112" s="114"/>
      <c r="H112" s="114"/>
      <c r="I112" s="114"/>
      <c r="J112" s="114"/>
      <c r="K112" s="114"/>
      <c r="L112" s="114"/>
    </row>
    <row r="113" spans="1:12">
      <c r="A113" s="146"/>
      <c r="B113" s="151">
        <v>1</v>
      </c>
      <c r="C113" s="150" t="s">
        <v>220</v>
      </c>
      <c r="D113" s="114"/>
      <c r="E113" s="114"/>
      <c r="F113" s="114"/>
      <c r="G113" s="114"/>
      <c r="H113" s="114"/>
      <c r="I113" s="114"/>
      <c r="J113" s="114"/>
      <c r="K113" s="114"/>
      <c r="L113" s="114"/>
    </row>
    <row r="114" spans="1:12">
      <c r="A114" s="146"/>
      <c r="B114" s="151"/>
      <c r="C114" s="150"/>
      <c r="D114" s="114"/>
      <c r="E114" s="114"/>
      <c r="F114" s="114"/>
      <c r="G114" s="114"/>
      <c r="H114" s="114"/>
      <c r="I114" s="114"/>
      <c r="J114" s="114"/>
      <c r="K114" s="114"/>
      <c r="L114" s="114"/>
    </row>
    <row r="115" spans="1:12">
      <c r="A115" s="152"/>
      <c r="B115" s="114"/>
      <c r="C115" s="150"/>
      <c r="D115" s="114"/>
      <c r="E115" s="114"/>
      <c r="F115" s="114"/>
      <c r="G115" s="114"/>
      <c r="H115" s="114"/>
      <c r="I115" s="114"/>
      <c r="J115" s="114"/>
      <c r="K115" s="114"/>
      <c r="L115" s="114"/>
    </row>
    <row r="116" spans="1:12">
      <c r="A116" s="149"/>
      <c r="B116" s="770" t="s">
        <v>178</v>
      </c>
      <c r="C116" s="770"/>
      <c r="D116" s="770"/>
      <c r="E116" s="153" t="s">
        <v>179</v>
      </c>
      <c r="F116" s="114"/>
      <c r="G116" s="114"/>
      <c r="H116" s="114"/>
      <c r="I116" s="114"/>
      <c r="J116" s="114"/>
      <c r="K116" s="114"/>
      <c r="L116" s="114"/>
    </row>
    <row r="117" spans="1:12">
      <c r="A117" s="154" t="s">
        <v>180</v>
      </c>
      <c r="B117" s="757" t="s">
        <v>198</v>
      </c>
      <c r="C117" s="758"/>
      <c r="D117" s="759"/>
      <c r="E117" s="155">
        <v>43010</v>
      </c>
      <c r="F117" s="114"/>
      <c r="G117" s="114"/>
      <c r="H117" s="114"/>
      <c r="I117" s="114"/>
      <c r="J117" s="114"/>
      <c r="K117" s="114"/>
      <c r="L117" s="114"/>
    </row>
    <row r="118" spans="1:12">
      <c r="A118" s="154" t="s">
        <v>182</v>
      </c>
      <c r="B118" s="760" t="s">
        <v>186</v>
      </c>
      <c r="C118" s="761"/>
      <c r="D118" s="762"/>
      <c r="E118" s="156">
        <v>43011</v>
      </c>
      <c r="F118" s="114"/>
      <c r="G118" s="114"/>
      <c r="H118" s="114"/>
      <c r="I118" s="114"/>
      <c r="J118" s="114"/>
      <c r="K118" s="114"/>
      <c r="L118" s="114"/>
    </row>
    <row r="119" spans="1:12">
      <c r="A119" s="114"/>
      <c r="B119" s="114"/>
      <c r="C119" s="114"/>
      <c r="D119" s="114"/>
      <c r="E119" s="114"/>
      <c r="F119" s="114"/>
      <c r="G119" s="114"/>
      <c r="H119" s="114"/>
      <c r="I119" s="114"/>
      <c r="J119" s="114"/>
      <c r="K119" s="114"/>
      <c r="L119" s="114"/>
    </row>
    <row r="121" spans="1:12">
      <c r="A121" s="145" t="s">
        <v>225</v>
      </c>
      <c r="B121" s="114"/>
      <c r="C121" s="114"/>
      <c r="D121" s="114"/>
      <c r="E121" s="114"/>
      <c r="F121" s="114"/>
      <c r="G121" s="114"/>
      <c r="H121" s="114"/>
      <c r="I121" s="114"/>
    </row>
    <row r="122" spans="1:12">
      <c r="A122" s="146" t="s">
        <v>226</v>
      </c>
      <c r="B122" s="147">
        <v>384172254.23123181</v>
      </c>
      <c r="C122" s="114" t="s">
        <v>170</v>
      </c>
      <c r="D122" s="114"/>
      <c r="E122" s="114"/>
      <c r="F122" s="114"/>
      <c r="G122" s="114"/>
      <c r="H122" s="114"/>
      <c r="I122" s="114"/>
    </row>
    <row r="123" spans="1:12">
      <c r="A123" s="148" t="s">
        <v>227</v>
      </c>
      <c r="B123" s="147" t="e">
        <f>SUM(#REF!)</f>
        <v>#REF!</v>
      </c>
      <c r="C123" s="114" t="s">
        <v>170</v>
      </c>
      <c r="D123" s="114"/>
      <c r="E123" s="114"/>
      <c r="F123" s="114"/>
      <c r="G123" s="114"/>
      <c r="H123" s="114"/>
      <c r="I123" s="114"/>
    </row>
    <row r="124" spans="1:12">
      <c r="A124" s="148" t="s">
        <v>157</v>
      </c>
      <c r="B124" s="147" t="e">
        <f>B123-B122</f>
        <v>#REF!</v>
      </c>
      <c r="C124" s="114" t="s">
        <v>170</v>
      </c>
      <c r="D124" s="114"/>
      <c r="E124" s="114"/>
      <c r="F124" s="114"/>
      <c r="G124" s="114"/>
      <c r="H124" s="114"/>
      <c r="I124" s="114"/>
    </row>
    <row r="125" spans="1:12">
      <c r="A125" s="114"/>
      <c r="B125" s="114"/>
      <c r="C125" s="114"/>
      <c r="D125" s="114"/>
      <c r="E125" s="114"/>
      <c r="F125" s="114"/>
      <c r="G125" s="114"/>
      <c r="H125" s="114"/>
      <c r="I125" s="114"/>
    </row>
    <row r="126" spans="1:12">
      <c r="A126" s="146" t="s">
        <v>158</v>
      </c>
      <c r="B126" s="149" t="s">
        <v>228</v>
      </c>
      <c r="C126" s="114"/>
      <c r="D126" s="114"/>
      <c r="E126" s="114"/>
      <c r="F126" s="114"/>
      <c r="G126" s="114"/>
      <c r="H126" s="114"/>
      <c r="I126" s="114"/>
    </row>
    <row r="127" spans="1:12">
      <c r="A127" s="146" t="s">
        <v>159</v>
      </c>
      <c r="B127" s="149" t="s">
        <v>230</v>
      </c>
      <c r="C127" s="150"/>
      <c r="D127" s="114"/>
      <c r="E127" s="114"/>
      <c r="F127" s="114"/>
      <c r="G127" s="114"/>
      <c r="H127" s="114"/>
      <c r="I127" s="114"/>
    </row>
    <row r="128" spans="1:12">
      <c r="A128" s="146"/>
      <c r="B128" s="151">
        <v>1</v>
      </c>
      <c r="C128" s="150" t="s">
        <v>229</v>
      </c>
      <c r="D128" s="114"/>
      <c r="E128" s="114"/>
      <c r="F128" s="114"/>
      <c r="G128" s="114"/>
      <c r="H128" s="114"/>
      <c r="I128" s="114"/>
    </row>
    <row r="129" spans="1:9">
      <c r="A129" s="146"/>
      <c r="B129" s="151">
        <v>2</v>
      </c>
      <c r="C129" s="150" t="s">
        <v>231</v>
      </c>
      <c r="D129" s="114"/>
      <c r="E129" s="114"/>
      <c r="F129" s="114"/>
      <c r="G129" s="114"/>
      <c r="H129" s="114"/>
      <c r="I129" s="114"/>
    </row>
    <row r="130" spans="1:9">
      <c r="A130" s="152"/>
      <c r="B130" s="114"/>
      <c r="C130" s="150"/>
      <c r="D130" s="114"/>
      <c r="E130" s="114"/>
      <c r="F130" s="114"/>
      <c r="G130" s="114"/>
      <c r="H130" s="114"/>
      <c r="I130" s="114"/>
    </row>
    <row r="131" spans="1:9">
      <c r="A131" s="149"/>
      <c r="B131" s="770" t="s">
        <v>178</v>
      </c>
      <c r="C131" s="770"/>
      <c r="D131" s="770"/>
      <c r="E131" s="153" t="s">
        <v>179</v>
      </c>
      <c r="F131" s="114"/>
      <c r="G131" s="114"/>
      <c r="H131" s="114"/>
      <c r="I131" s="114"/>
    </row>
    <row r="132" spans="1:9">
      <c r="A132" s="154" t="s">
        <v>180</v>
      </c>
      <c r="B132" s="757" t="s">
        <v>198</v>
      </c>
      <c r="C132" s="758"/>
      <c r="D132" s="759"/>
      <c r="E132" s="155">
        <v>43102</v>
      </c>
      <c r="F132" s="114"/>
      <c r="G132" s="114"/>
      <c r="H132" s="114"/>
      <c r="I132" s="114"/>
    </row>
    <row r="133" spans="1:9">
      <c r="A133" s="154" t="s">
        <v>182</v>
      </c>
      <c r="B133" s="760" t="s">
        <v>186</v>
      </c>
      <c r="C133" s="761"/>
      <c r="D133" s="762"/>
      <c r="E133" s="156">
        <v>43102</v>
      </c>
      <c r="F133" s="114"/>
      <c r="G133" s="114"/>
      <c r="H133" s="114"/>
      <c r="I133" s="114"/>
    </row>
    <row r="134" spans="1:9">
      <c r="A134" s="114"/>
      <c r="B134" s="114"/>
      <c r="C134" s="114"/>
      <c r="D134" s="114"/>
      <c r="E134" s="114"/>
      <c r="F134" s="114"/>
      <c r="G134" s="114"/>
      <c r="H134" s="114"/>
      <c r="I134" s="114"/>
    </row>
    <row r="136" spans="1:9" s="109" customFormat="1">
      <c r="A136" s="120" t="s">
        <v>232</v>
      </c>
    </row>
    <row r="137" spans="1:9" s="109" customFormat="1">
      <c r="A137" s="121" t="s">
        <v>233</v>
      </c>
      <c r="B137" s="122">
        <v>382228220.75649029</v>
      </c>
      <c r="C137" s="109" t="s">
        <v>170</v>
      </c>
    </row>
    <row r="138" spans="1:9" s="109" customFormat="1">
      <c r="A138" s="123" t="s">
        <v>234</v>
      </c>
      <c r="B138" s="122">
        <v>380721638.0299952</v>
      </c>
      <c r="C138" s="109" t="s">
        <v>170</v>
      </c>
    </row>
    <row r="139" spans="1:9" s="109" customFormat="1">
      <c r="A139" s="123" t="s">
        <v>157</v>
      </c>
      <c r="B139" s="122">
        <f>B138-B137</f>
        <v>-1506582.7264950871</v>
      </c>
      <c r="C139" s="109" t="s">
        <v>170</v>
      </c>
    </row>
    <row r="140" spans="1:9" s="109" customFormat="1"/>
    <row r="141" spans="1:9" s="109" customFormat="1">
      <c r="A141" s="121" t="s">
        <v>158</v>
      </c>
      <c r="B141" s="126" t="s">
        <v>235</v>
      </c>
      <c r="C141" s="133"/>
    </row>
    <row r="142" spans="1:9" s="109" customFormat="1">
      <c r="A142" s="121"/>
      <c r="B142" s="132">
        <v>1</v>
      </c>
      <c r="C142" s="133" t="s">
        <v>236</v>
      </c>
    </row>
    <row r="143" spans="1:9" s="109" customFormat="1">
      <c r="A143" s="124"/>
      <c r="C143" s="133"/>
    </row>
    <row r="144" spans="1:9" s="109" customFormat="1">
      <c r="A144" s="126"/>
      <c r="B144" s="766" t="s">
        <v>178</v>
      </c>
      <c r="C144" s="766"/>
      <c r="D144" s="766"/>
      <c r="E144" s="127" t="s">
        <v>179</v>
      </c>
    </row>
    <row r="145" spans="1:17" s="109" customFormat="1">
      <c r="A145" s="128" t="s">
        <v>180</v>
      </c>
      <c r="B145" s="767" t="s">
        <v>198</v>
      </c>
      <c r="C145" s="768"/>
      <c r="D145" s="769"/>
      <c r="E145" s="136">
        <v>43192</v>
      </c>
    </row>
    <row r="146" spans="1:17" s="109" customFormat="1">
      <c r="A146" s="128" t="s">
        <v>182</v>
      </c>
      <c r="B146" s="763" t="s">
        <v>186</v>
      </c>
      <c r="C146" s="764"/>
      <c r="D146" s="765"/>
      <c r="E146" s="137">
        <v>43193</v>
      </c>
    </row>
    <row r="149" spans="1:17">
      <c r="A149" s="120" t="s">
        <v>237</v>
      </c>
      <c r="B149" s="109"/>
      <c r="C149" s="109"/>
      <c r="D149" s="109"/>
      <c r="E149" s="109"/>
      <c r="F149" s="109"/>
      <c r="G149" s="109"/>
      <c r="H149" s="109"/>
      <c r="I149" s="109"/>
      <c r="J149" s="109"/>
      <c r="K149" s="109"/>
      <c r="L149" s="109"/>
      <c r="M149" s="109"/>
      <c r="N149" s="109"/>
      <c r="O149" s="120"/>
      <c r="P149" s="109"/>
    </row>
    <row r="150" spans="1:17">
      <c r="A150" s="121" t="s">
        <v>238</v>
      </c>
      <c r="B150" s="122">
        <v>373724808.56806731</v>
      </c>
      <c r="C150" s="109" t="s">
        <v>170</v>
      </c>
      <c r="D150" s="109"/>
      <c r="E150" s="109"/>
      <c r="F150" s="109"/>
      <c r="G150" s="109"/>
      <c r="H150" s="109"/>
      <c r="I150" s="109"/>
      <c r="J150" s="109"/>
      <c r="K150" s="109"/>
      <c r="L150" s="109"/>
      <c r="M150" s="109"/>
      <c r="N150" s="109"/>
      <c r="O150" s="121"/>
      <c r="P150" s="122"/>
    </row>
    <row r="151" spans="1:17">
      <c r="A151" s="123" t="s">
        <v>239</v>
      </c>
      <c r="B151" s="122" t="e">
        <f>SUM(#REF!)</f>
        <v>#REF!</v>
      </c>
      <c r="C151" s="109" t="s">
        <v>170</v>
      </c>
      <c r="D151" s="109"/>
      <c r="E151" s="109"/>
      <c r="F151" s="109"/>
      <c r="G151" s="109"/>
      <c r="H151" s="109"/>
      <c r="I151" s="109"/>
      <c r="J151" s="109"/>
      <c r="K151" s="109"/>
      <c r="L151" s="109"/>
      <c r="M151" s="109"/>
      <c r="N151" s="109"/>
      <c r="O151" s="123"/>
      <c r="P151" s="122"/>
    </row>
    <row r="152" spans="1:17">
      <c r="A152" s="123" t="s">
        <v>157</v>
      </c>
      <c r="B152" s="122" t="e">
        <f>B151-B150</f>
        <v>#REF!</v>
      </c>
      <c r="C152" s="109" t="s">
        <v>170</v>
      </c>
      <c r="D152" s="109"/>
      <c r="E152" s="109"/>
      <c r="F152" s="109"/>
      <c r="G152" s="109"/>
      <c r="H152" s="109"/>
      <c r="I152" s="109"/>
      <c r="J152" s="109"/>
      <c r="K152" s="109"/>
      <c r="L152" s="109"/>
      <c r="M152" s="109"/>
      <c r="N152" s="109"/>
      <c r="O152" s="123"/>
      <c r="P152" s="122"/>
    </row>
    <row r="153" spans="1:17">
      <c r="A153" s="109"/>
      <c r="B153" s="109"/>
      <c r="C153" s="109"/>
      <c r="D153" s="109"/>
      <c r="E153" s="109"/>
      <c r="F153" s="109"/>
      <c r="G153" s="109"/>
      <c r="H153" s="109"/>
      <c r="I153" s="109"/>
      <c r="J153" s="109"/>
      <c r="K153" s="109"/>
      <c r="L153" s="109"/>
      <c r="M153" s="109"/>
      <c r="N153" s="109"/>
      <c r="O153" s="109"/>
      <c r="P153" s="109"/>
    </row>
    <row r="154" spans="1:17">
      <c r="A154" s="121" t="s">
        <v>158</v>
      </c>
      <c r="B154" s="126" t="s">
        <v>240</v>
      </c>
      <c r="C154" s="133"/>
      <c r="D154" s="109"/>
      <c r="E154" s="109"/>
      <c r="F154" s="109"/>
      <c r="G154" s="109"/>
      <c r="H154" s="109"/>
      <c r="I154" s="109"/>
      <c r="J154" s="109"/>
      <c r="K154" s="109"/>
      <c r="L154" s="109"/>
      <c r="M154" s="109"/>
      <c r="N154" s="109"/>
      <c r="O154" s="121"/>
      <c r="P154" s="126"/>
    </row>
    <row r="155" spans="1:17">
      <c r="A155" s="121" t="s">
        <v>159</v>
      </c>
      <c r="B155" s="126" t="s">
        <v>242</v>
      </c>
      <c r="C155" s="133"/>
      <c r="D155" s="109"/>
      <c r="E155" s="109"/>
      <c r="F155" s="109"/>
      <c r="G155" s="109"/>
      <c r="H155" s="109"/>
      <c r="I155" s="109"/>
      <c r="J155" s="109"/>
      <c r="K155" s="109"/>
      <c r="L155" s="109"/>
      <c r="M155" s="109"/>
      <c r="N155" s="109"/>
      <c r="O155" s="121"/>
      <c r="P155" s="132"/>
    </row>
    <row r="156" spans="1:17">
      <c r="A156" s="124"/>
      <c r="B156" s="109">
        <v>1</v>
      </c>
      <c r="C156" s="133" t="s">
        <v>241</v>
      </c>
      <c r="D156" s="109"/>
      <c r="E156" s="109"/>
      <c r="F156" s="109"/>
      <c r="G156" s="109"/>
      <c r="H156" s="109"/>
      <c r="I156" s="109"/>
      <c r="J156" s="109"/>
      <c r="K156" s="109"/>
      <c r="L156" s="109"/>
      <c r="M156" s="109"/>
      <c r="N156" s="109"/>
      <c r="O156" s="124"/>
      <c r="P156" s="109"/>
    </row>
    <row r="157" spans="1:17">
      <c r="A157" s="126"/>
      <c r="B157" s="766">
        <v>2</v>
      </c>
      <c r="C157" s="766" t="s">
        <v>243</v>
      </c>
      <c r="D157" s="766"/>
      <c r="E157" s="127"/>
      <c r="F157" s="109"/>
      <c r="G157" s="109"/>
      <c r="H157" s="109"/>
      <c r="I157" s="109"/>
      <c r="J157" s="109"/>
      <c r="K157" s="109"/>
      <c r="L157" s="109"/>
      <c r="M157" s="109"/>
      <c r="N157" s="109"/>
      <c r="O157" s="109"/>
      <c r="P157" s="109"/>
      <c r="Q157" s="109"/>
    </row>
    <row r="158" spans="1:17">
      <c r="A158" s="128"/>
      <c r="B158" s="767" t="s">
        <v>178</v>
      </c>
      <c r="C158" s="768"/>
      <c r="D158" s="769"/>
      <c r="E158" s="136" t="s">
        <v>179</v>
      </c>
      <c r="F158" s="109"/>
      <c r="G158" s="109"/>
      <c r="H158" s="109"/>
      <c r="I158" s="109"/>
      <c r="J158" s="109"/>
      <c r="K158" s="109"/>
      <c r="L158" s="109"/>
      <c r="M158" s="109"/>
      <c r="N158" s="109"/>
      <c r="O158" s="109"/>
      <c r="P158" s="109"/>
      <c r="Q158" s="109"/>
    </row>
    <row r="159" spans="1:17">
      <c r="A159" s="128" t="s">
        <v>180</v>
      </c>
      <c r="B159" s="763" t="s">
        <v>198</v>
      </c>
      <c r="C159" s="764"/>
      <c r="D159" s="765"/>
      <c r="E159" s="137">
        <v>43283</v>
      </c>
      <c r="F159" s="109"/>
      <c r="G159" s="109"/>
      <c r="H159" s="109"/>
      <c r="I159" s="109"/>
      <c r="J159" s="109"/>
      <c r="K159" s="109"/>
      <c r="L159" s="109"/>
      <c r="M159" s="109"/>
      <c r="N159" s="109"/>
      <c r="O159" s="109"/>
      <c r="P159" s="109"/>
      <c r="Q159" s="109"/>
    </row>
    <row r="160" spans="1:17">
      <c r="A160" s="128" t="s">
        <v>182</v>
      </c>
      <c r="B160" s="763" t="s">
        <v>186</v>
      </c>
      <c r="C160" s="764"/>
      <c r="D160" s="765"/>
      <c r="E160" s="137">
        <v>43283</v>
      </c>
      <c r="F160" s="109"/>
      <c r="G160" s="109"/>
      <c r="H160" s="109"/>
      <c r="I160" s="109"/>
      <c r="J160" s="109"/>
      <c r="K160" s="109"/>
      <c r="L160" s="109"/>
      <c r="M160" s="109"/>
      <c r="N160" s="109"/>
      <c r="O160" s="120"/>
      <c r="P160" s="109"/>
    </row>
    <row r="161" spans="1:22">
      <c r="F161" s="109"/>
      <c r="G161" s="109"/>
      <c r="H161" s="109"/>
      <c r="I161" s="109"/>
      <c r="J161" s="109"/>
      <c r="K161" s="109"/>
      <c r="L161" s="109"/>
    </row>
    <row r="163" spans="1:22">
      <c r="A163" s="145" t="s">
        <v>245</v>
      </c>
      <c r="B163" s="114"/>
      <c r="C163" s="114"/>
      <c r="D163" s="114"/>
      <c r="E163" s="114"/>
      <c r="F163" s="114"/>
      <c r="G163" s="114"/>
      <c r="H163" s="114"/>
      <c r="I163" s="114"/>
      <c r="J163" s="114"/>
      <c r="K163" s="114"/>
      <c r="L163" s="114"/>
      <c r="M163" s="114"/>
      <c r="N163" s="114"/>
      <c r="O163" s="114"/>
    </row>
    <row r="164" spans="1:22">
      <c r="A164" s="146" t="s">
        <v>246</v>
      </c>
      <c r="B164" s="147">
        <v>368225292.22165233</v>
      </c>
      <c r="C164" s="114" t="s">
        <v>170</v>
      </c>
      <c r="D164" s="114"/>
      <c r="E164" s="114"/>
      <c r="F164" s="114"/>
      <c r="G164" s="114"/>
      <c r="H164" s="114"/>
      <c r="I164" s="114"/>
      <c r="J164" s="114"/>
      <c r="K164" s="114"/>
      <c r="L164" s="114"/>
      <c r="M164" s="114"/>
      <c r="N164" s="114"/>
      <c r="O164" s="114"/>
    </row>
    <row r="165" spans="1:22">
      <c r="A165" s="148" t="s">
        <v>247</v>
      </c>
      <c r="B165" s="147" t="e">
        <f>SUM(#REF!)</f>
        <v>#REF!</v>
      </c>
      <c r="C165" s="114" t="s">
        <v>170</v>
      </c>
      <c r="D165" s="114"/>
      <c r="E165" s="114"/>
      <c r="F165" s="114"/>
      <c r="G165" s="114"/>
      <c r="H165" s="114"/>
      <c r="I165" s="114"/>
      <c r="J165" s="114"/>
      <c r="K165" s="114"/>
      <c r="L165" s="114"/>
      <c r="M165" s="114"/>
      <c r="N165" s="114"/>
      <c r="O165" s="114"/>
    </row>
    <row r="166" spans="1:22">
      <c r="A166" s="148" t="s">
        <v>157</v>
      </c>
      <c r="B166" s="147" t="e">
        <f>B165-B164</f>
        <v>#REF!</v>
      </c>
      <c r="C166" s="114" t="s">
        <v>170</v>
      </c>
      <c r="D166" s="114"/>
      <c r="E166" s="114"/>
      <c r="F166" s="114"/>
      <c r="G166" s="114"/>
      <c r="H166" s="114"/>
      <c r="I166" s="114"/>
      <c r="J166" s="114"/>
      <c r="K166" s="114"/>
      <c r="L166" s="114"/>
      <c r="M166" s="114"/>
      <c r="N166" s="114"/>
      <c r="O166" s="114"/>
    </row>
    <row r="167" spans="1:22">
      <c r="A167" s="114"/>
      <c r="B167" s="114"/>
      <c r="C167" s="114"/>
      <c r="D167" s="114"/>
      <c r="E167" s="114"/>
      <c r="F167" s="114"/>
      <c r="G167" s="114"/>
      <c r="H167" s="114"/>
      <c r="I167" s="114"/>
      <c r="J167" s="114"/>
      <c r="K167" s="114"/>
      <c r="L167" s="114"/>
      <c r="M167" s="114"/>
      <c r="N167" s="114"/>
      <c r="O167" s="114"/>
    </row>
    <row r="168" spans="1:22">
      <c r="A168" s="146" t="s">
        <v>158</v>
      </c>
      <c r="B168" s="149" t="s">
        <v>251</v>
      </c>
      <c r="C168" s="150"/>
      <c r="D168" s="114"/>
      <c r="E168" s="114"/>
      <c r="F168" s="114"/>
      <c r="G168" s="114"/>
      <c r="H168" s="114"/>
      <c r="I168" s="114"/>
      <c r="J168" s="114"/>
      <c r="K168" s="114"/>
      <c r="L168" s="114"/>
      <c r="M168" s="114"/>
      <c r="N168" s="114"/>
      <c r="O168" s="114"/>
    </row>
    <row r="169" spans="1:22">
      <c r="A169" s="146"/>
      <c r="B169" s="151">
        <v>1</v>
      </c>
      <c r="C169" s="150" t="s">
        <v>252</v>
      </c>
      <c r="D169" s="114"/>
      <c r="E169" s="114"/>
      <c r="F169" s="114"/>
      <c r="G169" s="114"/>
      <c r="H169" s="114"/>
      <c r="I169" s="114"/>
      <c r="J169" s="114"/>
      <c r="K169" s="114"/>
      <c r="L169" s="114"/>
      <c r="M169" s="114"/>
      <c r="N169" s="114"/>
      <c r="O169" s="114"/>
    </row>
    <row r="170" spans="1:22">
      <c r="A170" s="149"/>
      <c r="B170" s="770" t="s">
        <v>178</v>
      </c>
      <c r="C170" s="770"/>
      <c r="D170" s="770"/>
      <c r="E170" s="153" t="s">
        <v>179</v>
      </c>
      <c r="F170" s="114"/>
      <c r="G170" s="114"/>
      <c r="H170" s="158"/>
      <c r="I170" s="114"/>
      <c r="J170" s="114"/>
      <c r="K170" s="114"/>
      <c r="L170" s="114"/>
      <c r="M170" s="114"/>
      <c r="N170" s="114"/>
      <c r="O170" s="114"/>
    </row>
    <row r="171" spans="1:22">
      <c r="A171" s="154" t="s">
        <v>180</v>
      </c>
      <c r="B171" s="757" t="s">
        <v>244</v>
      </c>
      <c r="C171" s="758"/>
      <c r="D171" s="759"/>
      <c r="E171" s="155">
        <v>43374</v>
      </c>
      <c r="F171" s="114"/>
      <c r="G171" s="114"/>
      <c r="H171" s="114"/>
      <c r="I171" s="114"/>
      <c r="J171" s="114"/>
      <c r="K171" s="114"/>
      <c r="L171" s="114"/>
      <c r="M171" s="114"/>
      <c r="N171" s="114"/>
      <c r="O171" s="114"/>
    </row>
    <row r="172" spans="1:22">
      <c r="A172" s="154" t="s">
        <v>182</v>
      </c>
      <c r="B172" s="760" t="s">
        <v>198</v>
      </c>
      <c r="C172" s="761"/>
      <c r="D172" s="762"/>
      <c r="E172" s="155">
        <v>43374</v>
      </c>
      <c r="F172" s="114"/>
      <c r="G172" s="114"/>
      <c r="H172" s="147"/>
      <c r="I172" s="114"/>
      <c r="J172" s="114"/>
      <c r="K172" s="114"/>
      <c r="L172" s="114"/>
      <c r="M172" s="114"/>
      <c r="N172" s="114"/>
      <c r="O172" s="114"/>
    </row>
    <row r="175" spans="1:22">
      <c r="A175" s="145" t="s">
        <v>258</v>
      </c>
      <c r="B175" s="114"/>
      <c r="C175" s="114"/>
      <c r="D175" s="114"/>
      <c r="E175" s="114"/>
      <c r="F175" s="114"/>
      <c r="G175" s="114"/>
      <c r="H175" s="114"/>
      <c r="I175" s="114"/>
      <c r="J175" s="114"/>
      <c r="K175" s="114"/>
      <c r="L175" s="114"/>
      <c r="M175" s="114"/>
      <c r="N175" s="114"/>
      <c r="O175" s="114"/>
      <c r="P175" s="114"/>
      <c r="Q175" s="114"/>
      <c r="R175" s="114"/>
      <c r="S175" s="114"/>
      <c r="T175" s="114"/>
      <c r="U175" s="114"/>
      <c r="V175" s="114"/>
    </row>
    <row r="176" spans="1:22">
      <c r="A176" s="146" t="s">
        <v>253</v>
      </c>
      <c r="B176" s="147">
        <v>366853663.49314696</v>
      </c>
      <c r="C176" s="114" t="s">
        <v>170</v>
      </c>
      <c r="D176" s="114"/>
      <c r="E176" s="114"/>
      <c r="F176" s="114"/>
      <c r="G176" s="114"/>
      <c r="H176" s="114"/>
      <c r="I176" s="114"/>
      <c r="J176" s="114"/>
      <c r="K176" s="114"/>
      <c r="L176" s="114"/>
      <c r="M176" s="114"/>
      <c r="N176" s="114"/>
      <c r="O176" s="114"/>
      <c r="P176" s="114"/>
      <c r="Q176" s="114"/>
      <c r="R176" s="114"/>
      <c r="S176" s="114"/>
      <c r="T176" s="114"/>
      <c r="U176" s="114"/>
      <c r="V176" s="114"/>
    </row>
    <row r="177" spans="1:22">
      <c r="A177" s="148" t="s">
        <v>254</v>
      </c>
      <c r="B177" s="147">
        <v>383871650.19101149</v>
      </c>
      <c r="C177" s="114" t="s">
        <v>170</v>
      </c>
      <c r="D177" s="114"/>
      <c r="E177" s="114"/>
      <c r="F177" s="114"/>
      <c r="G177" s="114"/>
      <c r="H177" s="114"/>
      <c r="I177" s="114"/>
      <c r="J177" s="114"/>
      <c r="K177" s="114"/>
      <c r="L177" s="114"/>
      <c r="M177" s="114"/>
      <c r="N177" s="114"/>
      <c r="O177" s="114"/>
      <c r="P177" s="114"/>
      <c r="Q177" s="114"/>
      <c r="R177" s="114"/>
      <c r="S177" s="114"/>
      <c r="T177" s="114"/>
      <c r="U177" s="114"/>
      <c r="V177" s="114"/>
    </row>
    <row r="178" spans="1:22">
      <c r="A178" s="148" t="s">
        <v>157</v>
      </c>
      <c r="B178" s="147">
        <v>17017986.697864532</v>
      </c>
      <c r="C178" s="114" t="s">
        <v>170</v>
      </c>
      <c r="D178" s="114"/>
      <c r="E178" s="114"/>
      <c r="F178" s="114"/>
      <c r="G178" s="114"/>
      <c r="H178" s="114"/>
      <c r="I178" s="114"/>
      <c r="J178" s="114"/>
      <c r="K178" s="114"/>
      <c r="L178" s="114"/>
      <c r="M178" s="114"/>
      <c r="N178" s="114"/>
      <c r="O178" s="114"/>
      <c r="P178" s="114"/>
      <c r="Q178" s="114"/>
      <c r="R178" s="114"/>
      <c r="S178" s="114"/>
      <c r="T178" s="114"/>
      <c r="U178" s="114"/>
      <c r="V178" s="114"/>
    </row>
    <row r="179" spans="1:22">
      <c r="A179" s="148"/>
      <c r="B179" s="147"/>
      <c r="C179" s="114"/>
      <c r="D179" s="114"/>
      <c r="E179" s="114"/>
      <c r="F179" s="114"/>
      <c r="G179" s="114"/>
      <c r="H179" s="114"/>
      <c r="I179" s="114"/>
      <c r="J179" s="114"/>
      <c r="K179" s="114"/>
      <c r="L179" s="114"/>
      <c r="M179" s="114"/>
      <c r="N179" s="114"/>
      <c r="O179" s="114"/>
      <c r="P179" s="114"/>
      <c r="Q179" s="114"/>
      <c r="R179" s="114"/>
      <c r="S179" s="114"/>
      <c r="T179" s="114"/>
      <c r="U179" s="114"/>
      <c r="V179" s="114"/>
    </row>
    <row r="180" spans="1:22">
      <c r="A180" s="167">
        <v>1</v>
      </c>
      <c r="B180" s="149" t="s">
        <v>257</v>
      </c>
      <c r="C180" s="149"/>
      <c r="D180" s="149"/>
      <c r="E180" s="149"/>
      <c r="F180" s="149"/>
      <c r="G180" s="149"/>
      <c r="H180" s="149"/>
      <c r="I180" s="149"/>
      <c r="J180" s="149"/>
      <c r="K180" s="149"/>
      <c r="L180" s="149"/>
      <c r="M180" s="149"/>
      <c r="N180" s="149"/>
      <c r="O180" s="149"/>
      <c r="P180" s="149"/>
      <c r="Q180" s="149"/>
      <c r="R180" s="149"/>
      <c r="S180" s="149"/>
      <c r="T180" s="149"/>
      <c r="U180" s="149"/>
      <c r="V180" s="149"/>
    </row>
    <row r="181" spans="1:22">
      <c r="A181" s="114"/>
      <c r="B181" s="151">
        <v>1</v>
      </c>
      <c r="C181" s="150" t="s">
        <v>256</v>
      </c>
      <c r="D181" s="149"/>
      <c r="E181" s="149"/>
      <c r="F181" s="149"/>
      <c r="G181" s="149"/>
      <c r="H181" s="149"/>
      <c r="I181" s="149"/>
      <c r="J181" s="149"/>
      <c r="K181" s="149"/>
      <c r="L181" s="149"/>
      <c r="M181" s="149"/>
      <c r="N181" s="149"/>
      <c r="O181" s="149"/>
      <c r="P181" s="149"/>
      <c r="Q181" s="149"/>
      <c r="R181" s="149"/>
      <c r="S181" s="149"/>
      <c r="T181" s="149"/>
      <c r="U181" s="149"/>
      <c r="V181" s="149"/>
    </row>
    <row r="182" spans="1:22">
      <c r="A182" s="168">
        <v>2</v>
      </c>
      <c r="B182" s="149" t="s">
        <v>255</v>
      </c>
      <c r="C182" s="150"/>
      <c r="D182" s="114"/>
      <c r="E182" s="114"/>
      <c r="F182" s="114"/>
      <c r="G182" s="114"/>
      <c r="H182" s="114"/>
      <c r="I182" s="114"/>
      <c r="J182" s="114"/>
      <c r="K182" s="114"/>
      <c r="L182" s="114"/>
      <c r="M182" s="114"/>
      <c r="N182" s="114"/>
      <c r="O182" s="114"/>
      <c r="P182" s="114"/>
      <c r="Q182" s="114"/>
      <c r="R182" s="114"/>
      <c r="S182" s="114"/>
      <c r="T182" s="114"/>
      <c r="U182" s="114"/>
      <c r="V182" s="114"/>
    </row>
    <row r="183" spans="1:22">
      <c r="A183" s="146"/>
      <c r="B183" s="151">
        <v>1</v>
      </c>
      <c r="C183" s="150" t="s">
        <v>259</v>
      </c>
      <c r="D183" s="114"/>
      <c r="E183" s="114"/>
      <c r="F183" s="114"/>
      <c r="G183" s="114"/>
      <c r="H183" s="114"/>
      <c r="I183" s="114"/>
      <c r="J183" s="114"/>
      <c r="K183" s="114"/>
      <c r="L183" s="114"/>
      <c r="M183" s="114"/>
      <c r="N183" s="114"/>
      <c r="O183" s="114"/>
      <c r="P183" s="114"/>
      <c r="Q183" s="114"/>
      <c r="R183" s="114"/>
      <c r="S183" s="114"/>
      <c r="T183" s="114"/>
      <c r="U183" s="114"/>
      <c r="V183" s="114"/>
    </row>
    <row r="184" spans="1:22">
      <c r="A184" s="149"/>
      <c r="B184" s="774" t="s">
        <v>178</v>
      </c>
      <c r="C184" s="774"/>
      <c r="D184" s="774"/>
      <c r="E184" s="153" t="s">
        <v>179</v>
      </c>
      <c r="F184" s="114"/>
      <c r="G184" s="114"/>
      <c r="H184" s="158"/>
      <c r="I184" s="114"/>
      <c r="J184" s="114"/>
      <c r="K184" s="114"/>
      <c r="L184" s="114"/>
      <c r="M184" s="114"/>
      <c r="N184" s="114"/>
      <c r="O184" s="114"/>
      <c r="P184" s="114"/>
      <c r="Q184" s="114"/>
      <c r="R184" s="114"/>
      <c r="S184" s="114"/>
      <c r="T184" s="114"/>
      <c r="U184" s="114"/>
      <c r="V184" s="114"/>
    </row>
    <row r="185" spans="1:22">
      <c r="A185" s="154" t="s">
        <v>180</v>
      </c>
      <c r="B185" s="757" t="s">
        <v>244</v>
      </c>
      <c r="C185" s="758"/>
      <c r="D185" s="759"/>
      <c r="E185" s="155">
        <v>43467</v>
      </c>
      <c r="F185" s="114"/>
      <c r="G185" s="114"/>
      <c r="H185" s="114"/>
      <c r="I185" s="114"/>
      <c r="J185" s="114"/>
      <c r="K185" s="114"/>
      <c r="L185" s="114"/>
      <c r="M185" s="114"/>
      <c r="N185" s="114"/>
      <c r="O185" s="114"/>
      <c r="P185" s="114"/>
      <c r="Q185" s="114"/>
      <c r="R185" s="114"/>
      <c r="S185" s="114"/>
      <c r="T185" s="114"/>
      <c r="U185" s="114"/>
      <c r="V185" s="114"/>
    </row>
    <row r="186" spans="1:22">
      <c r="A186" s="154" t="s">
        <v>182</v>
      </c>
      <c r="B186" s="760" t="s">
        <v>198</v>
      </c>
      <c r="C186" s="761"/>
      <c r="D186" s="762"/>
      <c r="E186" s="156">
        <v>43467</v>
      </c>
      <c r="F186" s="114"/>
      <c r="G186" s="114"/>
      <c r="H186" s="147"/>
      <c r="I186" s="114"/>
      <c r="J186" s="114"/>
      <c r="K186" s="114"/>
      <c r="L186" s="114"/>
      <c r="M186" s="114"/>
      <c r="N186" s="114"/>
      <c r="O186" s="114"/>
      <c r="P186" s="114"/>
      <c r="Q186" s="114"/>
      <c r="R186" s="114"/>
      <c r="S186" s="114"/>
      <c r="T186" s="114"/>
      <c r="U186" s="114"/>
      <c r="V186" s="114"/>
    </row>
    <row r="188" spans="1:22">
      <c r="A188" s="160"/>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c r="A189" s="145" t="s">
        <v>277</v>
      </c>
      <c r="B189" s="114"/>
      <c r="C189" s="114"/>
      <c r="D189" s="114"/>
      <c r="E189" s="114"/>
      <c r="F189" s="114"/>
      <c r="G189" s="114"/>
      <c r="H189" s="114"/>
      <c r="I189" s="114"/>
      <c r="J189" s="114"/>
      <c r="K189" s="114"/>
      <c r="L189" s="114"/>
      <c r="M189" s="114"/>
      <c r="N189" s="114"/>
      <c r="O189" s="114"/>
      <c r="P189" s="114"/>
      <c r="Q189" s="114"/>
      <c r="R189" s="114"/>
      <c r="S189" s="114"/>
      <c r="T189" s="114"/>
      <c r="U189" s="114"/>
      <c r="V189" s="114"/>
    </row>
    <row r="190" spans="1:22">
      <c r="A190" s="146" t="s">
        <v>275</v>
      </c>
      <c r="B190" s="147">
        <v>376292345.23927921</v>
      </c>
      <c r="C190" s="114" t="s">
        <v>170</v>
      </c>
      <c r="D190" s="114"/>
      <c r="E190" s="114"/>
      <c r="F190" s="114"/>
      <c r="G190" s="114"/>
      <c r="H190" s="114"/>
      <c r="I190" s="114"/>
      <c r="J190" s="114"/>
      <c r="K190" s="114"/>
      <c r="L190" s="114"/>
      <c r="M190" s="114"/>
      <c r="N190" s="114"/>
      <c r="O190" s="114"/>
      <c r="P190" s="114"/>
      <c r="Q190" s="114"/>
      <c r="R190" s="114"/>
      <c r="S190" s="114"/>
      <c r="T190" s="114"/>
      <c r="U190" s="114"/>
      <c r="V190" s="114"/>
    </row>
    <row r="191" spans="1:22">
      <c r="A191" s="148" t="s">
        <v>276</v>
      </c>
      <c r="B191" s="147" t="e">
        <f>SUM(#REF!)</f>
        <v>#REF!</v>
      </c>
      <c r="C191" s="114" t="s">
        <v>170</v>
      </c>
      <c r="D191" s="114"/>
      <c r="E191" s="114"/>
      <c r="F191" s="114"/>
      <c r="G191" s="114"/>
      <c r="H191" s="114"/>
      <c r="I191" s="114"/>
      <c r="J191" s="114"/>
      <c r="K191" s="114"/>
      <c r="L191" s="114"/>
      <c r="M191" s="114"/>
      <c r="N191" s="114"/>
      <c r="O191" s="114"/>
      <c r="P191" s="114"/>
      <c r="Q191" s="114"/>
      <c r="R191" s="114"/>
      <c r="S191" s="114"/>
      <c r="T191" s="114"/>
      <c r="U191" s="114"/>
      <c r="V191" s="114"/>
    </row>
    <row r="192" spans="1:22">
      <c r="A192" s="148" t="s">
        <v>157</v>
      </c>
      <c r="B192" s="147" t="e">
        <f>B191-B190</f>
        <v>#REF!</v>
      </c>
      <c r="C192" s="114" t="s">
        <v>170</v>
      </c>
      <c r="D192" s="114"/>
      <c r="E192" s="114"/>
      <c r="F192" s="114"/>
      <c r="G192" s="114"/>
      <c r="H192" s="114"/>
      <c r="I192" s="114"/>
      <c r="J192" s="114"/>
      <c r="K192" s="114"/>
      <c r="L192" s="114"/>
      <c r="M192" s="114"/>
      <c r="N192" s="114"/>
      <c r="O192" s="114"/>
      <c r="P192" s="114"/>
      <c r="Q192" s="114"/>
      <c r="R192" s="114"/>
      <c r="S192" s="114"/>
      <c r="T192" s="114"/>
      <c r="U192" s="114"/>
      <c r="V192" s="114"/>
    </row>
    <row r="193" spans="1:22">
      <c r="A193" s="148"/>
      <c r="B193" s="147"/>
      <c r="C193" s="114"/>
      <c r="D193" s="114"/>
      <c r="E193" s="114"/>
      <c r="F193" s="114"/>
      <c r="G193" s="114"/>
      <c r="H193" s="114"/>
      <c r="I193" s="114"/>
      <c r="J193" s="114"/>
      <c r="K193" s="114"/>
      <c r="L193" s="114"/>
      <c r="M193" s="114"/>
      <c r="N193" s="114"/>
      <c r="O193" s="114"/>
      <c r="P193" s="114"/>
      <c r="Q193" s="114"/>
      <c r="R193" s="114"/>
      <c r="S193" s="114"/>
      <c r="T193" s="114"/>
      <c r="U193" s="114"/>
      <c r="V193" s="114"/>
    </row>
    <row r="194" spans="1:22">
      <c r="A194" s="167">
        <v>1</v>
      </c>
      <c r="B194" s="149" t="s">
        <v>278</v>
      </c>
      <c r="C194" s="149"/>
      <c r="D194" s="149"/>
      <c r="E194" s="149"/>
      <c r="F194" s="149"/>
      <c r="G194" s="149"/>
      <c r="H194" s="149"/>
      <c r="I194" s="149"/>
      <c r="J194" s="149"/>
      <c r="K194" s="149"/>
      <c r="L194" s="149"/>
      <c r="M194" s="149"/>
      <c r="N194" s="149"/>
      <c r="O194" s="149"/>
      <c r="P194" s="149"/>
      <c r="Q194" s="149"/>
      <c r="R194" s="149"/>
      <c r="S194" s="149"/>
      <c r="T194" s="149"/>
      <c r="U194" s="149"/>
      <c r="V194" s="149"/>
    </row>
    <row r="195" spans="1:22">
      <c r="A195" s="114"/>
      <c r="B195" s="151">
        <v>1</v>
      </c>
      <c r="C195" s="150" t="s">
        <v>280</v>
      </c>
      <c r="D195" s="149"/>
      <c r="E195" s="149"/>
      <c r="F195" s="149"/>
      <c r="G195" s="149"/>
      <c r="H195" s="149"/>
      <c r="I195" s="149"/>
      <c r="J195" s="149"/>
      <c r="K195" s="149"/>
      <c r="L195" s="149"/>
      <c r="M195" s="149"/>
      <c r="N195" s="149"/>
      <c r="O195" s="149"/>
      <c r="P195" s="149"/>
      <c r="Q195" s="149"/>
      <c r="R195" s="149"/>
      <c r="S195" s="149"/>
      <c r="T195" s="149"/>
      <c r="U195" s="149"/>
      <c r="V195" s="149"/>
    </row>
    <row r="196" spans="1:22">
      <c r="A196" s="149"/>
      <c r="B196" s="774" t="s">
        <v>178</v>
      </c>
      <c r="C196" s="774"/>
      <c r="D196" s="774"/>
      <c r="E196" s="153" t="s">
        <v>179</v>
      </c>
      <c r="H196" s="157"/>
    </row>
    <row r="197" spans="1:22">
      <c r="A197" s="154" t="s">
        <v>180</v>
      </c>
      <c r="B197" s="757" t="s">
        <v>244</v>
      </c>
      <c r="C197" s="758"/>
      <c r="D197" s="759"/>
      <c r="E197" s="155">
        <v>43553</v>
      </c>
    </row>
    <row r="198" spans="1:22">
      <c r="A198" s="154" t="s">
        <v>182</v>
      </c>
      <c r="B198" s="760" t="s">
        <v>198</v>
      </c>
      <c r="C198" s="761"/>
      <c r="D198" s="762"/>
      <c r="E198" s="156">
        <v>43553</v>
      </c>
      <c r="H198" s="57"/>
    </row>
    <row r="201" spans="1:22">
      <c r="A201" s="145" t="s">
        <v>281</v>
      </c>
      <c r="B201" s="114"/>
      <c r="C201" s="114"/>
      <c r="D201" s="114"/>
      <c r="E201" s="114"/>
      <c r="F201" s="114"/>
      <c r="G201" s="114"/>
      <c r="H201" s="114"/>
      <c r="I201" s="114"/>
      <c r="J201" s="114"/>
      <c r="K201" s="114"/>
      <c r="L201" s="114"/>
      <c r="M201" s="114"/>
      <c r="N201" s="114"/>
      <c r="O201" s="114"/>
    </row>
    <row r="202" spans="1:22">
      <c r="A202" s="146" t="s">
        <v>275</v>
      </c>
      <c r="B202" s="147">
        <v>376292345.23927921</v>
      </c>
      <c r="C202" s="114" t="s">
        <v>170</v>
      </c>
      <c r="D202" s="114"/>
      <c r="E202" s="114"/>
      <c r="F202" s="114"/>
      <c r="G202" s="114"/>
      <c r="H202" s="114"/>
      <c r="I202" s="114"/>
      <c r="J202" s="114"/>
      <c r="K202" s="114"/>
      <c r="L202" s="114"/>
      <c r="M202" s="114"/>
      <c r="N202" s="114"/>
      <c r="O202" s="114"/>
    </row>
    <row r="203" spans="1:22">
      <c r="A203" s="148" t="s">
        <v>276</v>
      </c>
      <c r="B203" s="147">
        <v>379965982.9171347</v>
      </c>
      <c r="C203" s="114" t="s">
        <v>170</v>
      </c>
      <c r="D203" s="114"/>
      <c r="E203" s="114"/>
      <c r="F203" s="114"/>
      <c r="G203" s="114"/>
      <c r="H203" s="114"/>
      <c r="I203" s="114"/>
      <c r="J203" s="114"/>
      <c r="K203" s="114"/>
      <c r="L203" s="114"/>
      <c r="M203" s="114"/>
      <c r="N203" s="114"/>
      <c r="O203" s="114"/>
    </row>
    <row r="204" spans="1:22">
      <c r="A204" s="148" t="s">
        <v>157</v>
      </c>
      <c r="B204" s="147">
        <f>B203-B202</f>
        <v>3673637.6778554916</v>
      </c>
      <c r="C204" s="114" t="s">
        <v>170</v>
      </c>
      <c r="D204" s="114"/>
      <c r="E204" s="114"/>
      <c r="F204" s="114"/>
      <c r="G204" s="114"/>
      <c r="H204" s="114"/>
      <c r="I204" s="114"/>
      <c r="J204" s="114"/>
      <c r="K204" s="114"/>
      <c r="L204" s="114"/>
      <c r="M204" s="114"/>
      <c r="N204" s="114"/>
      <c r="O204" s="114"/>
    </row>
    <row r="205" spans="1:22">
      <c r="A205" s="148"/>
      <c r="B205" s="147"/>
      <c r="C205" s="114"/>
      <c r="D205" s="114"/>
      <c r="E205" s="114"/>
      <c r="F205" s="114"/>
      <c r="G205" s="114"/>
      <c r="H205" s="114"/>
      <c r="I205" s="114"/>
      <c r="J205" s="114"/>
      <c r="K205" s="114"/>
      <c r="L205" s="114"/>
      <c r="M205" s="114"/>
      <c r="N205" s="114"/>
      <c r="O205" s="114"/>
    </row>
    <row r="206" spans="1:22">
      <c r="A206" s="168">
        <v>1</v>
      </c>
      <c r="B206" s="149" t="s">
        <v>283</v>
      </c>
      <c r="C206" s="150"/>
      <c r="D206" s="114"/>
      <c r="E206" s="114"/>
      <c r="F206" s="114"/>
      <c r="G206" s="114"/>
      <c r="H206" s="114"/>
      <c r="I206" s="114"/>
      <c r="J206" s="114"/>
      <c r="K206" s="114"/>
      <c r="L206" s="114"/>
      <c r="M206" s="114"/>
      <c r="N206" s="114"/>
      <c r="O206" s="114"/>
    </row>
    <row r="207" spans="1:22">
      <c r="A207" s="146"/>
      <c r="B207" s="151">
        <v>1</v>
      </c>
      <c r="C207" s="150" t="s">
        <v>287</v>
      </c>
      <c r="D207" s="114"/>
      <c r="E207" s="114"/>
      <c r="F207" s="114"/>
      <c r="G207" s="114"/>
      <c r="H207" s="114"/>
      <c r="I207" s="114"/>
      <c r="J207" s="114"/>
      <c r="K207" s="114"/>
      <c r="L207" s="114"/>
      <c r="M207" s="114"/>
      <c r="N207" s="114"/>
      <c r="O207" s="114"/>
    </row>
    <row r="208" spans="1:22">
      <c r="A208" s="173">
        <v>2</v>
      </c>
      <c r="B208" s="149" t="s">
        <v>284</v>
      </c>
      <c r="C208" s="149"/>
      <c r="D208" s="149"/>
      <c r="E208" s="149"/>
      <c r="F208" s="149"/>
      <c r="G208" s="149"/>
      <c r="H208" s="149"/>
      <c r="I208" s="149"/>
      <c r="J208" s="149"/>
      <c r="K208" s="149"/>
      <c r="L208" s="149"/>
      <c r="M208" s="114"/>
      <c r="N208" s="114"/>
      <c r="O208" s="114"/>
    </row>
    <row r="209" spans="1:15">
      <c r="A209" s="173"/>
      <c r="B209" s="151">
        <v>1</v>
      </c>
      <c r="C209" s="150" t="s">
        <v>285</v>
      </c>
      <c r="D209" s="114"/>
      <c r="E209" s="114"/>
      <c r="F209" s="114"/>
      <c r="G209" s="114"/>
      <c r="H209" s="151"/>
      <c r="I209" s="150"/>
      <c r="J209" s="174"/>
      <c r="K209" s="174"/>
      <c r="L209" s="174"/>
      <c r="M209" s="114"/>
      <c r="N209" s="114"/>
      <c r="O209" s="114"/>
    </row>
    <row r="210" spans="1:15">
      <c r="A210" s="168">
        <v>2</v>
      </c>
      <c r="B210" s="149" t="s">
        <v>286</v>
      </c>
      <c r="C210" s="149"/>
      <c r="D210" s="149"/>
      <c r="E210" s="149"/>
      <c r="F210" s="149"/>
      <c r="G210" s="149"/>
      <c r="H210" s="149"/>
      <c r="I210" s="149"/>
      <c r="J210" s="149"/>
      <c r="K210" s="149"/>
      <c r="L210" s="149"/>
      <c r="M210" s="149"/>
      <c r="N210" s="149"/>
      <c r="O210" s="149"/>
    </row>
    <row r="211" spans="1:15">
      <c r="A211" s="149"/>
      <c r="B211" s="770" t="s">
        <v>178</v>
      </c>
      <c r="C211" s="770"/>
      <c r="D211" s="770"/>
      <c r="E211" s="153" t="s">
        <v>179</v>
      </c>
      <c r="F211" s="114"/>
      <c r="G211" s="114"/>
      <c r="H211" s="158"/>
      <c r="I211" s="114"/>
      <c r="J211" s="114"/>
      <c r="K211" s="114"/>
      <c r="L211" s="114"/>
      <c r="M211" s="114"/>
      <c r="N211" s="114"/>
      <c r="O211" s="114"/>
    </row>
    <row r="212" spans="1:15">
      <c r="A212" s="154" t="s">
        <v>180</v>
      </c>
      <c r="B212" s="757" t="s">
        <v>244</v>
      </c>
      <c r="C212" s="758"/>
      <c r="D212" s="759"/>
      <c r="E212" s="155">
        <v>43649</v>
      </c>
      <c r="F212" s="114"/>
      <c r="G212" s="114"/>
      <c r="H212" s="114"/>
      <c r="I212" s="114"/>
      <c r="J212" s="114"/>
      <c r="K212" s="114"/>
      <c r="L212" s="114"/>
      <c r="M212" s="114"/>
      <c r="N212" s="114"/>
      <c r="O212" s="114"/>
    </row>
    <row r="213" spans="1:15">
      <c r="A213" s="154" t="s">
        <v>182</v>
      </c>
      <c r="B213" s="760" t="s">
        <v>198</v>
      </c>
      <c r="C213" s="761"/>
      <c r="D213" s="762"/>
      <c r="E213" s="156">
        <v>43649</v>
      </c>
      <c r="F213" s="114"/>
      <c r="G213" s="114"/>
      <c r="H213" s="147"/>
      <c r="I213" s="114"/>
      <c r="J213" s="114"/>
      <c r="K213" s="114"/>
      <c r="L213" s="114"/>
      <c r="M213" s="114"/>
      <c r="N213" s="114"/>
      <c r="O213" s="114"/>
    </row>
    <row r="215" spans="1:15">
      <c r="H215" s="71"/>
    </row>
    <row r="216" spans="1:15">
      <c r="A216" s="145" t="s">
        <v>288</v>
      </c>
      <c r="B216" s="114"/>
      <c r="C216" s="114"/>
      <c r="D216" s="114"/>
      <c r="E216" s="114"/>
      <c r="F216" s="114"/>
      <c r="G216" s="114"/>
      <c r="H216" s="114"/>
      <c r="I216" s="114"/>
      <c r="J216" s="114"/>
      <c r="K216" s="114"/>
      <c r="L216" s="114"/>
      <c r="M216" s="114"/>
      <c r="N216" s="114"/>
    </row>
    <row r="217" spans="1:15">
      <c r="A217" s="146" t="s">
        <v>289</v>
      </c>
      <c r="B217" s="147">
        <v>365041922.3474018</v>
      </c>
      <c r="C217" s="114" t="s">
        <v>170</v>
      </c>
      <c r="D217" s="114"/>
      <c r="E217" s="114"/>
      <c r="F217" s="114"/>
      <c r="G217" s="114"/>
      <c r="H217" s="114"/>
      <c r="I217" s="114"/>
      <c r="J217" s="114"/>
      <c r="K217" s="114"/>
      <c r="L217" s="114"/>
      <c r="M217" s="114"/>
      <c r="N217" s="114"/>
    </row>
    <row r="218" spans="1:15">
      <c r="A218" s="148" t="s">
        <v>290</v>
      </c>
      <c r="B218" s="147">
        <v>362249931.42474365</v>
      </c>
      <c r="C218" s="114" t="s">
        <v>170</v>
      </c>
      <c r="D218" s="114"/>
      <c r="E218" s="114"/>
      <c r="F218" s="114"/>
      <c r="G218" s="114"/>
      <c r="H218" s="114"/>
      <c r="I218" s="114"/>
      <c r="J218" s="114"/>
      <c r="K218" s="114"/>
      <c r="L218" s="114"/>
      <c r="M218" s="114"/>
      <c r="N218" s="114"/>
    </row>
    <row r="219" spans="1:15">
      <c r="A219" s="148" t="s">
        <v>157</v>
      </c>
      <c r="B219" s="147">
        <v>-2791990.9226581454</v>
      </c>
      <c r="C219" s="114" t="s">
        <v>170</v>
      </c>
      <c r="D219" s="114"/>
      <c r="E219" s="114"/>
      <c r="F219" s="114"/>
      <c r="G219" s="114"/>
      <c r="H219" s="114"/>
      <c r="I219" s="114"/>
      <c r="J219" s="114"/>
      <c r="K219" s="114"/>
      <c r="L219" s="114"/>
      <c r="M219" s="114"/>
      <c r="N219" s="114"/>
    </row>
    <row r="220" spans="1:15">
      <c r="A220" s="148"/>
      <c r="B220" s="147"/>
      <c r="C220" s="114"/>
      <c r="D220" s="114"/>
      <c r="E220" s="114"/>
      <c r="F220" s="114"/>
      <c r="G220" s="114"/>
      <c r="H220" s="114"/>
      <c r="I220" s="114"/>
      <c r="J220" s="114"/>
      <c r="K220" s="114"/>
      <c r="L220" s="114"/>
      <c r="M220" s="114"/>
      <c r="N220" s="114"/>
    </row>
    <row r="221" spans="1:15">
      <c r="A221" s="168">
        <v>1</v>
      </c>
      <c r="B221" s="149" t="s">
        <v>291</v>
      </c>
      <c r="C221" s="150"/>
      <c r="D221" s="114"/>
      <c r="E221" s="114"/>
      <c r="F221" s="114"/>
      <c r="G221" s="114"/>
      <c r="H221" s="114"/>
      <c r="I221" s="114"/>
      <c r="J221" s="114"/>
      <c r="K221" s="114"/>
      <c r="L221" s="114"/>
      <c r="M221" s="114"/>
      <c r="N221" s="114"/>
    </row>
    <row r="222" spans="1:15">
      <c r="A222" s="146"/>
      <c r="B222" s="151">
        <v>1</v>
      </c>
      <c r="C222" s="150" t="s">
        <v>292</v>
      </c>
      <c r="D222" s="114"/>
      <c r="E222" s="114"/>
      <c r="F222" s="114"/>
      <c r="G222" s="114"/>
      <c r="H222" s="114"/>
      <c r="I222" s="114"/>
      <c r="J222" s="114"/>
      <c r="K222" s="114"/>
      <c r="L222" s="114"/>
      <c r="M222" s="114"/>
      <c r="N222" s="114"/>
    </row>
    <row r="223" spans="1:15">
      <c r="A223" s="149"/>
      <c r="B223" s="770" t="s">
        <v>178</v>
      </c>
      <c r="C223" s="770"/>
      <c r="D223" s="770"/>
      <c r="E223" s="153" t="s">
        <v>179</v>
      </c>
      <c r="F223" s="114"/>
      <c r="G223" s="114"/>
      <c r="H223" s="158"/>
      <c r="I223" s="114"/>
      <c r="J223" s="114"/>
      <c r="K223" s="114"/>
      <c r="L223" s="114"/>
      <c r="M223" s="114"/>
      <c r="N223" s="114"/>
    </row>
    <row r="224" spans="1:15">
      <c r="A224" s="154" t="s">
        <v>180</v>
      </c>
      <c r="B224" s="757" t="s">
        <v>244</v>
      </c>
      <c r="C224" s="758"/>
      <c r="D224" s="759"/>
      <c r="E224" s="155">
        <v>43739</v>
      </c>
      <c r="F224" s="114"/>
      <c r="G224" s="114"/>
      <c r="H224" s="114"/>
      <c r="I224" s="114"/>
      <c r="J224" s="114"/>
      <c r="K224" s="114"/>
      <c r="L224" s="114"/>
      <c r="M224" s="114"/>
      <c r="N224" s="114"/>
    </row>
    <row r="225" spans="1:14">
      <c r="A225" s="154" t="s">
        <v>182</v>
      </c>
      <c r="B225" s="760" t="s">
        <v>198</v>
      </c>
      <c r="C225" s="761"/>
      <c r="D225" s="762"/>
      <c r="E225" s="156">
        <v>43739</v>
      </c>
      <c r="F225" s="114"/>
      <c r="G225" s="114"/>
      <c r="H225" s="147"/>
      <c r="I225" s="114"/>
      <c r="J225" s="114"/>
      <c r="K225" s="114"/>
      <c r="L225" s="114"/>
      <c r="M225" s="114"/>
      <c r="N225" s="114"/>
    </row>
    <row r="227" spans="1:14">
      <c r="A227" s="10" t="s">
        <v>293</v>
      </c>
    </row>
    <row r="228" spans="1:14">
      <c r="A228" s="116" t="s">
        <v>294</v>
      </c>
      <c r="B228" s="57">
        <v>356195267.43837744</v>
      </c>
      <c r="C228" s="56" t="s">
        <v>170</v>
      </c>
    </row>
    <row r="229" spans="1:14">
      <c r="A229" s="117" t="s">
        <v>295</v>
      </c>
      <c r="B229" s="57" t="e">
        <f>SUM(#REF!)</f>
        <v>#REF!</v>
      </c>
      <c r="C229" s="56" t="s">
        <v>170</v>
      </c>
    </row>
    <row r="230" spans="1:14">
      <c r="A230" s="117" t="s">
        <v>157</v>
      </c>
      <c r="B230" s="57" t="e">
        <f>B229-B228</f>
        <v>#REF!</v>
      </c>
      <c r="C230" s="56" t="s">
        <v>170</v>
      </c>
    </row>
    <row r="231" spans="1:14">
      <c r="A231" s="117"/>
      <c r="B231" s="57"/>
      <c r="C231" s="56"/>
    </row>
    <row r="232" spans="1:14">
      <c r="A232" s="159">
        <v>1</v>
      </c>
      <c r="B232" s="134" t="s">
        <v>296</v>
      </c>
      <c r="C232" s="131"/>
    </row>
    <row r="233" spans="1:14">
      <c r="A233" s="116"/>
      <c r="B233" s="143">
        <v>1</v>
      </c>
      <c r="C233" s="131" t="s">
        <v>297</v>
      </c>
    </row>
    <row r="234" spans="1:14">
      <c r="A234" s="134"/>
      <c r="B234" s="750" t="s">
        <v>178</v>
      </c>
      <c r="C234" s="750"/>
      <c r="D234" s="750"/>
      <c r="E234" s="118" t="s">
        <v>179</v>
      </c>
      <c r="H234" s="157"/>
    </row>
    <row r="235" spans="1:14">
      <c r="A235" s="119" t="s">
        <v>180</v>
      </c>
      <c r="B235" s="751" t="s">
        <v>244</v>
      </c>
      <c r="C235" s="752"/>
      <c r="D235" s="753"/>
      <c r="E235" s="144">
        <v>43832</v>
      </c>
    </row>
    <row r="236" spans="1:14">
      <c r="A236" s="119" t="s">
        <v>182</v>
      </c>
      <c r="B236" s="754" t="s">
        <v>198</v>
      </c>
      <c r="C236" s="755"/>
      <c r="D236" s="756"/>
      <c r="E236" s="161">
        <v>43832</v>
      </c>
      <c r="H236" s="57"/>
    </row>
  </sheetData>
  <mergeCells count="49">
    <mergeCell ref="B49:D49"/>
    <mergeCell ref="B60:D60"/>
    <mergeCell ref="B61:D61"/>
    <mergeCell ref="B62:D62"/>
    <mergeCell ref="B198:D198"/>
    <mergeCell ref="B116:D116"/>
    <mergeCell ref="B117:D117"/>
    <mergeCell ref="B118:D118"/>
    <mergeCell ref="B184:D184"/>
    <mergeCell ref="B185:D185"/>
    <mergeCell ref="B186:D186"/>
    <mergeCell ref="B132:D132"/>
    <mergeCell ref="B170:D170"/>
    <mergeCell ref="B196:D196"/>
    <mergeCell ref="B73:D73"/>
    <mergeCell ref="B159:D159"/>
    <mergeCell ref="B33:D33"/>
    <mergeCell ref="B34:D34"/>
    <mergeCell ref="B35:D35"/>
    <mergeCell ref="B47:D47"/>
    <mergeCell ref="B48:D48"/>
    <mergeCell ref="B223:D223"/>
    <mergeCell ref="B101:D101"/>
    <mergeCell ref="B102:D102"/>
    <mergeCell ref="B211:D211"/>
    <mergeCell ref="B212:D212"/>
    <mergeCell ref="B213:D213"/>
    <mergeCell ref="B171:D171"/>
    <mergeCell ref="B172:D172"/>
    <mergeCell ref="B145:D145"/>
    <mergeCell ref="B146:D146"/>
    <mergeCell ref="B197:D197"/>
    <mergeCell ref="B157:D157"/>
    <mergeCell ref="B131:D131"/>
    <mergeCell ref="B133:D133"/>
    <mergeCell ref="B103:D103"/>
    <mergeCell ref="B158:D158"/>
    <mergeCell ref="B160:D160"/>
    <mergeCell ref="B144:D144"/>
    <mergeCell ref="B74:D74"/>
    <mergeCell ref="B75:D75"/>
    <mergeCell ref="B87:D87"/>
    <mergeCell ref="B88:D88"/>
    <mergeCell ref="B86:D86"/>
    <mergeCell ref="B234:D234"/>
    <mergeCell ref="B235:D235"/>
    <mergeCell ref="B236:D236"/>
    <mergeCell ref="B224:D224"/>
    <mergeCell ref="B225:D22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ADC8EA720D3694B8BFDC7697E7C74F8" ma:contentTypeVersion="24" ma:contentTypeDescription="" ma:contentTypeScope="" ma:versionID="dc38cd01d781f6709f74b6f4a38b79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2023-09-29T07:00:00+00:00</OpenedDate>
    <SignificantOrder xmlns="dc463f71-b30c-4ab2-9473-d307f9d35888">false</SignificantOrder>
    <Date1 xmlns="dc463f71-b30c-4ab2-9473-d307f9d35888">2023-12-27T08:00:00+00:00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230805</DocketNumber>
    <DelegatedOrder xmlns="dc463f71-b30c-4ab2-9473-d307f9d35888">false</DelegatedOrder>
  </documentManagement>
</p:properties>
</file>

<file path=customXml/itemProps1.xml><?xml version="1.0" encoding="utf-8"?>
<ds:datastoreItem xmlns:ds="http://schemas.openxmlformats.org/officeDocument/2006/customXml" ds:itemID="{192B640F-BCFC-40CF-9736-8C8A350BE86C}">
  <ds:schemaRefs>
    <ds:schemaRef ds:uri="http://schemas.microsoft.com/PowerBIAddIn"/>
  </ds:schemaRefs>
</ds:datastoreItem>
</file>

<file path=customXml/itemProps2.xml><?xml version="1.0" encoding="utf-8"?>
<ds:datastoreItem xmlns:ds="http://schemas.openxmlformats.org/officeDocument/2006/customXml" ds:itemID="{1033503A-CB8F-4CFB-91AF-EDE4E3470D81}"/>
</file>

<file path=customXml/itemProps3.xml><?xml version="1.0" encoding="utf-8"?>
<ds:datastoreItem xmlns:ds="http://schemas.openxmlformats.org/officeDocument/2006/customXml" ds:itemID="{5F0F8A7D-3D39-45D2-8806-9479DF64EF0F}"/>
</file>

<file path=customXml/itemProps4.xml><?xml version="1.0" encoding="utf-8"?>
<ds:datastoreItem xmlns:ds="http://schemas.openxmlformats.org/officeDocument/2006/customXml" ds:itemID="{CB07ABDA-CE5B-41D7-9236-A557375FF784}"/>
</file>

<file path=customXml/itemProps5.xml><?xml version="1.0" encoding="utf-8"?>
<ds:datastoreItem xmlns:ds="http://schemas.openxmlformats.org/officeDocument/2006/customXml" ds:itemID="{CAB5F6F8-B2A2-4C45-800F-C2661DECA2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summary by charge</vt:lpstr>
      <vt:lpstr>Instruction &amp; Reviewer List</vt:lpstr>
      <vt:lpstr>REDACTED VERSION</vt:lpstr>
      <vt:lpstr>(R) Monthly summary</vt:lpstr>
      <vt:lpstr>(R) Chelan O&amp;M budgets</vt:lpstr>
      <vt:lpstr>(R) Schedule A1 debt service</vt:lpstr>
      <vt:lpstr>(R) Shadow debt schedules</vt:lpstr>
      <vt:lpstr>(R) Future debt service</vt:lpstr>
      <vt:lpstr>Working capital charge</vt:lpstr>
      <vt:lpstr>Coverage fund charge</vt:lpstr>
      <vt:lpstr>Debt reduction charge</vt:lpstr>
      <vt:lpstr>Capital recovery charge</vt:lpstr>
      <vt:lpstr>Debt admin charge</vt:lpstr>
      <vt:lpstr>Sheet1</vt:lpstr>
      <vt:lpstr>(R) Environmental attributes</vt:lpstr>
      <vt:lpstr>(R) Transmission charges</vt:lpstr>
      <vt:lpstr>change log</vt:lpstr>
      <vt:lpstr>'summary by charge'!Print_Area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Traore, Lori</cp:lastModifiedBy>
  <cp:lastPrinted>2011-05-06T21:32:25Z</cp:lastPrinted>
  <dcterms:created xsi:type="dcterms:W3CDTF">2007-09-28T22:37:15Z</dcterms:created>
  <dcterms:modified xsi:type="dcterms:W3CDTF">2023-09-29T21:11:09Z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0x0101006E56B4D1795A2E4DB2F0B01679ED314A009ADC8EA720D3694B8BFDC7697E7C74F8</vt:lpwstr>
  </property>
  <property fmtid="{D5CDD505-2E9C-101B-9397-08002B2CF9AE}" pid="3" name="_docset_NoMedatataSyncRequired">
    <vt:lpwstr>False</vt:lpwstr>
  </property>
</Properties>
</file>