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opher.mickelso\Desktop\"/>
    </mc:Choice>
  </mc:AlternateContent>
  <xr:revisionPtr revIDLastSave="0" documentId="13_ncr:1_{4A39C7CD-D3AE-4365-B244-2002C87F3B08}" xr6:coauthVersionLast="45" xr6:coauthVersionMax="45" xr10:uidLastSave="{00000000-0000-0000-0000-000000000000}"/>
  <bookViews>
    <workbookView xWindow="-28920" yWindow="-120" windowWidth="29040" windowHeight="15840" xr2:uid="{792E65B2-7165-45B1-8901-1CFEEB8D7D6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2" l="1"/>
  <c r="D28" i="2"/>
  <c r="I28" i="2" l="1"/>
  <c r="H28" i="2"/>
  <c r="G28" i="2"/>
  <c r="F28" i="2"/>
  <c r="E28" i="2"/>
  <c r="K31" i="2" l="1"/>
  <c r="J26" i="2"/>
  <c r="I26" i="2"/>
  <c r="H26" i="2"/>
  <c r="G26" i="2"/>
  <c r="F26" i="2"/>
  <c r="E26" i="2"/>
  <c r="D26" i="2"/>
  <c r="K25" i="2"/>
  <c r="K24" i="2"/>
  <c r="K23" i="2"/>
  <c r="K22" i="2"/>
  <c r="K21" i="2"/>
  <c r="K20" i="2"/>
  <c r="K26" i="2" s="1"/>
  <c r="J17" i="2"/>
  <c r="H17" i="2"/>
  <c r="G17" i="2"/>
  <c r="F17" i="2"/>
  <c r="E17" i="2"/>
  <c r="D17" i="2"/>
  <c r="I16" i="2"/>
  <c r="K16" i="2" s="1"/>
  <c r="I15" i="2"/>
  <c r="K15" i="2" s="1"/>
  <c r="K14" i="2"/>
  <c r="K13" i="2"/>
  <c r="K12" i="2"/>
  <c r="K11" i="2"/>
  <c r="I10" i="2"/>
  <c r="K10" i="2" s="1"/>
  <c r="I9" i="2"/>
  <c r="I17" i="2" s="1"/>
  <c r="K8" i="2"/>
  <c r="K7" i="2"/>
  <c r="K9" i="2" l="1"/>
  <c r="K17" i="2" s="1"/>
</calcChain>
</file>

<file path=xl/sharedStrings.xml><?xml version="1.0" encoding="utf-8"?>
<sst xmlns="http://schemas.openxmlformats.org/spreadsheetml/2006/main" count="24" uniqueCount="24">
  <si>
    <t>Total</t>
  </si>
  <si>
    <t>47WA.1860.20487</t>
  </si>
  <si>
    <t>O&amp;M Work Order - Costs</t>
  </si>
  <si>
    <t>O&amp;M Work Order - Not Recoverable Mar-Apr-20</t>
  </si>
  <si>
    <t>4767000 - Credit &amp; Collections Jun-21</t>
  </si>
  <si>
    <t>4767000 - Credit &amp; Collections May-20-May-21</t>
  </si>
  <si>
    <t>Bad Debts - Costs</t>
  </si>
  <si>
    <t>Bad Debts - True-up Jan-21</t>
  </si>
  <si>
    <t>Bad Debts - True-up Dec-20</t>
  </si>
  <si>
    <t>Bad Debts - Not Recoverable Mar-Apr-20</t>
  </si>
  <si>
    <t>Interest - Past Due Bal Jun-21</t>
  </si>
  <si>
    <t>Interest - Past Due Bal Apr-20-May-21</t>
  </si>
  <si>
    <t>Total WA Costs</t>
  </si>
  <si>
    <t>47WA.2530.01290</t>
  </si>
  <si>
    <t>Savings</t>
  </si>
  <si>
    <t xml:space="preserve">Savings - True-up Feb-21 </t>
  </si>
  <si>
    <t>Savings - True-up Jan-21</t>
  </si>
  <si>
    <t>Savings - True-up Dec-20</t>
  </si>
  <si>
    <t>Savings - True-up May-Nov-20</t>
  </si>
  <si>
    <t>Savings - Not Recoverable Mar-Apr-20</t>
  </si>
  <si>
    <t>Total WA Savings</t>
  </si>
  <si>
    <t>Total WA Booked</t>
  </si>
  <si>
    <t xml:space="preserve"> Waived LPC not booked</t>
  </si>
  <si>
    <t>Washington - Covid-19 Costs &amp; Savings (CY 2021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</si>
</sst>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2" borderId="0" xfId="2" applyFont="1" applyFill="1" applyAlignment="1">
      <alignment horizontal="left" vertical="center"/>
    </xf>
    <xf numFmtId="17" fontId="4" fillId="2" borderId="0" xfId="2" applyNumberFormat="1" applyFont="1" applyFill="1" applyAlignment="1">
      <alignment horizontal="center" vertical="center"/>
    </xf>
    <xf numFmtId="17" fontId="4" fillId="2" borderId="1" xfId="2" applyNumberFormat="1" applyFont="1" applyFill="1" applyBorder="1" applyAlignment="1">
      <alignment horizontal="center" vertical="center"/>
    </xf>
    <xf numFmtId="17" fontId="4" fillId="3" borderId="1" xfId="2" applyNumberFormat="1" applyFont="1" applyFill="1" applyBorder="1" applyAlignment="1">
      <alignment horizontal="center" vertical="center"/>
    </xf>
    <xf numFmtId="43" fontId="0" fillId="3" borderId="2" xfId="0" applyNumberFormat="1" applyFill="1" applyBorder="1"/>
    <xf numFmtId="43" fontId="0" fillId="0" borderId="0" xfId="0" applyNumberFormat="1"/>
    <xf numFmtId="43" fontId="0" fillId="0" borderId="0" xfId="1" applyFont="1" applyFill="1"/>
    <xf numFmtId="43" fontId="0" fillId="0" borderId="0" xfId="1" applyFont="1" applyFill="1" applyBorder="1"/>
    <xf numFmtId="43" fontId="0" fillId="0" borderId="3" xfId="1" applyFont="1" applyFill="1" applyBorder="1"/>
    <xf numFmtId="43" fontId="0" fillId="0" borderId="4" xfId="1" applyFont="1" applyFill="1" applyBorder="1"/>
    <xf numFmtId="43" fontId="0" fillId="0" borderId="3" xfId="0" applyNumberFormat="1" applyBorder="1"/>
    <xf numFmtId="43" fontId="0" fillId="3" borderId="6" xfId="0" applyNumberFormat="1" applyFill="1" applyBorder="1"/>
    <xf numFmtId="0" fontId="0" fillId="0" borderId="3" xfId="0" applyBorder="1"/>
    <xf numFmtId="43" fontId="0" fillId="0" borderId="7" xfId="0" applyNumberFormat="1" applyBorder="1"/>
    <xf numFmtId="43" fontId="0" fillId="0" borderId="5" xfId="0" applyNumberFormat="1" applyBorder="1"/>
    <xf numFmtId="43" fontId="0" fillId="3" borderId="9" xfId="0" applyNumberFormat="1" applyFill="1" applyBorder="1"/>
    <xf numFmtId="43" fontId="0" fillId="0" borderId="8" xfId="0" applyNumberFormat="1" applyBorder="1"/>
    <xf numFmtId="43" fontId="0" fillId="3" borderId="3" xfId="0" applyNumberFormat="1" applyFill="1" applyBorder="1"/>
    <xf numFmtId="43" fontId="7" fillId="0" borderId="3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2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indent="1"/>
    </xf>
    <xf numFmtId="0" fontId="5" fillId="0" borderId="5" xfId="0" applyFont="1" applyBorder="1" applyAlignment="1">
      <alignment horizontal="left" indent="3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indent="3"/>
    </xf>
  </cellXfs>
  <cellStyles count="3">
    <cellStyle name="Comma" xfId="1" builtinId="3"/>
    <cellStyle name="Normal" xfId="0" builtinId="0"/>
    <cellStyle name="Normal 14" xfId="2" xr:uid="{1C430E82-390D-4841-BDE4-8B3167D7E3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87972-918A-4244-86E5-0288A169034B}">
  <dimension ref="B3:K32"/>
  <sheetViews>
    <sheetView tabSelected="1" workbookViewId="0">
      <selection activeCell="M28" sqref="M28"/>
    </sheetView>
  </sheetViews>
  <sheetFormatPr defaultRowHeight="15" x14ac:dyDescent="0.25"/>
  <cols>
    <col min="1" max="1" width="3.7109375" customWidth="1"/>
    <col min="2" max="2" width="37.85546875" customWidth="1"/>
    <col min="4" max="4" width="12.28515625" bestFit="1" customWidth="1"/>
    <col min="5" max="5" width="12.7109375" bestFit="1" customWidth="1"/>
    <col min="6" max="6" width="13.5703125" bestFit="1" customWidth="1"/>
    <col min="7" max="9" width="12.7109375" bestFit="1" customWidth="1"/>
    <col min="10" max="10" width="1.5703125" customWidth="1"/>
    <col min="11" max="11" width="12.7109375" bestFit="1" customWidth="1"/>
  </cols>
  <sheetData>
    <row r="3" spans="2:11" x14ac:dyDescent="0.25">
      <c r="B3" s="25" t="s">
        <v>23</v>
      </c>
      <c r="C3" s="25"/>
      <c r="D3" s="25"/>
      <c r="E3" s="25"/>
      <c r="F3" s="25"/>
      <c r="G3" s="25"/>
      <c r="H3" s="25"/>
      <c r="I3" s="25"/>
      <c r="J3" s="25"/>
      <c r="K3" s="25"/>
    </row>
    <row r="4" spans="2:11" x14ac:dyDescent="0.25">
      <c r="C4" s="1"/>
      <c r="D4" s="1"/>
      <c r="E4" s="1"/>
      <c r="F4" s="1"/>
      <c r="G4" s="1"/>
      <c r="H4" s="1"/>
      <c r="I4" s="1"/>
      <c r="J4" s="1"/>
      <c r="K4" s="1"/>
    </row>
    <row r="5" spans="2:11" x14ac:dyDescent="0.25">
      <c r="B5" s="2"/>
      <c r="C5" s="2"/>
      <c r="D5" s="3">
        <v>44197</v>
      </c>
      <c r="E5" s="3">
        <v>44228</v>
      </c>
      <c r="F5" s="3">
        <v>44256</v>
      </c>
      <c r="G5" s="3">
        <v>44287</v>
      </c>
      <c r="H5" s="3">
        <v>44317</v>
      </c>
      <c r="I5" s="4">
        <v>44348</v>
      </c>
      <c r="J5" s="5"/>
      <c r="K5" s="4" t="s">
        <v>0</v>
      </c>
    </row>
    <row r="6" spans="2:11" x14ac:dyDescent="0.25">
      <c r="B6" s="24" t="s">
        <v>1</v>
      </c>
      <c r="C6" s="24"/>
      <c r="J6" s="6"/>
    </row>
    <row r="7" spans="2:11" x14ac:dyDescent="0.25">
      <c r="B7" s="24" t="s">
        <v>2</v>
      </c>
      <c r="C7" s="24"/>
      <c r="D7" s="8">
        <v>1120.47</v>
      </c>
      <c r="E7" s="8">
        <v>1596.99</v>
      </c>
      <c r="F7" s="8">
        <v>1889.89</v>
      </c>
      <c r="G7" s="8">
        <v>793.26</v>
      </c>
      <c r="H7" s="8">
        <v>732.38</v>
      </c>
      <c r="I7" s="8">
        <v>20735.18</v>
      </c>
      <c r="J7" s="6"/>
      <c r="K7" s="7">
        <f t="shared" ref="K7:K20" si="0">SUM(D7:I7)</f>
        <v>26868.170000000002</v>
      </c>
    </row>
    <row r="8" spans="2:11" x14ac:dyDescent="0.25">
      <c r="B8" s="24" t="s">
        <v>3</v>
      </c>
      <c r="C8" s="24"/>
      <c r="D8" s="8"/>
      <c r="E8" s="8"/>
      <c r="F8" s="8"/>
      <c r="G8" s="8"/>
      <c r="H8" s="8"/>
      <c r="I8" s="8">
        <v>-20394.830000000002</v>
      </c>
      <c r="J8" s="6"/>
      <c r="K8" s="8">
        <f t="shared" si="0"/>
        <v>-20394.830000000002</v>
      </c>
    </row>
    <row r="9" spans="2:11" x14ac:dyDescent="0.25">
      <c r="B9" s="24" t="s">
        <v>4</v>
      </c>
      <c r="C9" s="24"/>
      <c r="D9" s="8"/>
      <c r="E9" s="8"/>
      <c r="F9" s="8"/>
      <c r="G9" s="8"/>
      <c r="H9" s="8"/>
      <c r="I9" s="8">
        <f>25049.67</f>
        <v>25049.67</v>
      </c>
      <c r="J9" s="6"/>
      <c r="K9" s="7">
        <f t="shared" si="0"/>
        <v>25049.67</v>
      </c>
    </row>
    <row r="10" spans="2:11" x14ac:dyDescent="0.25">
      <c r="B10" s="24" t="s">
        <v>5</v>
      </c>
      <c r="C10" s="24"/>
      <c r="D10" s="8"/>
      <c r="E10" s="8"/>
      <c r="F10" s="8"/>
      <c r="G10" s="8"/>
      <c r="H10" s="8"/>
      <c r="I10" s="8">
        <f>314488.43</f>
        <v>314488.43</v>
      </c>
      <c r="J10" s="6"/>
      <c r="K10" s="7">
        <f t="shared" si="0"/>
        <v>314488.43</v>
      </c>
    </row>
    <row r="11" spans="2:11" x14ac:dyDescent="0.25">
      <c r="B11" s="24" t="s">
        <v>6</v>
      </c>
      <c r="C11" s="24"/>
      <c r="D11" s="8">
        <v>-4356.18</v>
      </c>
      <c r="E11" s="8">
        <v>55165.84</v>
      </c>
      <c r="F11" s="8">
        <v>-41970.52</v>
      </c>
      <c r="G11" s="8">
        <v>-76832.52</v>
      </c>
      <c r="H11" s="8">
        <v>32913.49</v>
      </c>
      <c r="I11" s="8">
        <v>203707.76</v>
      </c>
      <c r="J11" s="6"/>
      <c r="K11" s="8">
        <f t="shared" si="0"/>
        <v>168627.87</v>
      </c>
    </row>
    <row r="12" spans="2:11" x14ac:dyDescent="0.25">
      <c r="B12" s="24" t="s">
        <v>7</v>
      </c>
      <c r="C12" s="24"/>
      <c r="D12" s="8"/>
      <c r="E12" s="8"/>
      <c r="F12" s="8">
        <v>7357.82</v>
      </c>
      <c r="G12" s="8"/>
      <c r="H12" s="8"/>
      <c r="I12" s="8"/>
      <c r="J12" s="6"/>
      <c r="K12" s="8">
        <f t="shared" si="0"/>
        <v>7357.82</v>
      </c>
    </row>
    <row r="13" spans="2:11" x14ac:dyDescent="0.25">
      <c r="B13" s="24" t="s">
        <v>8</v>
      </c>
      <c r="C13" s="24"/>
      <c r="D13" s="8"/>
      <c r="E13" s="8"/>
      <c r="F13" s="8"/>
      <c r="G13" s="8">
        <v>7410.97</v>
      </c>
      <c r="H13" s="8"/>
      <c r="I13" s="8"/>
      <c r="J13" s="6"/>
      <c r="K13" s="8">
        <f t="shared" si="0"/>
        <v>7410.97</v>
      </c>
    </row>
    <row r="14" spans="2:11" x14ac:dyDescent="0.25">
      <c r="B14" s="24" t="s">
        <v>9</v>
      </c>
      <c r="C14" s="24"/>
      <c r="D14" s="8"/>
      <c r="E14" s="8"/>
      <c r="F14" s="8"/>
      <c r="G14" s="8"/>
      <c r="H14" s="8"/>
      <c r="I14" s="8">
        <v>-47814.73</v>
      </c>
      <c r="J14" s="6"/>
      <c r="K14" s="7">
        <f t="shared" si="0"/>
        <v>-47814.73</v>
      </c>
    </row>
    <row r="15" spans="2:11" x14ac:dyDescent="0.25">
      <c r="B15" s="24" t="s">
        <v>10</v>
      </c>
      <c r="C15" s="24"/>
      <c r="D15" s="8"/>
      <c r="E15" s="8"/>
      <c r="F15" s="8"/>
      <c r="G15" s="8"/>
      <c r="H15" s="8"/>
      <c r="I15" s="9">
        <f>7261.85</f>
        <v>7261.85</v>
      </c>
      <c r="J15" s="6"/>
      <c r="K15" s="7">
        <f t="shared" si="0"/>
        <v>7261.85</v>
      </c>
    </row>
    <row r="16" spans="2:11" x14ac:dyDescent="0.25">
      <c r="B16" s="24" t="s">
        <v>11</v>
      </c>
      <c r="C16" s="24"/>
      <c r="D16" s="10"/>
      <c r="E16" s="10"/>
      <c r="F16" s="10"/>
      <c r="G16" s="10"/>
      <c r="H16" s="10"/>
      <c r="I16" s="11">
        <f>97531.98</f>
        <v>97531.98</v>
      </c>
      <c r="J16" s="6"/>
      <c r="K16" s="12">
        <f t="shared" si="0"/>
        <v>97531.98</v>
      </c>
    </row>
    <row r="17" spans="2:11" x14ac:dyDescent="0.25">
      <c r="B17" s="27" t="s">
        <v>12</v>
      </c>
      <c r="C17" s="27"/>
      <c r="D17" s="7">
        <f>SUM(D7:D16)</f>
        <v>-3235.71</v>
      </c>
      <c r="E17" s="7">
        <f t="shared" ref="E17:K17" si="1">SUM(E7:E16)</f>
        <v>56762.829999999994</v>
      </c>
      <c r="F17" s="7">
        <f t="shared" si="1"/>
        <v>-32722.809999999998</v>
      </c>
      <c r="G17" s="7">
        <f t="shared" si="1"/>
        <v>-68628.290000000008</v>
      </c>
      <c r="H17" s="7">
        <f t="shared" si="1"/>
        <v>33645.869999999995</v>
      </c>
      <c r="I17" s="7">
        <f t="shared" si="1"/>
        <v>600565.30999999994</v>
      </c>
      <c r="J17" s="6">
        <f t="shared" si="1"/>
        <v>0</v>
      </c>
      <c r="K17" s="7">
        <f t="shared" si="1"/>
        <v>586387.19999999995</v>
      </c>
    </row>
    <row r="18" spans="2:11" x14ac:dyDescent="0.25">
      <c r="B18" s="28"/>
      <c r="C18" s="28"/>
      <c r="D18" s="7"/>
      <c r="E18" s="7"/>
      <c r="F18" s="7"/>
      <c r="G18" s="7"/>
      <c r="H18" s="7"/>
      <c r="I18" s="7"/>
      <c r="J18" s="6"/>
      <c r="K18" s="7"/>
    </row>
    <row r="19" spans="2:11" x14ac:dyDescent="0.25">
      <c r="B19" s="24" t="s">
        <v>13</v>
      </c>
      <c r="C19" s="24"/>
      <c r="J19" s="6"/>
    </row>
    <row r="20" spans="2:11" x14ac:dyDescent="0.25">
      <c r="B20" s="26" t="s">
        <v>14</v>
      </c>
      <c r="C20" s="26"/>
      <c r="D20" s="8">
        <v>-54563.8</v>
      </c>
      <c r="E20" s="8">
        <v>-54213.71</v>
      </c>
      <c r="F20" s="8">
        <v>-113937.97</v>
      </c>
      <c r="G20" s="8">
        <v>-52164.36</v>
      </c>
      <c r="H20" s="8">
        <v>-55635.519999999997</v>
      </c>
      <c r="I20" s="8">
        <v>-55392.34</v>
      </c>
      <c r="J20" s="6"/>
      <c r="K20" s="8">
        <f t="shared" si="0"/>
        <v>-385907.70000000007</v>
      </c>
    </row>
    <row r="21" spans="2:11" x14ac:dyDescent="0.25">
      <c r="B21" s="26" t="s">
        <v>15</v>
      </c>
      <c r="C21" s="26"/>
      <c r="D21" s="9"/>
      <c r="E21" s="9"/>
      <c r="F21" s="9"/>
      <c r="G21" s="9">
        <v>5272.16</v>
      </c>
      <c r="H21" s="9"/>
      <c r="I21" s="9"/>
      <c r="J21" s="13"/>
      <c r="K21" s="9">
        <f>SUM(D21:I21)</f>
        <v>5272.16</v>
      </c>
    </row>
    <row r="22" spans="2:11" x14ac:dyDescent="0.25">
      <c r="B22" s="26" t="s">
        <v>16</v>
      </c>
      <c r="C22" s="26"/>
      <c r="D22" s="8"/>
      <c r="E22" s="8"/>
      <c r="F22" s="8">
        <v>-122.08</v>
      </c>
      <c r="G22" s="8">
        <v>62796.59</v>
      </c>
      <c r="H22" s="8"/>
      <c r="I22" s="8"/>
      <c r="J22" s="6"/>
      <c r="K22" s="8">
        <f>SUM(D22:I22)</f>
        <v>62674.509999999995</v>
      </c>
    </row>
    <row r="23" spans="2:11" x14ac:dyDescent="0.25">
      <c r="B23" s="26" t="s">
        <v>17</v>
      </c>
      <c r="C23" s="26"/>
      <c r="D23" s="8"/>
      <c r="E23" s="8"/>
      <c r="F23" s="8"/>
      <c r="G23" s="8">
        <v>-29154.41</v>
      </c>
      <c r="H23" s="8"/>
      <c r="I23" s="8"/>
      <c r="J23" s="6"/>
      <c r="K23" s="8">
        <f>SUM(D23:I23)</f>
        <v>-29154.41</v>
      </c>
    </row>
    <row r="24" spans="2:11" x14ac:dyDescent="0.25">
      <c r="B24" s="26" t="s">
        <v>18</v>
      </c>
      <c r="C24" s="26"/>
      <c r="D24" s="8"/>
      <c r="E24" s="8"/>
      <c r="F24" s="8"/>
      <c r="G24" s="8"/>
      <c r="H24" s="8"/>
      <c r="I24" s="9">
        <v>78885.58</v>
      </c>
      <c r="J24" s="6"/>
      <c r="K24" s="8">
        <f>SUM(D24:I24)</f>
        <v>78885.58</v>
      </c>
    </row>
    <row r="25" spans="2:11" x14ac:dyDescent="0.25">
      <c r="B25" s="26" t="s">
        <v>19</v>
      </c>
      <c r="C25" s="26"/>
      <c r="D25" s="14"/>
      <c r="E25" s="14"/>
      <c r="F25" s="14"/>
      <c r="G25" s="14"/>
      <c r="H25" s="10"/>
      <c r="I25" s="11">
        <v>81983.06</v>
      </c>
      <c r="J25" s="6"/>
      <c r="K25" s="15">
        <f>SUM(D25:I25)</f>
        <v>81983.06</v>
      </c>
    </row>
    <row r="26" spans="2:11" x14ac:dyDescent="0.25">
      <c r="B26" s="27" t="s">
        <v>20</v>
      </c>
      <c r="C26" s="27"/>
      <c r="D26" s="16">
        <f t="shared" ref="D26:K26" si="2">SUM(D20:D25)</f>
        <v>-54563.8</v>
      </c>
      <c r="E26" s="16">
        <f t="shared" si="2"/>
        <v>-54213.71</v>
      </c>
      <c r="F26" s="16">
        <f t="shared" si="2"/>
        <v>-114060.05</v>
      </c>
      <c r="G26" s="16">
        <f t="shared" si="2"/>
        <v>-13250.02</v>
      </c>
      <c r="H26" s="16">
        <f t="shared" si="2"/>
        <v>-55635.519999999997</v>
      </c>
      <c r="I26" s="16">
        <f t="shared" si="2"/>
        <v>105476.3</v>
      </c>
      <c r="J26" s="17">
        <f t="shared" si="2"/>
        <v>0</v>
      </c>
      <c r="K26" s="18">
        <f t="shared" si="2"/>
        <v>-186246.80000000005</v>
      </c>
    </row>
    <row r="27" spans="2:11" x14ac:dyDescent="0.25">
      <c r="B27" s="29"/>
      <c r="C27" s="29"/>
      <c r="D27" s="10"/>
      <c r="E27" s="10"/>
      <c r="F27" s="10"/>
      <c r="G27" s="10"/>
      <c r="H27" s="10"/>
      <c r="I27" s="10"/>
      <c r="J27" s="19"/>
      <c r="K27" s="10"/>
    </row>
    <row r="28" spans="2:11" x14ac:dyDescent="0.25">
      <c r="B28" s="30" t="s">
        <v>21</v>
      </c>
      <c r="C28" s="30"/>
      <c r="D28" s="20">
        <f>+D17+D26</f>
        <v>-57799.51</v>
      </c>
      <c r="E28" s="20">
        <f t="shared" ref="E28:I28" si="3">+E17+E26</f>
        <v>2549.1199999999953</v>
      </c>
      <c r="F28" s="20">
        <f t="shared" si="3"/>
        <v>-146782.85999999999</v>
      </c>
      <c r="G28" s="20">
        <f t="shared" si="3"/>
        <v>-81878.310000000012</v>
      </c>
      <c r="H28" s="20">
        <f t="shared" si="3"/>
        <v>-21989.65</v>
      </c>
      <c r="I28" s="20">
        <f t="shared" si="3"/>
        <v>706041.61</v>
      </c>
      <c r="J28" s="6"/>
      <c r="K28" s="20">
        <f>+K17+K26</f>
        <v>400140.39999999991</v>
      </c>
    </row>
    <row r="29" spans="2:11" x14ac:dyDescent="0.25">
      <c r="B29" s="21"/>
      <c r="C29" s="21"/>
      <c r="D29" s="8"/>
      <c r="E29" s="8"/>
      <c r="F29" s="8"/>
      <c r="G29" s="8"/>
      <c r="H29" s="8"/>
      <c r="I29" s="8"/>
      <c r="J29" s="6"/>
      <c r="K29" s="8"/>
    </row>
    <row r="30" spans="2:11" x14ac:dyDescent="0.25">
      <c r="B30" s="21"/>
      <c r="C30" s="21"/>
      <c r="D30" s="8"/>
      <c r="E30" s="8"/>
      <c r="F30" s="8"/>
      <c r="G30" s="8"/>
      <c r="H30" s="8"/>
      <c r="I30" s="8"/>
      <c r="J30" s="13"/>
      <c r="K30" s="8"/>
    </row>
    <row r="31" spans="2:11" x14ac:dyDescent="0.25">
      <c r="B31" s="24" t="s">
        <v>22</v>
      </c>
      <c r="C31" s="24"/>
      <c r="D31" s="8">
        <v>110279.5</v>
      </c>
      <c r="E31" s="8">
        <v>173644.32</v>
      </c>
      <c r="F31" s="8">
        <v>169823.35</v>
      </c>
      <c r="G31" s="8">
        <v>176527.62</v>
      </c>
      <c r="H31" s="8">
        <v>173084.35</v>
      </c>
      <c r="I31" s="8">
        <v>168228.91</v>
      </c>
      <c r="J31" s="13"/>
      <c r="K31" s="8">
        <f>SUM(D31:I31)</f>
        <v>971588.05</v>
      </c>
    </row>
    <row r="32" spans="2:11" x14ac:dyDescent="0.25">
      <c r="B32" s="22"/>
      <c r="C32" s="23"/>
      <c r="D32" s="9"/>
      <c r="E32" s="9"/>
      <c r="F32" s="9"/>
      <c r="G32" s="9"/>
      <c r="H32" s="9"/>
      <c r="I32" s="9"/>
      <c r="K32" s="9"/>
    </row>
  </sheetData>
  <mergeCells count="25">
    <mergeCell ref="B31:C31"/>
    <mergeCell ref="B23:C23"/>
    <mergeCell ref="B24:C24"/>
    <mergeCell ref="B25:C25"/>
    <mergeCell ref="B26:C26"/>
    <mergeCell ref="B27:C27"/>
    <mergeCell ref="B28:C28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3:K3"/>
    <mergeCell ref="B6:C6"/>
    <mergeCell ref="B7:C7"/>
    <mergeCell ref="B8:C8"/>
    <mergeCell ref="B9:C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7A3B8E360FE040B2ACCDE0622B3ACE" ma:contentTypeVersion="52" ma:contentTypeDescription="" ma:contentTypeScope="" ma:versionID="aa484fb9eece5401a41ebf3df9ac1f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2020-05-27T07:00:00+00:00</OpenedDate>
    <SignificantOrder xmlns="dc463f71-b30c-4ab2-9473-d307f9d35888">false</SignificantOrder>
    <Date1 xmlns="dc463f71-b30c-4ab2-9473-d307f9d35888">2021-08-09T07:00:00+00:00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4F50808-B5FF-4309-8C66-44910A95685F}"/>
</file>

<file path=customXml/itemProps2.xml><?xml version="1.0" encoding="utf-8"?>
<ds:datastoreItem xmlns:ds="http://schemas.openxmlformats.org/officeDocument/2006/customXml" ds:itemID="{49A66BD5-A9B2-4FB1-9FDD-1742B2C9E747}"/>
</file>

<file path=customXml/itemProps3.xml><?xml version="1.0" encoding="utf-8"?>
<ds:datastoreItem xmlns:ds="http://schemas.openxmlformats.org/officeDocument/2006/customXml" ds:itemID="{E3C672B6-0516-4F59-8082-EDCE2512BD3F}"/>
</file>

<file path=customXml/itemProps4.xml><?xml version="1.0" encoding="utf-8"?>
<ds:datastoreItem xmlns:ds="http://schemas.openxmlformats.org/officeDocument/2006/customXml" ds:itemID="{FA4EEB30-57BA-4AEA-81B3-7CD33A96D9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Mickelson, Christopher</cp:lastModifiedBy>
  <dcterms:created xsi:type="dcterms:W3CDTF">2021-07-29T21:18:52Z</dcterms:created>
  <dcterms:modified xsi:type="dcterms:W3CDTF">2021-08-06T17:58:31Z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0x0101006E56B4D1795A2E4DB2F0B01679ED314A00997A3B8E360FE040B2ACCDE0622B3ACE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