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3-44 Electric Schedule 95 - Power Cost Adjustment Clause (UE-23XXXX) (Eff. 01-01-24)\Sent to UTC 09-29-23\"/>
    </mc:Choice>
  </mc:AlternateContent>
  <bookViews>
    <workbookView xWindow="135" yWindow="285" windowWidth="28650" windowHeight="13785" tabRatio="902"/>
  </bookViews>
  <sheets>
    <sheet name="REDACTED VERSION" sheetId="31" r:id="rId1"/>
    <sheet name="Mid C %" sheetId="2" r:id="rId2"/>
    <sheet name="(R) Available capacity" sheetId="29" r:id="rId3"/>
    <sheet name="(R) Aurora Inputs" sheetId="30" r:id="rId4"/>
    <sheet name="CEA" sheetId="17" r:id="rId5"/>
    <sheet name="(R) Upper Baker" sheetId="10" r:id="rId6"/>
    <sheet name="(R) Lower Baker" sheetId="11" r:id="rId7"/>
    <sheet name="(R) Snoqualmie PH1" sheetId="12" r:id="rId8"/>
    <sheet name="(R) Snoqualmie PH2" sheetId="14" r:id="rId9"/>
    <sheet name="Wells" sheetId="4" r:id="rId10"/>
    <sheet name="Rocky Reach" sheetId="5" r:id="rId11"/>
    <sheet name="Rock Island" sheetId="6" r:id="rId12"/>
    <sheet name="Wanapum" sheetId="7" r:id="rId13"/>
    <sheet name="Priest Rapids" sheetId="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localSheetId="0" hidden="1">0</definedName>
    <definedName name="_Order2" localSheetId="0" hidden="1">0</definedName>
    <definedName name="_Parse_In" localSheetId="0" hidden="1">#REF!</definedName>
    <definedName name="_Parse_In" hidden="1">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{"Plat Summary",#N/A,FALSE,"PLAT DESIGN"}</definedName>
    <definedName name="a" hidden="1">{"Plat Summary",#N/A,FALSE,"PLAT DESIGN"}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b" localSheetId="0" hidden="1">{"Plat Summary",#N/A,FALSE,"PLAT DESIGN"}</definedName>
    <definedName name="b" hidden="1">{"Plat Summary",#N/A,FALSE,"PLAT DESIGN"}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rsmp" localSheetId="0" hidden="1">2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E11" i="8"/>
  <c r="F11" i="8"/>
  <c r="G11" i="8"/>
  <c r="H11" i="8"/>
  <c r="I11" i="8"/>
  <c r="J11" i="8"/>
  <c r="K11" i="8"/>
  <c r="L11" i="8"/>
  <c r="M11" i="8"/>
  <c r="D12" i="8"/>
  <c r="E12" i="8"/>
  <c r="F12" i="8"/>
  <c r="G12" i="8"/>
  <c r="H12" i="8"/>
  <c r="I12" i="8"/>
  <c r="J12" i="8"/>
  <c r="K12" i="8"/>
  <c r="L12" i="8"/>
  <c r="M12" i="8"/>
  <c r="D13" i="8"/>
  <c r="E13" i="8"/>
  <c r="F13" i="8"/>
  <c r="G13" i="8"/>
  <c r="H13" i="8"/>
  <c r="I13" i="8"/>
  <c r="J13" i="8"/>
  <c r="K13" i="8"/>
  <c r="L13" i="8"/>
  <c r="M13" i="8"/>
  <c r="D14" i="8"/>
  <c r="E14" i="8"/>
  <c r="F14" i="8"/>
  <c r="G14" i="8"/>
  <c r="H14" i="8"/>
  <c r="I14" i="8"/>
  <c r="J14" i="8"/>
  <c r="K14" i="8"/>
  <c r="L14" i="8"/>
  <c r="M14" i="8"/>
  <c r="D15" i="8"/>
  <c r="E15" i="8"/>
  <c r="F15" i="8"/>
  <c r="G15" i="8"/>
  <c r="H15" i="8"/>
  <c r="I15" i="8"/>
  <c r="J15" i="8"/>
  <c r="K15" i="8"/>
  <c r="L15" i="8"/>
  <c r="M15" i="8"/>
  <c r="D16" i="8"/>
  <c r="E16" i="8"/>
  <c r="F16" i="8"/>
  <c r="G16" i="8"/>
  <c r="H16" i="8"/>
  <c r="I16" i="8"/>
  <c r="J16" i="8"/>
  <c r="K16" i="8"/>
  <c r="L16" i="8"/>
  <c r="M16" i="8"/>
  <c r="D17" i="8"/>
  <c r="E17" i="8"/>
  <c r="F17" i="8"/>
  <c r="G17" i="8"/>
  <c r="H17" i="8"/>
  <c r="I17" i="8"/>
  <c r="J17" i="8"/>
  <c r="K17" i="8"/>
  <c r="L17" i="8"/>
  <c r="M17" i="8"/>
  <c r="D18" i="8"/>
  <c r="E18" i="8"/>
  <c r="F18" i="8"/>
  <c r="G18" i="8"/>
  <c r="H18" i="8"/>
  <c r="I18" i="8"/>
  <c r="J18" i="8"/>
  <c r="K18" i="8"/>
  <c r="L18" i="8"/>
  <c r="M18" i="8"/>
  <c r="D19" i="8"/>
  <c r="E19" i="8"/>
  <c r="F19" i="8"/>
  <c r="G19" i="8"/>
  <c r="H19" i="8"/>
  <c r="I19" i="8"/>
  <c r="J19" i="8"/>
  <c r="K19" i="8"/>
  <c r="L19" i="8"/>
  <c r="M19" i="8"/>
  <c r="D20" i="8"/>
  <c r="E20" i="8"/>
  <c r="F20" i="8"/>
  <c r="G20" i="8"/>
  <c r="H20" i="8"/>
  <c r="I20" i="8"/>
  <c r="J20" i="8"/>
  <c r="K20" i="8"/>
  <c r="L20" i="8"/>
  <c r="M20" i="8"/>
  <c r="D21" i="8"/>
  <c r="E21" i="8"/>
  <c r="F21" i="8"/>
  <c r="G21" i="8"/>
  <c r="H21" i="8"/>
  <c r="I21" i="8"/>
  <c r="J21" i="8"/>
  <c r="K21" i="8"/>
  <c r="L21" i="8"/>
  <c r="M21" i="8"/>
  <c r="D22" i="8"/>
  <c r="E22" i="8"/>
  <c r="F22" i="8"/>
  <c r="G22" i="8"/>
  <c r="H22" i="8"/>
  <c r="I22" i="8"/>
  <c r="J22" i="8"/>
  <c r="K22" i="8"/>
  <c r="L22" i="8"/>
  <c r="M22" i="8"/>
  <c r="D23" i="8"/>
  <c r="E23" i="8"/>
  <c r="F23" i="8"/>
  <c r="G23" i="8"/>
  <c r="H23" i="8"/>
  <c r="I23" i="8"/>
  <c r="J23" i="8"/>
  <c r="K23" i="8"/>
  <c r="L23" i="8"/>
  <c r="M23" i="8"/>
  <c r="D24" i="8"/>
  <c r="E24" i="8"/>
  <c r="F24" i="8"/>
  <c r="G24" i="8"/>
  <c r="H24" i="8"/>
  <c r="I24" i="8"/>
  <c r="J24" i="8"/>
  <c r="K24" i="8"/>
  <c r="L24" i="8"/>
  <c r="M24" i="8"/>
  <c r="D25" i="8"/>
  <c r="E25" i="8"/>
  <c r="F25" i="8"/>
  <c r="G25" i="8"/>
  <c r="H25" i="8"/>
  <c r="I25" i="8"/>
  <c r="J25" i="8"/>
  <c r="K25" i="8"/>
  <c r="L25" i="8"/>
  <c r="M25" i="8"/>
  <c r="D26" i="8"/>
  <c r="E26" i="8"/>
  <c r="F26" i="8"/>
  <c r="G26" i="8"/>
  <c r="H26" i="8"/>
  <c r="I26" i="8"/>
  <c r="J26" i="8"/>
  <c r="K26" i="8"/>
  <c r="L26" i="8"/>
  <c r="M26" i="8"/>
  <c r="D27" i="8"/>
  <c r="E27" i="8"/>
  <c r="F27" i="8"/>
  <c r="G27" i="8"/>
  <c r="H27" i="8"/>
  <c r="I27" i="8"/>
  <c r="J27" i="8"/>
  <c r="K27" i="8"/>
  <c r="L27" i="8"/>
  <c r="M27" i="8"/>
  <c r="D28" i="8"/>
  <c r="E28" i="8"/>
  <c r="F28" i="8"/>
  <c r="G28" i="8"/>
  <c r="H28" i="8"/>
  <c r="I28" i="8"/>
  <c r="J28" i="8"/>
  <c r="K28" i="8"/>
  <c r="L28" i="8"/>
  <c r="M28" i="8"/>
  <c r="D29" i="8"/>
  <c r="E29" i="8"/>
  <c r="F29" i="8"/>
  <c r="G29" i="8"/>
  <c r="H29" i="8"/>
  <c r="I29" i="8"/>
  <c r="J29" i="8"/>
  <c r="K29" i="8"/>
  <c r="L29" i="8"/>
  <c r="M29" i="8"/>
  <c r="D30" i="8"/>
  <c r="E30" i="8"/>
  <c r="F30" i="8"/>
  <c r="G30" i="8"/>
  <c r="H30" i="8"/>
  <c r="I30" i="8"/>
  <c r="J30" i="8"/>
  <c r="K30" i="8"/>
  <c r="L30" i="8"/>
  <c r="M30" i="8"/>
  <c r="D31" i="8"/>
  <c r="E31" i="8"/>
  <c r="F31" i="8"/>
  <c r="G31" i="8"/>
  <c r="H31" i="8"/>
  <c r="I31" i="8"/>
  <c r="J31" i="8"/>
  <c r="K31" i="8"/>
  <c r="L31" i="8"/>
  <c r="M31" i="8"/>
  <c r="D32" i="8"/>
  <c r="E32" i="8"/>
  <c r="F32" i="8"/>
  <c r="G32" i="8"/>
  <c r="H32" i="8"/>
  <c r="I32" i="8"/>
  <c r="J32" i="8"/>
  <c r="K32" i="8"/>
  <c r="L32" i="8"/>
  <c r="M32" i="8"/>
  <c r="D33" i="8"/>
  <c r="E33" i="8"/>
  <c r="F33" i="8"/>
  <c r="G33" i="8"/>
  <c r="H33" i="8"/>
  <c r="I33" i="8"/>
  <c r="J33" i="8"/>
  <c r="K33" i="8"/>
  <c r="L33" i="8"/>
  <c r="M33" i="8"/>
  <c r="D34" i="8"/>
  <c r="E34" i="8"/>
  <c r="F34" i="8"/>
  <c r="G34" i="8"/>
  <c r="H34" i="8"/>
  <c r="I34" i="8"/>
  <c r="J34" i="8"/>
  <c r="K34" i="8"/>
  <c r="L34" i="8"/>
  <c r="M34" i="8"/>
  <c r="D35" i="8"/>
  <c r="E35" i="8"/>
  <c r="F35" i="8"/>
  <c r="G35" i="8"/>
  <c r="H35" i="8"/>
  <c r="I35" i="8"/>
  <c r="J35" i="8"/>
  <c r="K35" i="8"/>
  <c r="L35" i="8"/>
  <c r="M35" i="8"/>
  <c r="D36" i="8"/>
  <c r="E36" i="8"/>
  <c r="F36" i="8"/>
  <c r="G36" i="8"/>
  <c r="H36" i="8"/>
  <c r="I36" i="8"/>
  <c r="J36" i="8"/>
  <c r="K36" i="8"/>
  <c r="L36" i="8"/>
  <c r="M36" i="8"/>
  <c r="D37" i="8"/>
  <c r="E37" i="8"/>
  <c r="F37" i="8"/>
  <c r="G37" i="8"/>
  <c r="H37" i="8"/>
  <c r="I37" i="8"/>
  <c r="J37" i="8"/>
  <c r="K37" i="8"/>
  <c r="L37" i="8"/>
  <c r="M37" i="8"/>
  <c r="D38" i="8"/>
  <c r="E38" i="8"/>
  <c r="F38" i="8"/>
  <c r="G38" i="8"/>
  <c r="H38" i="8"/>
  <c r="I38" i="8"/>
  <c r="J38" i="8"/>
  <c r="K38" i="8"/>
  <c r="L38" i="8"/>
  <c r="M38" i="8"/>
  <c r="D39" i="8"/>
  <c r="E39" i="8"/>
  <c r="F39" i="8"/>
  <c r="G39" i="8"/>
  <c r="H39" i="8"/>
  <c r="I39" i="8"/>
  <c r="J39" i="8"/>
  <c r="K39" i="8"/>
  <c r="L39" i="8"/>
  <c r="M39" i="8"/>
  <c r="D40" i="8"/>
  <c r="E40" i="8"/>
  <c r="F40" i="8"/>
  <c r="G40" i="8"/>
  <c r="H40" i="8"/>
  <c r="I40" i="8"/>
  <c r="J40" i="8"/>
  <c r="K40" i="8"/>
  <c r="L40" i="8"/>
  <c r="M40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11" i="8"/>
  <c r="P3" i="8"/>
  <c r="D11" i="7"/>
  <c r="E11" i="7"/>
  <c r="F11" i="7"/>
  <c r="G11" i="7"/>
  <c r="H11" i="7"/>
  <c r="I11" i="7"/>
  <c r="J11" i="7"/>
  <c r="K11" i="7"/>
  <c r="L11" i="7"/>
  <c r="M11" i="7"/>
  <c r="D12" i="7"/>
  <c r="E12" i="7"/>
  <c r="F12" i="7"/>
  <c r="G12" i="7"/>
  <c r="H12" i="7"/>
  <c r="I12" i="7"/>
  <c r="J12" i="7"/>
  <c r="K12" i="7"/>
  <c r="L12" i="7"/>
  <c r="M12" i="7"/>
  <c r="D13" i="7"/>
  <c r="E13" i="7"/>
  <c r="F13" i="7"/>
  <c r="G13" i="7"/>
  <c r="H13" i="7"/>
  <c r="I13" i="7"/>
  <c r="J13" i="7"/>
  <c r="K13" i="7"/>
  <c r="L13" i="7"/>
  <c r="M13" i="7"/>
  <c r="D14" i="7"/>
  <c r="E14" i="7"/>
  <c r="F14" i="7"/>
  <c r="G14" i="7"/>
  <c r="H14" i="7"/>
  <c r="I14" i="7"/>
  <c r="J14" i="7"/>
  <c r="K14" i="7"/>
  <c r="L14" i="7"/>
  <c r="M14" i="7"/>
  <c r="D15" i="7"/>
  <c r="E15" i="7"/>
  <c r="F15" i="7"/>
  <c r="G15" i="7"/>
  <c r="H15" i="7"/>
  <c r="I15" i="7"/>
  <c r="J15" i="7"/>
  <c r="K15" i="7"/>
  <c r="L15" i="7"/>
  <c r="M15" i="7"/>
  <c r="D16" i="7"/>
  <c r="E16" i="7"/>
  <c r="F16" i="7"/>
  <c r="G16" i="7"/>
  <c r="H16" i="7"/>
  <c r="I16" i="7"/>
  <c r="J16" i="7"/>
  <c r="K16" i="7"/>
  <c r="L16" i="7"/>
  <c r="M16" i="7"/>
  <c r="D17" i="7"/>
  <c r="E17" i="7"/>
  <c r="F17" i="7"/>
  <c r="G17" i="7"/>
  <c r="H17" i="7"/>
  <c r="I17" i="7"/>
  <c r="J17" i="7"/>
  <c r="K17" i="7"/>
  <c r="L17" i="7"/>
  <c r="M17" i="7"/>
  <c r="D18" i="7"/>
  <c r="E18" i="7"/>
  <c r="F18" i="7"/>
  <c r="G18" i="7"/>
  <c r="H18" i="7"/>
  <c r="I18" i="7"/>
  <c r="J18" i="7"/>
  <c r="K18" i="7"/>
  <c r="L18" i="7"/>
  <c r="M18" i="7"/>
  <c r="D19" i="7"/>
  <c r="E19" i="7"/>
  <c r="F19" i="7"/>
  <c r="G19" i="7"/>
  <c r="H19" i="7"/>
  <c r="I19" i="7"/>
  <c r="J19" i="7"/>
  <c r="K19" i="7"/>
  <c r="L19" i="7"/>
  <c r="M19" i="7"/>
  <c r="D20" i="7"/>
  <c r="E20" i="7"/>
  <c r="F20" i="7"/>
  <c r="G20" i="7"/>
  <c r="H20" i="7"/>
  <c r="I20" i="7"/>
  <c r="J20" i="7"/>
  <c r="K20" i="7"/>
  <c r="L20" i="7"/>
  <c r="M20" i="7"/>
  <c r="D21" i="7"/>
  <c r="E21" i="7"/>
  <c r="F21" i="7"/>
  <c r="G21" i="7"/>
  <c r="H21" i="7"/>
  <c r="I21" i="7"/>
  <c r="J21" i="7"/>
  <c r="K21" i="7"/>
  <c r="L21" i="7"/>
  <c r="M21" i="7"/>
  <c r="D22" i="7"/>
  <c r="E22" i="7"/>
  <c r="F22" i="7"/>
  <c r="G22" i="7"/>
  <c r="H22" i="7"/>
  <c r="I22" i="7"/>
  <c r="J22" i="7"/>
  <c r="K22" i="7"/>
  <c r="L22" i="7"/>
  <c r="M22" i="7"/>
  <c r="D23" i="7"/>
  <c r="E23" i="7"/>
  <c r="F23" i="7"/>
  <c r="G23" i="7"/>
  <c r="H23" i="7"/>
  <c r="I23" i="7"/>
  <c r="J23" i="7"/>
  <c r="K23" i="7"/>
  <c r="L23" i="7"/>
  <c r="M23" i="7"/>
  <c r="D24" i="7"/>
  <c r="E24" i="7"/>
  <c r="F24" i="7"/>
  <c r="G24" i="7"/>
  <c r="H24" i="7"/>
  <c r="I24" i="7"/>
  <c r="J24" i="7"/>
  <c r="K24" i="7"/>
  <c r="L24" i="7"/>
  <c r="M24" i="7"/>
  <c r="D25" i="7"/>
  <c r="E25" i="7"/>
  <c r="F25" i="7"/>
  <c r="G25" i="7"/>
  <c r="H25" i="7"/>
  <c r="I25" i="7"/>
  <c r="J25" i="7"/>
  <c r="K25" i="7"/>
  <c r="L25" i="7"/>
  <c r="M25" i="7"/>
  <c r="D26" i="7"/>
  <c r="E26" i="7"/>
  <c r="F26" i="7"/>
  <c r="G26" i="7"/>
  <c r="H26" i="7"/>
  <c r="I26" i="7"/>
  <c r="J26" i="7"/>
  <c r="K26" i="7"/>
  <c r="L26" i="7"/>
  <c r="M26" i="7"/>
  <c r="D27" i="7"/>
  <c r="E27" i="7"/>
  <c r="F27" i="7"/>
  <c r="G27" i="7"/>
  <c r="H27" i="7"/>
  <c r="I27" i="7"/>
  <c r="J27" i="7"/>
  <c r="K27" i="7"/>
  <c r="L27" i="7"/>
  <c r="M27" i="7"/>
  <c r="D28" i="7"/>
  <c r="E28" i="7"/>
  <c r="F28" i="7"/>
  <c r="G28" i="7"/>
  <c r="H28" i="7"/>
  <c r="I28" i="7"/>
  <c r="J28" i="7"/>
  <c r="K28" i="7"/>
  <c r="L28" i="7"/>
  <c r="M28" i="7"/>
  <c r="D29" i="7"/>
  <c r="E29" i="7"/>
  <c r="F29" i="7"/>
  <c r="G29" i="7"/>
  <c r="H29" i="7"/>
  <c r="I29" i="7"/>
  <c r="J29" i="7"/>
  <c r="K29" i="7"/>
  <c r="L29" i="7"/>
  <c r="M29" i="7"/>
  <c r="D30" i="7"/>
  <c r="E30" i="7"/>
  <c r="F30" i="7"/>
  <c r="G30" i="7"/>
  <c r="H30" i="7"/>
  <c r="I30" i="7"/>
  <c r="J30" i="7"/>
  <c r="K30" i="7"/>
  <c r="L30" i="7"/>
  <c r="M30" i="7"/>
  <c r="D31" i="7"/>
  <c r="E31" i="7"/>
  <c r="F31" i="7"/>
  <c r="G31" i="7"/>
  <c r="H31" i="7"/>
  <c r="I31" i="7"/>
  <c r="J31" i="7"/>
  <c r="K31" i="7"/>
  <c r="L31" i="7"/>
  <c r="M31" i="7"/>
  <c r="D32" i="7"/>
  <c r="E32" i="7"/>
  <c r="F32" i="7"/>
  <c r="G32" i="7"/>
  <c r="H32" i="7"/>
  <c r="I32" i="7"/>
  <c r="J32" i="7"/>
  <c r="K32" i="7"/>
  <c r="L32" i="7"/>
  <c r="M32" i="7"/>
  <c r="D33" i="7"/>
  <c r="E33" i="7"/>
  <c r="F33" i="7"/>
  <c r="G33" i="7"/>
  <c r="H33" i="7"/>
  <c r="I33" i="7"/>
  <c r="J33" i="7"/>
  <c r="K33" i="7"/>
  <c r="L33" i="7"/>
  <c r="M33" i="7"/>
  <c r="D34" i="7"/>
  <c r="E34" i="7"/>
  <c r="F34" i="7"/>
  <c r="G34" i="7"/>
  <c r="H34" i="7"/>
  <c r="I34" i="7"/>
  <c r="J34" i="7"/>
  <c r="K34" i="7"/>
  <c r="L34" i="7"/>
  <c r="M34" i="7"/>
  <c r="D35" i="7"/>
  <c r="E35" i="7"/>
  <c r="F35" i="7"/>
  <c r="G35" i="7"/>
  <c r="H35" i="7"/>
  <c r="I35" i="7"/>
  <c r="J35" i="7"/>
  <c r="K35" i="7"/>
  <c r="L35" i="7"/>
  <c r="M35" i="7"/>
  <c r="D36" i="7"/>
  <c r="E36" i="7"/>
  <c r="F36" i="7"/>
  <c r="G36" i="7"/>
  <c r="H36" i="7"/>
  <c r="I36" i="7"/>
  <c r="J36" i="7"/>
  <c r="K36" i="7"/>
  <c r="L36" i="7"/>
  <c r="M36" i="7"/>
  <c r="D37" i="7"/>
  <c r="E37" i="7"/>
  <c r="F37" i="7"/>
  <c r="G37" i="7"/>
  <c r="H37" i="7"/>
  <c r="I37" i="7"/>
  <c r="J37" i="7"/>
  <c r="K37" i="7"/>
  <c r="L37" i="7"/>
  <c r="M37" i="7"/>
  <c r="D38" i="7"/>
  <c r="E38" i="7"/>
  <c r="F38" i="7"/>
  <c r="G38" i="7"/>
  <c r="H38" i="7"/>
  <c r="I38" i="7"/>
  <c r="J38" i="7"/>
  <c r="K38" i="7"/>
  <c r="L38" i="7"/>
  <c r="M38" i="7"/>
  <c r="D39" i="7"/>
  <c r="E39" i="7"/>
  <c r="F39" i="7"/>
  <c r="G39" i="7"/>
  <c r="H39" i="7"/>
  <c r="I39" i="7"/>
  <c r="J39" i="7"/>
  <c r="K39" i="7"/>
  <c r="L39" i="7"/>
  <c r="M39" i="7"/>
  <c r="D40" i="7"/>
  <c r="E40" i="7"/>
  <c r="F40" i="7"/>
  <c r="G40" i="7"/>
  <c r="H40" i="7"/>
  <c r="I40" i="7"/>
  <c r="J40" i="7"/>
  <c r="K40" i="7"/>
  <c r="L40" i="7"/>
  <c r="M40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11" i="7"/>
  <c r="P3" i="7"/>
  <c r="D11" i="6"/>
  <c r="E11" i="6"/>
  <c r="F11" i="6"/>
  <c r="G11" i="6"/>
  <c r="H11" i="6"/>
  <c r="I11" i="6"/>
  <c r="J11" i="6"/>
  <c r="K11" i="6"/>
  <c r="L11" i="6"/>
  <c r="M11" i="6"/>
  <c r="D12" i="6"/>
  <c r="E12" i="6"/>
  <c r="F12" i="6"/>
  <c r="G12" i="6"/>
  <c r="H12" i="6"/>
  <c r="I12" i="6"/>
  <c r="J12" i="6"/>
  <c r="K12" i="6"/>
  <c r="L12" i="6"/>
  <c r="M12" i="6"/>
  <c r="D13" i="6"/>
  <c r="E13" i="6"/>
  <c r="F13" i="6"/>
  <c r="G13" i="6"/>
  <c r="H13" i="6"/>
  <c r="I13" i="6"/>
  <c r="J13" i="6"/>
  <c r="K13" i="6"/>
  <c r="L13" i="6"/>
  <c r="M13" i="6"/>
  <c r="D14" i="6"/>
  <c r="E14" i="6"/>
  <c r="F14" i="6"/>
  <c r="G14" i="6"/>
  <c r="H14" i="6"/>
  <c r="I14" i="6"/>
  <c r="J14" i="6"/>
  <c r="K14" i="6"/>
  <c r="L14" i="6"/>
  <c r="M14" i="6"/>
  <c r="D15" i="6"/>
  <c r="E15" i="6"/>
  <c r="F15" i="6"/>
  <c r="G15" i="6"/>
  <c r="H15" i="6"/>
  <c r="I15" i="6"/>
  <c r="J15" i="6"/>
  <c r="K15" i="6"/>
  <c r="L15" i="6"/>
  <c r="M15" i="6"/>
  <c r="D16" i="6"/>
  <c r="E16" i="6"/>
  <c r="F16" i="6"/>
  <c r="G16" i="6"/>
  <c r="H16" i="6"/>
  <c r="I16" i="6"/>
  <c r="J16" i="6"/>
  <c r="K16" i="6"/>
  <c r="L16" i="6"/>
  <c r="M16" i="6"/>
  <c r="D17" i="6"/>
  <c r="E17" i="6"/>
  <c r="F17" i="6"/>
  <c r="G17" i="6"/>
  <c r="H17" i="6"/>
  <c r="I17" i="6"/>
  <c r="J17" i="6"/>
  <c r="K17" i="6"/>
  <c r="L17" i="6"/>
  <c r="M17" i="6"/>
  <c r="D18" i="6"/>
  <c r="E18" i="6"/>
  <c r="F18" i="6"/>
  <c r="G18" i="6"/>
  <c r="H18" i="6"/>
  <c r="I18" i="6"/>
  <c r="J18" i="6"/>
  <c r="K18" i="6"/>
  <c r="L18" i="6"/>
  <c r="M18" i="6"/>
  <c r="D19" i="6"/>
  <c r="E19" i="6"/>
  <c r="F19" i="6"/>
  <c r="G19" i="6"/>
  <c r="H19" i="6"/>
  <c r="I19" i="6"/>
  <c r="J19" i="6"/>
  <c r="K19" i="6"/>
  <c r="L19" i="6"/>
  <c r="M19" i="6"/>
  <c r="D20" i="6"/>
  <c r="E20" i="6"/>
  <c r="F20" i="6"/>
  <c r="G20" i="6"/>
  <c r="H20" i="6"/>
  <c r="I20" i="6"/>
  <c r="J20" i="6"/>
  <c r="K20" i="6"/>
  <c r="L20" i="6"/>
  <c r="M20" i="6"/>
  <c r="D21" i="6"/>
  <c r="E21" i="6"/>
  <c r="F21" i="6"/>
  <c r="G21" i="6"/>
  <c r="H21" i="6"/>
  <c r="I21" i="6"/>
  <c r="J21" i="6"/>
  <c r="K21" i="6"/>
  <c r="L21" i="6"/>
  <c r="M21" i="6"/>
  <c r="D22" i="6"/>
  <c r="E22" i="6"/>
  <c r="F22" i="6"/>
  <c r="G22" i="6"/>
  <c r="H22" i="6"/>
  <c r="I22" i="6"/>
  <c r="J22" i="6"/>
  <c r="K22" i="6"/>
  <c r="L22" i="6"/>
  <c r="M22" i="6"/>
  <c r="D23" i="6"/>
  <c r="E23" i="6"/>
  <c r="F23" i="6"/>
  <c r="G23" i="6"/>
  <c r="H23" i="6"/>
  <c r="I23" i="6"/>
  <c r="J23" i="6"/>
  <c r="K23" i="6"/>
  <c r="L23" i="6"/>
  <c r="M23" i="6"/>
  <c r="D24" i="6"/>
  <c r="E24" i="6"/>
  <c r="F24" i="6"/>
  <c r="G24" i="6"/>
  <c r="H24" i="6"/>
  <c r="I24" i="6"/>
  <c r="J24" i="6"/>
  <c r="K24" i="6"/>
  <c r="L24" i="6"/>
  <c r="M24" i="6"/>
  <c r="D25" i="6"/>
  <c r="E25" i="6"/>
  <c r="F25" i="6"/>
  <c r="G25" i="6"/>
  <c r="H25" i="6"/>
  <c r="I25" i="6"/>
  <c r="J25" i="6"/>
  <c r="K25" i="6"/>
  <c r="L25" i="6"/>
  <c r="M25" i="6"/>
  <c r="D26" i="6"/>
  <c r="E26" i="6"/>
  <c r="F26" i="6"/>
  <c r="G26" i="6"/>
  <c r="H26" i="6"/>
  <c r="I26" i="6"/>
  <c r="J26" i="6"/>
  <c r="K26" i="6"/>
  <c r="L26" i="6"/>
  <c r="M26" i="6"/>
  <c r="D27" i="6"/>
  <c r="E27" i="6"/>
  <c r="F27" i="6"/>
  <c r="G27" i="6"/>
  <c r="H27" i="6"/>
  <c r="I27" i="6"/>
  <c r="J27" i="6"/>
  <c r="K27" i="6"/>
  <c r="L27" i="6"/>
  <c r="M27" i="6"/>
  <c r="D28" i="6"/>
  <c r="E28" i="6"/>
  <c r="F28" i="6"/>
  <c r="G28" i="6"/>
  <c r="H28" i="6"/>
  <c r="I28" i="6"/>
  <c r="J28" i="6"/>
  <c r="K28" i="6"/>
  <c r="L28" i="6"/>
  <c r="M28" i="6"/>
  <c r="D29" i="6"/>
  <c r="E29" i="6"/>
  <c r="F29" i="6"/>
  <c r="G29" i="6"/>
  <c r="H29" i="6"/>
  <c r="I29" i="6"/>
  <c r="J29" i="6"/>
  <c r="K29" i="6"/>
  <c r="L29" i="6"/>
  <c r="M29" i="6"/>
  <c r="D30" i="6"/>
  <c r="E30" i="6"/>
  <c r="F30" i="6"/>
  <c r="G30" i="6"/>
  <c r="H30" i="6"/>
  <c r="I30" i="6"/>
  <c r="J30" i="6"/>
  <c r="K30" i="6"/>
  <c r="L30" i="6"/>
  <c r="M30" i="6"/>
  <c r="D31" i="6"/>
  <c r="E31" i="6"/>
  <c r="F31" i="6"/>
  <c r="G31" i="6"/>
  <c r="H31" i="6"/>
  <c r="I31" i="6"/>
  <c r="J31" i="6"/>
  <c r="K31" i="6"/>
  <c r="L31" i="6"/>
  <c r="M31" i="6"/>
  <c r="D32" i="6"/>
  <c r="E32" i="6"/>
  <c r="F32" i="6"/>
  <c r="G32" i="6"/>
  <c r="H32" i="6"/>
  <c r="I32" i="6"/>
  <c r="J32" i="6"/>
  <c r="K32" i="6"/>
  <c r="L32" i="6"/>
  <c r="M32" i="6"/>
  <c r="D33" i="6"/>
  <c r="E33" i="6"/>
  <c r="F33" i="6"/>
  <c r="G33" i="6"/>
  <c r="H33" i="6"/>
  <c r="I33" i="6"/>
  <c r="J33" i="6"/>
  <c r="K33" i="6"/>
  <c r="L33" i="6"/>
  <c r="M33" i="6"/>
  <c r="D34" i="6"/>
  <c r="E34" i="6"/>
  <c r="F34" i="6"/>
  <c r="G34" i="6"/>
  <c r="H34" i="6"/>
  <c r="I34" i="6"/>
  <c r="J34" i="6"/>
  <c r="K34" i="6"/>
  <c r="L34" i="6"/>
  <c r="M34" i="6"/>
  <c r="D35" i="6"/>
  <c r="E35" i="6"/>
  <c r="F35" i="6"/>
  <c r="G35" i="6"/>
  <c r="H35" i="6"/>
  <c r="I35" i="6"/>
  <c r="J35" i="6"/>
  <c r="K35" i="6"/>
  <c r="L35" i="6"/>
  <c r="M35" i="6"/>
  <c r="D36" i="6"/>
  <c r="E36" i="6"/>
  <c r="F36" i="6"/>
  <c r="G36" i="6"/>
  <c r="H36" i="6"/>
  <c r="I36" i="6"/>
  <c r="J36" i="6"/>
  <c r="K36" i="6"/>
  <c r="L36" i="6"/>
  <c r="M36" i="6"/>
  <c r="D37" i="6"/>
  <c r="E37" i="6"/>
  <c r="F37" i="6"/>
  <c r="G37" i="6"/>
  <c r="H37" i="6"/>
  <c r="I37" i="6"/>
  <c r="J37" i="6"/>
  <c r="K37" i="6"/>
  <c r="L37" i="6"/>
  <c r="M37" i="6"/>
  <c r="D38" i="6"/>
  <c r="E38" i="6"/>
  <c r="F38" i="6"/>
  <c r="G38" i="6"/>
  <c r="H38" i="6"/>
  <c r="I38" i="6"/>
  <c r="J38" i="6"/>
  <c r="K38" i="6"/>
  <c r="L38" i="6"/>
  <c r="M38" i="6"/>
  <c r="D39" i="6"/>
  <c r="E39" i="6"/>
  <c r="F39" i="6"/>
  <c r="G39" i="6"/>
  <c r="H39" i="6"/>
  <c r="I39" i="6"/>
  <c r="J39" i="6"/>
  <c r="K39" i="6"/>
  <c r="L39" i="6"/>
  <c r="M39" i="6"/>
  <c r="D40" i="6"/>
  <c r="E40" i="6"/>
  <c r="F40" i="6"/>
  <c r="G40" i="6"/>
  <c r="H40" i="6"/>
  <c r="I40" i="6"/>
  <c r="J40" i="6"/>
  <c r="K40" i="6"/>
  <c r="L40" i="6"/>
  <c r="M40" i="6"/>
  <c r="B40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2" i="6"/>
  <c r="AC11" i="6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11" i="5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11" i="6"/>
  <c r="P3" i="6"/>
  <c r="D11" i="5"/>
  <c r="E11" i="5"/>
  <c r="F11" i="5"/>
  <c r="G11" i="5"/>
  <c r="H11" i="5"/>
  <c r="I11" i="5"/>
  <c r="J11" i="5"/>
  <c r="K11" i="5"/>
  <c r="L11" i="5"/>
  <c r="M11" i="5"/>
  <c r="D12" i="5"/>
  <c r="E12" i="5"/>
  <c r="F12" i="5"/>
  <c r="G12" i="5"/>
  <c r="H12" i="5"/>
  <c r="I12" i="5"/>
  <c r="J12" i="5"/>
  <c r="K12" i="5"/>
  <c r="L12" i="5"/>
  <c r="M12" i="5"/>
  <c r="D13" i="5"/>
  <c r="E13" i="5"/>
  <c r="F13" i="5"/>
  <c r="G13" i="5"/>
  <c r="H13" i="5"/>
  <c r="I13" i="5"/>
  <c r="J13" i="5"/>
  <c r="K13" i="5"/>
  <c r="L13" i="5"/>
  <c r="M13" i="5"/>
  <c r="D14" i="5"/>
  <c r="E14" i="5"/>
  <c r="F14" i="5"/>
  <c r="G14" i="5"/>
  <c r="H14" i="5"/>
  <c r="I14" i="5"/>
  <c r="J14" i="5"/>
  <c r="K14" i="5"/>
  <c r="L14" i="5"/>
  <c r="M14" i="5"/>
  <c r="D15" i="5"/>
  <c r="E15" i="5"/>
  <c r="F15" i="5"/>
  <c r="G15" i="5"/>
  <c r="H15" i="5"/>
  <c r="I15" i="5"/>
  <c r="J15" i="5"/>
  <c r="K15" i="5"/>
  <c r="L15" i="5"/>
  <c r="M15" i="5"/>
  <c r="D16" i="5"/>
  <c r="E16" i="5"/>
  <c r="F16" i="5"/>
  <c r="G16" i="5"/>
  <c r="H16" i="5"/>
  <c r="I16" i="5"/>
  <c r="J16" i="5"/>
  <c r="K16" i="5"/>
  <c r="L16" i="5"/>
  <c r="M16" i="5"/>
  <c r="D17" i="5"/>
  <c r="E17" i="5"/>
  <c r="F17" i="5"/>
  <c r="G17" i="5"/>
  <c r="H17" i="5"/>
  <c r="I17" i="5"/>
  <c r="J17" i="5"/>
  <c r="K17" i="5"/>
  <c r="L17" i="5"/>
  <c r="M17" i="5"/>
  <c r="D18" i="5"/>
  <c r="E18" i="5"/>
  <c r="F18" i="5"/>
  <c r="G18" i="5"/>
  <c r="H18" i="5"/>
  <c r="I18" i="5"/>
  <c r="J18" i="5"/>
  <c r="K18" i="5"/>
  <c r="L18" i="5"/>
  <c r="M18" i="5"/>
  <c r="D19" i="5"/>
  <c r="E19" i="5"/>
  <c r="F19" i="5"/>
  <c r="G19" i="5"/>
  <c r="H19" i="5"/>
  <c r="I19" i="5"/>
  <c r="J19" i="5"/>
  <c r="K19" i="5"/>
  <c r="L19" i="5"/>
  <c r="M19" i="5"/>
  <c r="D20" i="5"/>
  <c r="E20" i="5"/>
  <c r="F20" i="5"/>
  <c r="G20" i="5"/>
  <c r="H20" i="5"/>
  <c r="I20" i="5"/>
  <c r="J20" i="5"/>
  <c r="K20" i="5"/>
  <c r="L20" i="5"/>
  <c r="M20" i="5"/>
  <c r="D21" i="5"/>
  <c r="E21" i="5"/>
  <c r="F21" i="5"/>
  <c r="G21" i="5"/>
  <c r="H21" i="5"/>
  <c r="I21" i="5"/>
  <c r="J21" i="5"/>
  <c r="K21" i="5"/>
  <c r="L21" i="5"/>
  <c r="M21" i="5"/>
  <c r="D22" i="5"/>
  <c r="E22" i="5"/>
  <c r="F22" i="5"/>
  <c r="G22" i="5"/>
  <c r="H22" i="5"/>
  <c r="I22" i="5"/>
  <c r="J22" i="5"/>
  <c r="K22" i="5"/>
  <c r="L22" i="5"/>
  <c r="M22" i="5"/>
  <c r="D23" i="5"/>
  <c r="E23" i="5"/>
  <c r="F23" i="5"/>
  <c r="G23" i="5"/>
  <c r="H23" i="5"/>
  <c r="I23" i="5"/>
  <c r="J23" i="5"/>
  <c r="K23" i="5"/>
  <c r="L23" i="5"/>
  <c r="M23" i="5"/>
  <c r="D24" i="5"/>
  <c r="E24" i="5"/>
  <c r="F24" i="5"/>
  <c r="G24" i="5"/>
  <c r="H24" i="5"/>
  <c r="I24" i="5"/>
  <c r="J24" i="5"/>
  <c r="K24" i="5"/>
  <c r="L24" i="5"/>
  <c r="M24" i="5"/>
  <c r="D25" i="5"/>
  <c r="E25" i="5"/>
  <c r="F25" i="5"/>
  <c r="G25" i="5"/>
  <c r="H25" i="5"/>
  <c r="I25" i="5"/>
  <c r="J25" i="5"/>
  <c r="K25" i="5"/>
  <c r="L25" i="5"/>
  <c r="M25" i="5"/>
  <c r="D26" i="5"/>
  <c r="E26" i="5"/>
  <c r="F26" i="5"/>
  <c r="G26" i="5"/>
  <c r="H26" i="5"/>
  <c r="I26" i="5"/>
  <c r="J26" i="5"/>
  <c r="K26" i="5"/>
  <c r="L26" i="5"/>
  <c r="M26" i="5"/>
  <c r="D27" i="5"/>
  <c r="E27" i="5"/>
  <c r="F27" i="5"/>
  <c r="G27" i="5"/>
  <c r="H27" i="5"/>
  <c r="I27" i="5"/>
  <c r="J27" i="5"/>
  <c r="K27" i="5"/>
  <c r="L27" i="5"/>
  <c r="M27" i="5"/>
  <c r="D28" i="5"/>
  <c r="E28" i="5"/>
  <c r="F28" i="5"/>
  <c r="G28" i="5"/>
  <c r="H28" i="5"/>
  <c r="I28" i="5"/>
  <c r="J28" i="5"/>
  <c r="K28" i="5"/>
  <c r="L28" i="5"/>
  <c r="M28" i="5"/>
  <c r="D29" i="5"/>
  <c r="E29" i="5"/>
  <c r="F29" i="5"/>
  <c r="G29" i="5"/>
  <c r="H29" i="5"/>
  <c r="I29" i="5"/>
  <c r="J29" i="5"/>
  <c r="K29" i="5"/>
  <c r="L29" i="5"/>
  <c r="M29" i="5"/>
  <c r="D30" i="5"/>
  <c r="E30" i="5"/>
  <c r="F30" i="5"/>
  <c r="G30" i="5"/>
  <c r="H30" i="5"/>
  <c r="I30" i="5"/>
  <c r="J30" i="5"/>
  <c r="K30" i="5"/>
  <c r="L30" i="5"/>
  <c r="M30" i="5"/>
  <c r="D31" i="5"/>
  <c r="E31" i="5"/>
  <c r="F31" i="5"/>
  <c r="G31" i="5"/>
  <c r="H31" i="5"/>
  <c r="I31" i="5"/>
  <c r="J31" i="5"/>
  <c r="K31" i="5"/>
  <c r="L31" i="5"/>
  <c r="M31" i="5"/>
  <c r="D32" i="5"/>
  <c r="E32" i="5"/>
  <c r="F32" i="5"/>
  <c r="G32" i="5"/>
  <c r="H32" i="5"/>
  <c r="I32" i="5"/>
  <c r="J32" i="5"/>
  <c r="K32" i="5"/>
  <c r="L32" i="5"/>
  <c r="M32" i="5"/>
  <c r="D33" i="5"/>
  <c r="E33" i="5"/>
  <c r="F33" i="5"/>
  <c r="G33" i="5"/>
  <c r="H33" i="5"/>
  <c r="I33" i="5"/>
  <c r="J33" i="5"/>
  <c r="K33" i="5"/>
  <c r="L33" i="5"/>
  <c r="M33" i="5"/>
  <c r="D34" i="5"/>
  <c r="E34" i="5"/>
  <c r="F34" i="5"/>
  <c r="G34" i="5"/>
  <c r="H34" i="5"/>
  <c r="I34" i="5"/>
  <c r="J34" i="5"/>
  <c r="K34" i="5"/>
  <c r="L34" i="5"/>
  <c r="M34" i="5"/>
  <c r="D35" i="5"/>
  <c r="E35" i="5"/>
  <c r="F35" i="5"/>
  <c r="G35" i="5"/>
  <c r="H35" i="5"/>
  <c r="I35" i="5"/>
  <c r="J35" i="5"/>
  <c r="K35" i="5"/>
  <c r="L35" i="5"/>
  <c r="M35" i="5"/>
  <c r="D36" i="5"/>
  <c r="E36" i="5"/>
  <c r="F36" i="5"/>
  <c r="G36" i="5"/>
  <c r="H36" i="5"/>
  <c r="I36" i="5"/>
  <c r="J36" i="5"/>
  <c r="K36" i="5"/>
  <c r="L36" i="5"/>
  <c r="M36" i="5"/>
  <c r="D37" i="5"/>
  <c r="E37" i="5"/>
  <c r="F37" i="5"/>
  <c r="G37" i="5"/>
  <c r="H37" i="5"/>
  <c r="I37" i="5"/>
  <c r="J37" i="5"/>
  <c r="K37" i="5"/>
  <c r="L37" i="5"/>
  <c r="M37" i="5"/>
  <c r="D38" i="5"/>
  <c r="E38" i="5"/>
  <c r="F38" i="5"/>
  <c r="G38" i="5"/>
  <c r="H38" i="5"/>
  <c r="I38" i="5"/>
  <c r="J38" i="5"/>
  <c r="K38" i="5"/>
  <c r="L38" i="5"/>
  <c r="M38" i="5"/>
  <c r="D39" i="5"/>
  <c r="E39" i="5"/>
  <c r="F39" i="5"/>
  <c r="G39" i="5"/>
  <c r="H39" i="5"/>
  <c r="I39" i="5"/>
  <c r="J39" i="5"/>
  <c r="K39" i="5"/>
  <c r="L39" i="5"/>
  <c r="M39" i="5"/>
  <c r="D40" i="5"/>
  <c r="E40" i="5"/>
  <c r="F40" i="5"/>
  <c r="G40" i="5"/>
  <c r="H40" i="5"/>
  <c r="I40" i="5"/>
  <c r="J40" i="5"/>
  <c r="K40" i="5"/>
  <c r="L40" i="5"/>
  <c r="M40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11" i="5"/>
  <c r="Z41" i="5"/>
  <c r="P3" i="5"/>
  <c r="P3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2" i="8"/>
  <c r="P2" i="8" s="1"/>
  <c r="A2" i="7"/>
  <c r="P2" i="7" s="1"/>
  <c r="A2" i="6"/>
  <c r="P2" i="6" s="1"/>
  <c r="A2" i="5"/>
  <c r="P2" i="5" s="1"/>
  <c r="A2" i="4"/>
  <c r="P2" i="4" s="1"/>
  <c r="A2" i="14"/>
  <c r="A2" i="12"/>
  <c r="A2" i="11"/>
  <c r="A2" i="17"/>
  <c r="A11" i="4"/>
  <c r="D11" i="4"/>
  <c r="E11" i="4"/>
  <c r="F11" i="4"/>
  <c r="G11" i="4"/>
  <c r="H11" i="4"/>
  <c r="I11" i="4"/>
  <c r="J11" i="4"/>
  <c r="K11" i="4"/>
  <c r="L11" i="4"/>
  <c r="M11" i="4"/>
  <c r="D12" i="4"/>
  <c r="E12" i="4"/>
  <c r="F12" i="4"/>
  <c r="G12" i="4"/>
  <c r="H12" i="4"/>
  <c r="I12" i="4"/>
  <c r="J12" i="4"/>
  <c r="K12" i="4"/>
  <c r="L12" i="4"/>
  <c r="M12" i="4"/>
  <c r="D13" i="4"/>
  <c r="E13" i="4"/>
  <c r="F13" i="4"/>
  <c r="G13" i="4"/>
  <c r="H13" i="4"/>
  <c r="I13" i="4"/>
  <c r="J13" i="4"/>
  <c r="K13" i="4"/>
  <c r="L13" i="4"/>
  <c r="M13" i="4"/>
  <c r="D14" i="4"/>
  <c r="E14" i="4"/>
  <c r="F14" i="4"/>
  <c r="G14" i="4"/>
  <c r="H14" i="4"/>
  <c r="I14" i="4"/>
  <c r="J14" i="4"/>
  <c r="K14" i="4"/>
  <c r="L14" i="4"/>
  <c r="M14" i="4"/>
  <c r="D15" i="4"/>
  <c r="E15" i="4"/>
  <c r="F15" i="4"/>
  <c r="G15" i="4"/>
  <c r="H15" i="4"/>
  <c r="I15" i="4"/>
  <c r="J15" i="4"/>
  <c r="K15" i="4"/>
  <c r="L15" i="4"/>
  <c r="M15" i="4"/>
  <c r="D16" i="4"/>
  <c r="E16" i="4"/>
  <c r="F16" i="4"/>
  <c r="G16" i="4"/>
  <c r="H16" i="4"/>
  <c r="I16" i="4"/>
  <c r="J16" i="4"/>
  <c r="K16" i="4"/>
  <c r="L16" i="4"/>
  <c r="M16" i="4"/>
  <c r="D17" i="4"/>
  <c r="E17" i="4"/>
  <c r="F17" i="4"/>
  <c r="G17" i="4"/>
  <c r="H17" i="4"/>
  <c r="I17" i="4"/>
  <c r="J17" i="4"/>
  <c r="K17" i="4"/>
  <c r="L17" i="4"/>
  <c r="M17" i="4"/>
  <c r="D18" i="4"/>
  <c r="E18" i="4"/>
  <c r="F18" i="4"/>
  <c r="G18" i="4"/>
  <c r="H18" i="4"/>
  <c r="I18" i="4"/>
  <c r="J18" i="4"/>
  <c r="K18" i="4"/>
  <c r="L18" i="4"/>
  <c r="M18" i="4"/>
  <c r="D19" i="4"/>
  <c r="E19" i="4"/>
  <c r="F19" i="4"/>
  <c r="G19" i="4"/>
  <c r="H19" i="4"/>
  <c r="I19" i="4"/>
  <c r="J19" i="4"/>
  <c r="K19" i="4"/>
  <c r="L19" i="4"/>
  <c r="M19" i="4"/>
  <c r="D20" i="4"/>
  <c r="E20" i="4"/>
  <c r="F20" i="4"/>
  <c r="G20" i="4"/>
  <c r="H20" i="4"/>
  <c r="I20" i="4"/>
  <c r="J20" i="4"/>
  <c r="K20" i="4"/>
  <c r="L20" i="4"/>
  <c r="M20" i="4"/>
  <c r="D21" i="4"/>
  <c r="E21" i="4"/>
  <c r="F21" i="4"/>
  <c r="G21" i="4"/>
  <c r="H21" i="4"/>
  <c r="I21" i="4"/>
  <c r="J21" i="4"/>
  <c r="K21" i="4"/>
  <c r="L21" i="4"/>
  <c r="M21" i="4"/>
  <c r="D22" i="4"/>
  <c r="E22" i="4"/>
  <c r="F22" i="4"/>
  <c r="G22" i="4"/>
  <c r="H22" i="4"/>
  <c r="I22" i="4"/>
  <c r="J22" i="4"/>
  <c r="K22" i="4"/>
  <c r="L22" i="4"/>
  <c r="M22" i="4"/>
  <c r="D23" i="4"/>
  <c r="E23" i="4"/>
  <c r="F23" i="4"/>
  <c r="G23" i="4"/>
  <c r="H23" i="4"/>
  <c r="I23" i="4"/>
  <c r="J23" i="4"/>
  <c r="K23" i="4"/>
  <c r="L23" i="4"/>
  <c r="M23" i="4"/>
  <c r="D24" i="4"/>
  <c r="E24" i="4"/>
  <c r="F24" i="4"/>
  <c r="G24" i="4"/>
  <c r="H24" i="4"/>
  <c r="I24" i="4"/>
  <c r="J24" i="4"/>
  <c r="K24" i="4"/>
  <c r="L24" i="4"/>
  <c r="M24" i="4"/>
  <c r="D25" i="4"/>
  <c r="E25" i="4"/>
  <c r="F25" i="4"/>
  <c r="G25" i="4"/>
  <c r="H25" i="4"/>
  <c r="I25" i="4"/>
  <c r="J25" i="4"/>
  <c r="K25" i="4"/>
  <c r="L25" i="4"/>
  <c r="M25" i="4"/>
  <c r="D26" i="4"/>
  <c r="E26" i="4"/>
  <c r="F26" i="4"/>
  <c r="G26" i="4"/>
  <c r="H26" i="4"/>
  <c r="I26" i="4"/>
  <c r="J26" i="4"/>
  <c r="K26" i="4"/>
  <c r="L26" i="4"/>
  <c r="M26" i="4"/>
  <c r="D27" i="4"/>
  <c r="E27" i="4"/>
  <c r="F27" i="4"/>
  <c r="G27" i="4"/>
  <c r="H27" i="4"/>
  <c r="I27" i="4"/>
  <c r="J27" i="4"/>
  <c r="K27" i="4"/>
  <c r="L27" i="4"/>
  <c r="M27" i="4"/>
  <c r="D28" i="4"/>
  <c r="E28" i="4"/>
  <c r="F28" i="4"/>
  <c r="G28" i="4"/>
  <c r="H28" i="4"/>
  <c r="I28" i="4"/>
  <c r="J28" i="4"/>
  <c r="K28" i="4"/>
  <c r="L28" i="4"/>
  <c r="M28" i="4"/>
  <c r="D29" i="4"/>
  <c r="E29" i="4"/>
  <c r="F29" i="4"/>
  <c r="G29" i="4"/>
  <c r="H29" i="4"/>
  <c r="I29" i="4"/>
  <c r="J29" i="4"/>
  <c r="K29" i="4"/>
  <c r="L29" i="4"/>
  <c r="M29" i="4"/>
  <c r="D30" i="4"/>
  <c r="E30" i="4"/>
  <c r="F30" i="4"/>
  <c r="G30" i="4"/>
  <c r="H30" i="4"/>
  <c r="I30" i="4"/>
  <c r="J30" i="4"/>
  <c r="K30" i="4"/>
  <c r="L30" i="4"/>
  <c r="M30" i="4"/>
  <c r="D31" i="4"/>
  <c r="E31" i="4"/>
  <c r="F31" i="4"/>
  <c r="G31" i="4"/>
  <c r="H31" i="4"/>
  <c r="I31" i="4"/>
  <c r="J31" i="4"/>
  <c r="K31" i="4"/>
  <c r="L31" i="4"/>
  <c r="M31" i="4"/>
  <c r="D32" i="4"/>
  <c r="E32" i="4"/>
  <c r="F32" i="4"/>
  <c r="G32" i="4"/>
  <c r="H32" i="4"/>
  <c r="I32" i="4"/>
  <c r="J32" i="4"/>
  <c r="K32" i="4"/>
  <c r="L32" i="4"/>
  <c r="M32" i="4"/>
  <c r="D33" i="4"/>
  <c r="E33" i="4"/>
  <c r="F33" i="4"/>
  <c r="G33" i="4"/>
  <c r="H33" i="4"/>
  <c r="I33" i="4"/>
  <c r="J33" i="4"/>
  <c r="K33" i="4"/>
  <c r="L33" i="4"/>
  <c r="M33" i="4"/>
  <c r="D34" i="4"/>
  <c r="E34" i="4"/>
  <c r="F34" i="4"/>
  <c r="G34" i="4"/>
  <c r="H34" i="4"/>
  <c r="I34" i="4"/>
  <c r="J34" i="4"/>
  <c r="K34" i="4"/>
  <c r="L34" i="4"/>
  <c r="M34" i="4"/>
  <c r="D35" i="4"/>
  <c r="E35" i="4"/>
  <c r="F35" i="4"/>
  <c r="G35" i="4"/>
  <c r="H35" i="4"/>
  <c r="I35" i="4"/>
  <c r="J35" i="4"/>
  <c r="K35" i="4"/>
  <c r="L35" i="4"/>
  <c r="M35" i="4"/>
  <c r="D36" i="4"/>
  <c r="E36" i="4"/>
  <c r="F36" i="4"/>
  <c r="G36" i="4"/>
  <c r="H36" i="4"/>
  <c r="I36" i="4"/>
  <c r="J36" i="4"/>
  <c r="K36" i="4"/>
  <c r="L36" i="4"/>
  <c r="M36" i="4"/>
  <c r="D37" i="4"/>
  <c r="E37" i="4"/>
  <c r="F37" i="4"/>
  <c r="G37" i="4"/>
  <c r="H37" i="4"/>
  <c r="I37" i="4"/>
  <c r="J37" i="4"/>
  <c r="K37" i="4"/>
  <c r="L37" i="4"/>
  <c r="M37" i="4"/>
  <c r="D38" i="4"/>
  <c r="E38" i="4"/>
  <c r="F38" i="4"/>
  <c r="G38" i="4"/>
  <c r="H38" i="4"/>
  <c r="I38" i="4"/>
  <c r="J38" i="4"/>
  <c r="K38" i="4"/>
  <c r="L38" i="4"/>
  <c r="M38" i="4"/>
  <c r="D39" i="4"/>
  <c r="E39" i="4"/>
  <c r="F39" i="4"/>
  <c r="G39" i="4"/>
  <c r="H39" i="4"/>
  <c r="I39" i="4"/>
  <c r="J39" i="4"/>
  <c r="K39" i="4"/>
  <c r="L39" i="4"/>
  <c r="M39" i="4"/>
  <c r="D40" i="4"/>
  <c r="E40" i="4"/>
  <c r="F40" i="4"/>
  <c r="G40" i="4"/>
  <c r="H40" i="4"/>
  <c r="I40" i="4"/>
  <c r="J40" i="4"/>
  <c r="K40" i="4"/>
  <c r="L40" i="4"/>
  <c r="M40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2" i="4"/>
  <c r="AC11" i="4"/>
  <c r="M41" i="5" l="1"/>
  <c r="B28" i="17"/>
  <c r="C28" i="17"/>
  <c r="D28" i="17"/>
  <c r="E28" i="17"/>
  <c r="F28" i="17"/>
  <c r="G28" i="17"/>
  <c r="H28" i="17"/>
  <c r="I28" i="17"/>
  <c r="J28" i="17"/>
  <c r="K28" i="17"/>
  <c r="L28" i="17"/>
  <c r="M28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E25" i="17" l="1"/>
  <c r="E32" i="17" s="1"/>
  <c r="M25" i="17"/>
  <c r="M32" i="17" s="1"/>
  <c r="F25" i="17"/>
  <c r="F32" i="17" s="1"/>
  <c r="B25" i="17"/>
  <c r="B32" i="17" s="1"/>
  <c r="J25" i="17"/>
  <c r="J32" i="17" s="1"/>
  <c r="D25" i="17"/>
  <c r="D32" i="17" s="1"/>
  <c r="L25" i="17"/>
  <c r="L32" i="17" s="1"/>
  <c r="G25" i="17"/>
  <c r="G32" i="17" s="1"/>
  <c r="H25" i="17"/>
  <c r="H32" i="17" s="1"/>
  <c r="I25" i="17"/>
  <c r="I32" i="17" s="1"/>
  <c r="C25" i="17"/>
  <c r="C32" i="17" s="1"/>
  <c r="K25" i="17"/>
  <c r="K32" i="17" s="1"/>
  <c r="M26" i="17"/>
  <c r="M33" i="17" s="1"/>
  <c r="F26" i="17"/>
  <c r="F33" i="17" s="1"/>
  <c r="G26" i="17"/>
  <c r="G33" i="17" s="1"/>
  <c r="H26" i="17"/>
  <c r="H33" i="17" s="1"/>
  <c r="I26" i="17"/>
  <c r="I33" i="17" s="1"/>
  <c r="B26" i="17"/>
  <c r="B33" i="17" s="1"/>
  <c r="J26" i="17"/>
  <c r="J33" i="17" s="1"/>
  <c r="E26" i="17"/>
  <c r="E33" i="17" s="1"/>
  <c r="C26" i="17"/>
  <c r="C33" i="17" s="1"/>
  <c r="K26" i="17"/>
  <c r="K33" i="17" s="1"/>
  <c r="D26" i="17"/>
  <c r="D33" i="17" s="1"/>
  <c r="L26" i="17"/>
  <c r="L33" i="17" s="1"/>
  <c r="M23" i="17" l="1"/>
  <c r="M30" i="17" s="1"/>
  <c r="I22" i="17"/>
  <c r="I29" i="17" s="1"/>
  <c r="H23" i="17"/>
  <c r="H30" i="17" s="1"/>
  <c r="I23" i="17"/>
  <c r="I30" i="17" s="1"/>
  <c r="M24" i="17"/>
  <c r="M31" i="17" s="1"/>
  <c r="E24" i="17"/>
  <c r="E31" i="17" s="1"/>
  <c r="M22" i="17"/>
  <c r="M29" i="17" s="1"/>
  <c r="I24" i="17"/>
  <c r="I31" i="17" s="1"/>
  <c r="C22" i="17"/>
  <c r="C29" i="17" s="1"/>
  <c r="B24" i="17"/>
  <c r="B31" i="17" s="1"/>
  <c r="H22" i="17"/>
  <c r="H29" i="17" s="1"/>
  <c r="J24" i="17"/>
  <c r="J31" i="17" s="1"/>
  <c r="K24" i="17"/>
  <c r="K31" i="17" s="1"/>
  <c r="G24" i="17"/>
  <c r="G31" i="17" s="1"/>
  <c r="C24" i="17"/>
  <c r="C31" i="17" s="1"/>
  <c r="B23" i="17"/>
  <c r="B30" i="17" s="1"/>
  <c r="J23" i="17"/>
  <c r="J30" i="17" s="1"/>
  <c r="G23" i="17"/>
  <c r="G30" i="17" s="1"/>
  <c r="C23" i="17"/>
  <c r="C30" i="17" s="1"/>
  <c r="D23" i="17"/>
  <c r="D30" i="17" s="1"/>
  <c r="J22" i="17"/>
  <c r="J29" i="17" s="1"/>
  <c r="L23" i="17"/>
  <c r="L30" i="17" s="1"/>
  <c r="L22" i="17"/>
  <c r="L29" i="17" s="1"/>
  <c r="K22" i="17"/>
  <c r="K29" i="17" s="1"/>
  <c r="H24" i="17"/>
  <c r="H31" i="17" s="1"/>
  <c r="F22" i="17"/>
  <c r="F29" i="17" s="1"/>
  <c r="B22" i="17"/>
  <c r="B29" i="17" s="1"/>
  <c r="E22" i="17"/>
  <c r="E29" i="17" s="1"/>
  <c r="D24" i="17"/>
  <c r="D31" i="17" s="1"/>
  <c r="G22" i="17"/>
  <c r="G29" i="17" s="1"/>
  <c r="D22" i="17"/>
  <c r="D29" i="17" s="1"/>
  <c r="F24" i="17"/>
  <c r="F31" i="17" s="1"/>
  <c r="K23" i="17"/>
  <c r="K30" i="17" s="1"/>
  <c r="E23" i="17"/>
  <c r="E30" i="17" s="1"/>
  <c r="F23" i="17"/>
  <c r="F30" i="17" s="1"/>
  <c r="L24" i="17"/>
  <c r="L31" i="17" s="1"/>
  <c r="C36" i="17" l="1"/>
  <c r="J36" i="17"/>
  <c r="D36" i="17"/>
  <c r="B36" i="17"/>
  <c r="H36" i="17"/>
  <c r="K36" i="17"/>
  <c r="G36" i="17"/>
  <c r="M36" i="17"/>
  <c r="F36" i="17"/>
  <c r="L36" i="17"/>
  <c r="E36" i="17"/>
  <c r="I36" i="17"/>
  <c r="A41" i="8" l="1"/>
  <c r="P41" i="8" s="1"/>
  <c r="A41" i="7"/>
  <c r="P41" i="7" s="1"/>
  <c r="A41" i="5"/>
  <c r="P41" i="5" s="1"/>
  <c r="A41" i="4"/>
  <c r="P41" i="4" s="1"/>
  <c r="A41" i="11"/>
  <c r="A41" i="12"/>
  <c r="P2" i="12"/>
  <c r="P2" i="14" l="1"/>
  <c r="A41" i="14"/>
  <c r="P2" i="11" l="1"/>
  <c r="B15" i="17" l="1"/>
  <c r="C15" i="17"/>
  <c r="D15" i="17"/>
  <c r="E15" i="17"/>
  <c r="F15" i="17"/>
  <c r="G15" i="17"/>
  <c r="H15" i="17"/>
  <c r="I15" i="17"/>
  <c r="J15" i="17"/>
  <c r="K15" i="17"/>
  <c r="L15" i="17"/>
  <c r="M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R9" i="14" l="1"/>
  <c r="AC9" i="14" l="1"/>
  <c r="R9" i="12" l="1"/>
  <c r="R9" i="11"/>
  <c r="AC9" i="11" l="1"/>
  <c r="AC9" i="12"/>
  <c r="C9" i="8" l="1"/>
  <c r="C9" i="7"/>
  <c r="C9" i="6"/>
  <c r="C9" i="5"/>
  <c r="C9" i="4"/>
  <c r="C11" i="8" l="1"/>
  <c r="C27" i="8"/>
  <c r="C14" i="8"/>
  <c r="C30" i="8"/>
  <c r="C17" i="8"/>
  <c r="C33" i="8"/>
  <c r="C20" i="8"/>
  <c r="C36" i="8"/>
  <c r="C23" i="8"/>
  <c r="C39" i="8"/>
  <c r="C24" i="8"/>
  <c r="C26" i="8"/>
  <c r="C13" i="8"/>
  <c r="C29" i="8"/>
  <c r="C16" i="8"/>
  <c r="C32" i="8"/>
  <c r="C19" i="8"/>
  <c r="C35" i="8"/>
  <c r="C40" i="8"/>
  <c r="C22" i="8"/>
  <c r="C38" i="8"/>
  <c r="C25" i="8"/>
  <c r="C12" i="8"/>
  <c r="C28" i="8"/>
  <c r="C15" i="8"/>
  <c r="C31" i="8"/>
  <c r="C18" i="8"/>
  <c r="C34" i="8"/>
  <c r="C21" i="8"/>
  <c r="C37" i="8"/>
  <c r="L41" i="8"/>
  <c r="L43" i="8"/>
  <c r="K43" i="8"/>
  <c r="K41" i="8"/>
  <c r="B43" i="8"/>
  <c r="B41" i="8"/>
  <c r="D41" i="8"/>
  <c r="D43" i="8"/>
  <c r="M41" i="8"/>
  <c r="M43" i="8"/>
  <c r="I43" i="8"/>
  <c r="I41" i="8"/>
  <c r="F43" i="8"/>
  <c r="F41" i="8"/>
  <c r="G43" i="8"/>
  <c r="G41" i="8"/>
  <c r="J43" i="8"/>
  <c r="J41" i="8"/>
  <c r="E43" i="8"/>
  <c r="E41" i="8"/>
  <c r="H43" i="8"/>
  <c r="H41" i="8"/>
  <c r="C11" i="7"/>
  <c r="C27" i="7"/>
  <c r="C14" i="7"/>
  <c r="C30" i="7"/>
  <c r="C17" i="7"/>
  <c r="C33" i="7"/>
  <c r="C40" i="7"/>
  <c r="C20" i="7"/>
  <c r="C36" i="7"/>
  <c r="C23" i="7"/>
  <c r="C39" i="7"/>
  <c r="C26" i="7"/>
  <c r="C13" i="7"/>
  <c r="C29" i="7"/>
  <c r="C24" i="7"/>
  <c r="C16" i="7"/>
  <c r="C32" i="7"/>
  <c r="C19" i="7"/>
  <c r="C35" i="7"/>
  <c r="C22" i="7"/>
  <c r="C38" i="7"/>
  <c r="C25" i="7"/>
  <c r="C12" i="7"/>
  <c r="C28" i="7"/>
  <c r="C15" i="7"/>
  <c r="C31" i="7"/>
  <c r="C18" i="7"/>
  <c r="C34" i="7"/>
  <c r="C21" i="7"/>
  <c r="C37" i="7"/>
  <c r="K43" i="7"/>
  <c r="K41" i="7"/>
  <c r="J43" i="7"/>
  <c r="J41" i="7"/>
  <c r="B41" i="7"/>
  <c r="B43" i="7"/>
  <c r="M43" i="7"/>
  <c r="M41" i="7"/>
  <c r="E41" i="7"/>
  <c r="E43" i="7"/>
  <c r="L41" i="7"/>
  <c r="L43" i="7"/>
  <c r="F41" i="7"/>
  <c r="F43" i="7"/>
  <c r="G41" i="7"/>
  <c r="G43" i="7"/>
  <c r="H41" i="7"/>
  <c r="H43" i="7"/>
  <c r="D41" i="7"/>
  <c r="D43" i="7"/>
  <c r="I41" i="7"/>
  <c r="I43" i="7"/>
  <c r="C11" i="6"/>
  <c r="C15" i="6"/>
  <c r="C19" i="6"/>
  <c r="C23" i="6"/>
  <c r="C27" i="6"/>
  <c r="C31" i="6"/>
  <c r="C35" i="6"/>
  <c r="C39" i="6"/>
  <c r="C14" i="6"/>
  <c r="C18" i="6"/>
  <c r="C22" i="6"/>
  <c r="C26" i="6"/>
  <c r="C30" i="6"/>
  <c r="C34" i="6"/>
  <c r="C38" i="6"/>
  <c r="C13" i="6"/>
  <c r="C17" i="6"/>
  <c r="C21" i="6"/>
  <c r="C25" i="6"/>
  <c r="C29" i="6"/>
  <c r="C33" i="6"/>
  <c r="C37" i="6"/>
  <c r="C12" i="6"/>
  <c r="C16" i="6"/>
  <c r="C20" i="6"/>
  <c r="C24" i="6"/>
  <c r="C28" i="6"/>
  <c r="C32" i="6"/>
  <c r="C36" i="6"/>
  <c r="C40" i="6"/>
  <c r="B41" i="6"/>
  <c r="B43" i="6"/>
  <c r="E43" i="6"/>
  <c r="E41" i="6"/>
  <c r="F41" i="6"/>
  <c r="F43" i="6"/>
  <c r="G41" i="6"/>
  <c r="G43" i="6"/>
  <c r="K41" i="6"/>
  <c r="K43" i="6"/>
  <c r="D43" i="6"/>
  <c r="D41" i="6"/>
  <c r="H41" i="6"/>
  <c r="H43" i="6"/>
  <c r="M41" i="6"/>
  <c r="M43" i="6"/>
  <c r="I41" i="6"/>
  <c r="I43" i="6"/>
  <c r="L43" i="6"/>
  <c r="L41" i="6"/>
  <c r="J41" i="6"/>
  <c r="J43" i="6"/>
  <c r="N9" i="5"/>
  <c r="N38" i="5" s="1"/>
  <c r="C21" i="5"/>
  <c r="C37" i="5"/>
  <c r="C34" i="5"/>
  <c r="C24" i="5"/>
  <c r="C40" i="5"/>
  <c r="C31" i="5"/>
  <c r="C11" i="5"/>
  <c r="C27" i="5"/>
  <c r="C14" i="5"/>
  <c r="C30" i="5"/>
  <c r="C17" i="5"/>
  <c r="C33" i="5"/>
  <c r="C20" i="5"/>
  <c r="C36" i="5"/>
  <c r="C23" i="5"/>
  <c r="C39" i="5"/>
  <c r="C26" i="5"/>
  <c r="C13" i="5"/>
  <c r="C29" i="5"/>
  <c r="C15" i="5"/>
  <c r="C16" i="5"/>
  <c r="C32" i="5"/>
  <c r="C19" i="5"/>
  <c r="C35" i="5"/>
  <c r="C22" i="5"/>
  <c r="C38" i="5"/>
  <c r="C25" i="5"/>
  <c r="C18" i="5"/>
  <c r="C12" i="5"/>
  <c r="C28" i="5"/>
  <c r="M43" i="5"/>
  <c r="L43" i="5"/>
  <c r="L41" i="5"/>
  <c r="D43" i="5"/>
  <c r="D41" i="5"/>
  <c r="E43" i="5"/>
  <c r="E41" i="5"/>
  <c r="B41" i="5"/>
  <c r="B43" i="5"/>
  <c r="F41" i="5"/>
  <c r="F43" i="5"/>
  <c r="G43" i="5"/>
  <c r="G41" i="5"/>
  <c r="H41" i="5"/>
  <c r="H43" i="5"/>
  <c r="I41" i="5"/>
  <c r="I43" i="5"/>
  <c r="J41" i="5"/>
  <c r="J43" i="5"/>
  <c r="K41" i="5"/>
  <c r="K43" i="5"/>
  <c r="C11" i="4"/>
  <c r="C27" i="4"/>
  <c r="C14" i="4"/>
  <c r="C30" i="4"/>
  <c r="C17" i="4"/>
  <c r="C33" i="4"/>
  <c r="C20" i="4"/>
  <c r="C36" i="4"/>
  <c r="C23" i="4"/>
  <c r="C39" i="4"/>
  <c r="C26" i="4"/>
  <c r="C13" i="4"/>
  <c r="C29" i="4"/>
  <c r="C40" i="4"/>
  <c r="C16" i="4"/>
  <c r="C32" i="4"/>
  <c r="C19" i="4"/>
  <c r="C35" i="4"/>
  <c r="C24" i="4"/>
  <c r="C22" i="4"/>
  <c r="C38" i="4"/>
  <c r="C18" i="4"/>
  <c r="C25" i="4"/>
  <c r="C12" i="4"/>
  <c r="C28" i="4"/>
  <c r="C34" i="4"/>
  <c r="C15" i="4"/>
  <c r="C31" i="4"/>
  <c r="C21" i="4"/>
  <c r="C37" i="4"/>
  <c r="F43" i="4"/>
  <c r="F41" i="4"/>
  <c r="E43" i="4"/>
  <c r="E41" i="4"/>
  <c r="I43" i="4"/>
  <c r="I41" i="4"/>
  <c r="D41" i="4"/>
  <c r="D43" i="4"/>
  <c r="H43" i="4"/>
  <c r="H41" i="4"/>
  <c r="K41" i="4"/>
  <c r="K43" i="4"/>
  <c r="L41" i="4"/>
  <c r="L43" i="4"/>
  <c r="M41" i="4"/>
  <c r="M43" i="4"/>
  <c r="G41" i="4"/>
  <c r="G43" i="4"/>
  <c r="J43" i="4"/>
  <c r="J41" i="4"/>
  <c r="B41" i="4"/>
  <c r="B43" i="4"/>
  <c r="N31" i="5"/>
  <c r="N9" i="8"/>
  <c r="N9" i="7"/>
  <c r="N9" i="6"/>
  <c r="N29" i="5"/>
  <c r="N26" i="5"/>
  <c r="N24" i="5"/>
  <c r="N9" i="4"/>
  <c r="N18" i="4"/>
  <c r="N14" i="4" l="1"/>
  <c r="N18" i="5"/>
  <c r="N21" i="5"/>
  <c r="N40" i="5"/>
  <c r="N22" i="5"/>
  <c r="N25" i="5"/>
  <c r="N15" i="5"/>
  <c r="N16" i="5"/>
  <c r="N30" i="5"/>
  <c r="N37" i="5"/>
  <c r="N35" i="5"/>
  <c r="N28" i="5"/>
  <c r="N32" i="5"/>
  <c r="N19" i="5"/>
  <c r="N20" i="5"/>
  <c r="N27" i="5"/>
  <c r="N22" i="4"/>
  <c r="N11" i="5"/>
  <c r="N13" i="5"/>
  <c r="N14" i="5"/>
  <c r="N17" i="5"/>
  <c r="K44" i="5"/>
  <c r="C41" i="6"/>
  <c r="N39" i="5"/>
  <c r="N34" i="5"/>
  <c r="C43" i="8"/>
  <c r="C41" i="8"/>
  <c r="H44" i="8"/>
  <c r="I44" i="8"/>
  <c r="F44" i="8"/>
  <c r="Q41" i="8"/>
  <c r="Q43" i="8"/>
  <c r="M44" i="8"/>
  <c r="U41" i="8"/>
  <c r="U43" i="8"/>
  <c r="Z41" i="8"/>
  <c r="Z43" i="8"/>
  <c r="D44" i="8"/>
  <c r="E44" i="8"/>
  <c r="AB43" i="8"/>
  <c r="AB41" i="8"/>
  <c r="J44" i="8"/>
  <c r="N41" i="8"/>
  <c r="X41" i="8"/>
  <c r="X43" i="8"/>
  <c r="R43" i="8"/>
  <c r="R41" i="8"/>
  <c r="B44" i="8"/>
  <c r="N43" i="8"/>
  <c r="T43" i="8"/>
  <c r="T41" i="8"/>
  <c r="S43" i="8"/>
  <c r="S41" i="8"/>
  <c r="G44" i="8"/>
  <c r="K44" i="8"/>
  <c r="W43" i="8"/>
  <c r="W41" i="8"/>
  <c r="L44" i="8"/>
  <c r="V41" i="8"/>
  <c r="V43" i="8"/>
  <c r="Y43" i="8"/>
  <c r="Y41" i="8"/>
  <c r="AA41" i="8"/>
  <c r="AA43" i="8"/>
  <c r="C41" i="7"/>
  <c r="C43" i="7"/>
  <c r="N43" i="7" s="1"/>
  <c r="L44" i="7"/>
  <c r="D44" i="7"/>
  <c r="H44" i="7"/>
  <c r="G44" i="7"/>
  <c r="F44" i="7"/>
  <c r="U43" i="7"/>
  <c r="U41" i="7"/>
  <c r="V41" i="7"/>
  <c r="V43" i="7"/>
  <c r="R43" i="7"/>
  <c r="R41" i="7"/>
  <c r="S43" i="7"/>
  <c r="S41" i="7"/>
  <c r="I44" i="7"/>
  <c r="E44" i="7"/>
  <c r="AA43" i="7"/>
  <c r="AA41" i="7"/>
  <c r="M44" i="7"/>
  <c r="C44" i="7"/>
  <c r="N41" i="7"/>
  <c r="B44" i="7"/>
  <c r="Q43" i="7"/>
  <c r="Q41" i="7"/>
  <c r="X41" i="7"/>
  <c r="X43" i="7"/>
  <c r="AB41" i="7"/>
  <c r="AB43" i="7"/>
  <c r="J44" i="7"/>
  <c r="Y41" i="7"/>
  <c r="Y43" i="7"/>
  <c r="Z41" i="7"/>
  <c r="Z43" i="7"/>
  <c r="T41" i="7"/>
  <c r="T43" i="7"/>
  <c r="W41" i="7"/>
  <c r="W43" i="7"/>
  <c r="K44" i="7"/>
  <c r="H44" i="6"/>
  <c r="I44" i="6"/>
  <c r="C43" i="6"/>
  <c r="N43" i="6" s="1"/>
  <c r="N38" i="6"/>
  <c r="N14" i="6"/>
  <c r="N13" i="6"/>
  <c r="N29" i="6"/>
  <c r="N22" i="6"/>
  <c r="N30" i="6"/>
  <c r="N26" i="6"/>
  <c r="N24" i="6"/>
  <c r="N40" i="6"/>
  <c r="N18" i="6"/>
  <c r="N34" i="6"/>
  <c r="N11" i="6"/>
  <c r="N15" i="6"/>
  <c r="N23" i="6"/>
  <c r="N27" i="6"/>
  <c r="N31" i="6"/>
  <c r="N39" i="6"/>
  <c r="N32" i="6"/>
  <c r="N36" i="6"/>
  <c r="N16" i="6"/>
  <c r="N37" i="6"/>
  <c r="N28" i="6"/>
  <c r="N17" i="6"/>
  <c r="N12" i="6"/>
  <c r="N20" i="6"/>
  <c r="N19" i="6"/>
  <c r="N33" i="6"/>
  <c r="N25" i="6"/>
  <c r="N21" i="6"/>
  <c r="N35" i="6"/>
  <c r="L44" i="6"/>
  <c r="D44" i="6"/>
  <c r="T43" i="6"/>
  <c r="T41" i="6"/>
  <c r="K44" i="6"/>
  <c r="W41" i="6"/>
  <c r="W43" i="6"/>
  <c r="AB41" i="6"/>
  <c r="AB43" i="6"/>
  <c r="Z41" i="6"/>
  <c r="Z43" i="6"/>
  <c r="X41" i="6"/>
  <c r="X43" i="6"/>
  <c r="AA41" i="6"/>
  <c r="AA43" i="6"/>
  <c r="G44" i="6"/>
  <c r="J44" i="6"/>
  <c r="S43" i="6"/>
  <c r="S41" i="6"/>
  <c r="V43" i="6"/>
  <c r="V41" i="6"/>
  <c r="F44" i="6"/>
  <c r="Y41" i="6"/>
  <c r="Y43" i="6"/>
  <c r="Y44" i="6" s="1"/>
  <c r="E44" i="6"/>
  <c r="R43" i="6"/>
  <c r="R41" i="6"/>
  <c r="M44" i="6"/>
  <c r="B44" i="6"/>
  <c r="U43" i="6"/>
  <c r="U41" i="6"/>
  <c r="N41" i="6"/>
  <c r="Q41" i="6"/>
  <c r="Q43" i="6"/>
  <c r="F44" i="5"/>
  <c r="N12" i="5"/>
  <c r="J44" i="5"/>
  <c r="C41" i="5"/>
  <c r="C43" i="5"/>
  <c r="N43" i="5" s="1"/>
  <c r="N33" i="5"/>
  <c r="N36" i="5"/>
  <c r="N23" i="5"/>
  <c r="H44" i="5"/>
  <c r="B44" i="5"/>
  <c r="N41" i="5"/>
  <c r="AA43" i="5"/>
  <c r="AA41" i="5"/>
  <c r="X41" i="5"/>
  <c r="X43" i="5"/>
  <c r="Y43" i="5"/>
  <c r="Y41" i="5"/>
  <c r="E44" i="5"/>
  <c r="Z43" i="5"/>
  <c r="S43" i="5"/>
  <c r="S41" i="5"/>
  <c r="V43" i="5"/>
  <c r="V41" i="5"/>
  <c r="D44" i="5"/>
  <c r="T43" i="5"/>
  <c r="T41" i="5"/>
  <c r="I44" i="5"/>
  <c r="R41" i="5"/>
  <c r="R43" i="5"/>
  <c r="AB41" i="5"/>
  <c r="AB43" i="5"/>
  <c r="L44" i="5"/>
  <c r="W43" i="5"/>
  <c r="W41" i="5"/>
  <c r="U43" i="5"/>
  <c r="U41" i="5"/>
  <c r="M44" i="5"/>
  <c r="G44" i="5"/>
  <c r="Q41" i="5"/>
  <c r="Q43" i="5"/>
  <c r="N40" i="4"/>
  <c r="N36" i="4"/>
  <c r="N30" i="4"/>
  <c r="N26" i="4"/>
  <c r="N32" i="4"/>
  <c r="C41" i="4"/>
  <c r="C43" i="4"/>
  <c r="C44" i="4" s="1"/>
  <c r="H44" i="4"/>
  <c r="G44" i="4"/>
  <c r="L44" i="4"/>
  <c r="D44" i="4"/>
  <c r="J44" i="4"/>
  <c r="AB41" i="4"/>
  <c r="AB43" i="4"/>
  <c r="X41" i="4"/>
  <c r="X43" i="4"/>
  <c r="T43" i="4"/>
  <c r="T41" i="4"/>
  <c r="I44" i="4"/>
  <c r="U41" i="4"/>
  <c r="U43" i="4"/>
  <c r="M44" i="4"/>
  <c r="E44" i="4"/>
  <c r="AA41" i="4"/>
  <c r="AA43" i="4"/>
  <c r="W41" i="4"/>
  <c r="W43" i="4"/>
  <c r="Z41" i="4"/>
  <c r="Z43" i="4"/>
  <c r="Z44" i="4" s="1"/>
  <c r="Y41" i="4"/>
  <c r="Y43" i="4"/>
  <c r="K44" i="4"/>
  <c r="S43" i="4"/>
  <c r="S41" i="4"/>
  <c r="V43" i="4"/>
  <c r="V41" i="4"/>
  <c r="R43" i="4"/>
  <c r="R41" i="4"/>
  <c r="R44" i="4" s="1"/>
  <c r="Q43" i="4"/>
  <c r="Q41" i="4"/>
  <c r="F44" i="4"/>
  <c r="B44" i="4"/>
  <c r="N31" i="7"/>
  <c r="N23" i="7"/>
  <c r="N39" i="7"/>
  <c r="N15" i="7"/>
  <c r="N35" i="7"/>
  <c r="N12" i="7"/>
  <c r="N19" i="7"/>
  <c r="N27" i="7"/>
  <c r="N32" i="8"/>
  <c r="N28" i="8"/>
  <c r="N38" i="8"/>
  <c r="N12" i="8"/>
  <c r="N34" i="8"/>
  <c r="N24" i="8"/>
  <c r="N20" i="8"/>
  <c r="N36" i="8"/>
  <c r="N35" i="8"/>
  <c r="N40" i="8"/>
  <c r="N39" i="8"/>
  <c r="N30" i="8"/>
  <c r="N29" i="8"/>
  <c r="N22" i="8"/>
  <c r="N21" i="8"/>
  <c r="N37" i="8"/>
  <c r="N31" i="8"/>
  <c r="N23" i="8"/>
  <c r="N15" i="8"/>
  <c r="N27" i="8"/>
  <c r="N26" i="8"/>
  <c r="N14" i="8"/>
  <c r="N33" i="8"/>
  <c r="N25" i="8"/>
  <c r="N19" i="8"/>
  <c r="N13" i="8"/>
  <c r="N17" i="8"/>
  <c r="N18" i="8"/>
  <c r="N11" i="8"/>
  <c r="N16" i="8"/>
  <c r="N38" i="7"/>
  <c r="N34" i="7"/>
  <c r="N30" i="7"/>
  <c r="N22" i="7"/>
  <c r="N14" i="7"/>
  <c r="N40" i="7"/>
  <c r="N37" i="7"/>
  <c r="N36" i="7"/>
  <c r="N33" i="7"/>
  <c r="N32" i="7"/>
  <c r="N29" i="7"/>
  <c r="N28" i="7"/>
  <c r="N21" i="7"/>
  <c r="N20" i="7"/>
  <c r="N13" i="7"/>
  <c r="N18" i="7"/>
  <c r="N17" i="7"/>
  <c r="N16" i="7"/>
  <c r="N11" i="7"/>
  <c r="N26" i="7"/>
  <c r="N25" i="7"/>
  <c r="N24" i="7"/>
  <c r="N37" i="4"/>
  <c r="N33" i="4"/>
  <c r="N39" i="4"/>
  <c r="N27" i="4"/>
  <c r="N23" i="4"/>
  <c r="N19" i="4"/>
  <c r="N15" i="4"/>
  <c r="N11" i="4"/>
  <c r="N35" i="4"/>
  <c r="N34" i="4"/>
  <c r="N28" i="4"/>
  <c r="N24" i="4"/>
  <c r="N20" i="4"/>
  <c r="N16" i="4"/>
  <c r="N12" i="4"/>
  <c r="N29" i="4"/>
  <c r="N13" i="4"/>
  <c r="N21" i="4"/>
  <c r="N38" i="4"/>
  <c r="N17" i="4"/>
  <c r="N25" i="4"/>
  <c r="N31" i="4"/>
  <c r="C44" i="6" l="1"/>
  <c r="C44" i="5"/>
  <c r="C44" i="8"/>
  <c r="N43" i="4"/>
  <c r="T44" i="4"/>
  <c r="N41" i="4"/>
  <c r="Y44" i="4"/>
  <c r="AC43" i="8"/>
  <c r="AC41" i="8"/>
  <c r="Z44" i="8"/>
  <c r="X44" i="8"/>
  <c r="Q44" i="8"/>
  <c r="AA44" i="8"/>
  <c r="T44" i="8"/>
  <c r="Y44" i="8"/>
  <c r="S44" i="8"/>
  <c r="N44" i="8"/>
  <c r="V44" i="8"/>
  <c r="U44" i="8"/>
  <c r="R44" i="8"/>
  <c r="W44" i="8"/>
  <c r="AB44" i="8"/>
  <c r="X44" i="7"/>
  <c r="T44" i="7"/>
  <c r="AC41" i="7"/>
  <c r="AC43" i="7"/>
  <c r="Y44" i="7"/>
  <c r="AA44" i="7"/>
  <c r="AB44" i="7"/>
  <c r="W44" i="7"/>
  <c r="S44" i="7"/>
  <c r="Q44" i="7"/>
  <c r="R44" i="7"/>
  <c r="Z44" i="7"/>
  <c r="N44" i="7"/>
  <c r="V44" i="7"/>
  <c r="U44" i="7"/>
  <c r="AC43" i="6"/>
  <c r="AC41" i="6"/>
  <c r="U44" i="6"/>
  <c r="AA44" i="6"/>
  <c r="Q44" i="6"/>
  <c r="Z44" i="6"/>
  <c r="V44" i="6"/>
  <c r="AB44" i="6"/>
  <c r="S44" i="6"/>
  <c r="W44" i="6"/>
  <c r="N44" i="6"/>
  <c r="R44" i="6"/>
  <c r="T44" i="6"/>
  <c r="X44" i="6"/>
  <c r="Q44" i="5"/>
  <c r="AC43" i="5"/>
  <c r="AC41" i="5"/>
  <c r="X44" i="5"/>
  <c r="AB44" i="5"/>
  <c r="R44" i="5"/>
  <c r="Z44" i="5"/>
  <c r="Y44" i="5"/>
  <c r="T44" i="5"/>
  <c r="U44" i="5"/>
  <c r="V44" i="5"/>
  <c r="W44" i="5"/>
  <c r="AA44" i="5"/>
  <c r="S44" i="5"/>
  <c r="N44" i="5"/>
  <c r="AC41" i="4"/>
  <c r="AC43" i="4"/>
  <c r="AA44" i="4"/>
  <c r="Q44" i="4"/>
  <c r="U44" i="4"/>
  <c r="V44" i="4"/>
  <c r="S44" i="4"/>
  <c r="X44" i="4"/>
  <c r="AB44" i="4"/>
  <c r="N44" i="4"/>
  <c r="W44" i="4"/>
  <c r="AC44" i="8" l="1"/>
  <c r="AC44" i="7"/>
  <c r="AC44" i="6"/>
  <c r="AC44" i="5"/>
  <c r="AC44" i="4"/>
  <c r="P41" i="6" l="1"/>
</calcChain>
</file>

<file path=xl/comments1.xml><?xml version="1.0" encoding="utf-8"?>
<comments xmlns="http://schemas.openxmlformats.org/spreadsheetml/2006/main">
  <authors>
    <author>Puget Sound Energy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bdm:
</t>
        </r>
        <r>
          <rPr>
            <sz val="9"/>
            <color indexed="81"/>
            <rFont val="Tahoma"/>
            <family val="2"/>
          </rPr>
          <t xml:space="preserve">Estimated PSE share under 10-yr PPA for calendar years 2021 and beyond
</t>
        </r>
      </text>
    </comment>
  </commentList>
</comments>
</file>

<file path=xl/sharedStrings.xml><?xml version="1.0" encoding="utf-8"?>
<sst xmlns="http://schemas.openxmlformats.org/spreadsheetml/2006/main" count="474" uniqueCount="104">
  <si>
    <t>Rocky Reach</t>
  </si>
  <si>
    <t>Rock Island</t>
  </si>
  <si>
    <t>Wells Project</t>
  </si>
  <si>
    <t>Priest Rapids</t>
  </si>
  <si>
    <t>Upper Baker</t>
  </si>
  <si>
    <t>PSE's share of output and CEA obligation</t>
  </si>
  <si>
    <t>Wells</t>
  </si>
  <si>
    <t>RR</t>
  </si>
  <si>
    <t>RI</t>
  </si>
  <si>
    <t>Wan</t>
  </si>
  <si>
    <t>PR</t>
  </si>
  <si>
    <t>PSE_Upper_Baker</t>
  </si>
  <si>
    <t>PSE_Lower_Baker</t>
  </si>
  <si>
    <t>PSE_Snoqualmie_1</t>
  </si>
  <si>
    <t>PSE_Snoqualmie_2</t>
  </si>
  <si>
    <t>100% Project generation re-formatted (aMW)</t>
  </si>
  <si>
    <t>100% Project generation (MWh)</t>
  </si>
  <si>
    <t>OCT</t>
  </si>
  <si>
    <t>NOV</t>
  </si>
  <si>
    <t>DEC</t>
  </si>
  <si>
    <t>JAN</t>
  </si>
  <si>
    <t>FEB</t>
  </si>
  <si>
    <t>MAR</t>
  </si>
  <si>
    <t>MAY</t>
  </si>
  <si>
    <t>JUN</t>
  </si>
  <si>
    <t>JUL</t>
  </si>
  <si>
    <t>SEP</t>
  </si>
  <si>
    <t>APR</t>
  </si>
  <si>
    <t>AUG</t>
  </si>
  <si>
    <t>Year</t>
  </si>
  <si>
    <t>Puget Sound Energy</t>
  </si>
  <si>
    <t>Mid C Rocky Reach Project input data</t>
  </si>
  <si>
    <t>Mid C Rock Island Project input data</t>
  </si>
  <si>
    <t>Mid C Wanapum Development input data</t>
  </si>
  <si>
    <t>Mid C Priest Rapids Development input data</t>
  </si>
  <si>
    <t>Wanapum</t>
  </si>
  <si>
    <t>Upper Baker hydro input data</t>
  </si>
  <si>
    <t>100% Project generation (MWh) from Baker generation model</t>
  </si>
  <si>
    <t>Time Series Monthly</t>
  </si>
  <si>
    <t>Two Zone Model</t>
  </si>
  <si>
    <t>100% Project generation (aMW) from Baker generation model</t>
  </si>
  <si>
    <t>Lower Baker hydro input data</t>
  </si>
  <si>
    <t>Snoqualmie PH1 hydro input data</t>
  </si>
  <si>
    <t>Snoqualmie PH2 hydro input data</t>
  </si>
  <si>
    <t>PSE_Douglas_Wells</t>
  </si>
  <si>
    <t>PSE_Chelan_Rocky_Reach</t>
  </si>
  <si>
    <t>PSE_Chelan_Rock_Island</t>
  </si>
  <si>
    <t>PSE_Grant_Wanapum</t>
  </si>
  <si>
    <t>PSE_Grant_Priest_Rapids</t>
  </si>
  <si>
    <t>6x16 Hours</t>
  </si>
  <si>
    <t>CEA MW</t>
  </si>
  <si>
    <t>PSE Share</t>
  </si>
  <si>
    <t>PSE CEA MW</t>
  </si>
  <si>
    <t>Total PSE CEA MW</t>
  </si>
  <si>
    <t>100% Project generation (MWh) from Snoqualmie generation model</t>
  </si>
  <si>
    <t>100% Project generation (aMW) from Snoqualmie generation model</t>
  </si>
  <si>
    <t>Canadian Entitlement Allocation Energy Inputs</t>
  </si>
  <si>
    <t>CEA MWh</t>
  </si>
  <si>
    <t>PSE Mid-C Hydro Percentage Share</t>
  </si>
  <si>
    <t>2024_CEA_EnergyMax</t>
  </si>
  <si>
    <t>Median</t>
  </si>
  <si>
    <t>Average</t>
  </si>
  <si>
    <t>Variance</t>
  </si>
  <si>
    <t>Median Hydro (aMW)</t>
  </si>
  <si>
    <t>Nameplate Capacity (MW)</t>
  </si>
  <si>
    <t>Hydro Monthly</t>
  </si>
  <si>
    <t>Reduction for planned outages, encroachment, losses (MW)</t>
  </si>
  <si>
    <t>MW reduction for CEA return (MW)</t>
  </si>
  <si>
    <t>Available Max (MW)</t>
  </si>
  <si>
    <t>Rocky Reach Project</t>
  </si>
  <si>
    <t>Rock Island Project</t>
  </si>
  <si>
    <t>Wanapum Project</t>
  </si>
  <si>
    <t>Priest Rapids Project</t>
  </si>
  <si>
    <t>Reduction to normal max (MW)</t>
  </si>
  <si>
    <t>Reduction / (increase) to normal max (MW)</t>
  </si>
  <si>
    <t>Pricing Model</t>
  </si>
  <si>
    <t>Reduction for planned outages (MW)</t>
  </si>
  <si>
    <t>Reduction for net head (res. elevation) (MW)</t>
  </si>
  <si>
    <t>Lower Baker</t>
  </si>
  <si>
    <t>Snoqualmie PH1</t>
  </si>
  <si>
    <t>Snoqualmie PH2</t>
  </si>
  <si>
    <t>PSE %</t>
  </si>
  <si>
    <t>2024_Wel_Capacity</t>
  </si>
  <si>
    <t>2024_RR_Capacity</t>
  </si>
  <si>
    <t>2024_RI_Capacity</t>
  </si>
  <si>
    <t>2024_Wan_Capacity</t>
  </si>
  <si>
    <t>2024_PR_Capacity</t>
  </si>
  <si>
    <t>2024_UB_Capacity</t>
  </si>
  <si>
    <t>Capacity Adjustment</t>
  </si>
  <si>
    <t>2024_Wel_CapacityAdj</t>
  </si>
  <si>
    <t>2024_RR_CapacityAdj</t>
  </si>
  <si>
    <t>2024_RI_CapacityAdj</t>
  </si>
  <si>
    <t>2024_Wan_CapacityAdj</t>
  </si>
  <si>
    <t>2024_PR_CapacityAdj</t>
  </si>
  <si>
    <t>2024_UB_CapacityAdj</t>
  </si>
  <si>
    <t>PSE % Adjusted Nameplate Capacity (MW)</t>
  </si>
  <si>
    <t>Pricing Model &amp; Two Zone Model</t>
  </si>
  <si>
    <t>2024 GRC Workpapers</t>
  </si>
  <si>
    <r>
      <rPr>
        <b/>
        <sz val="16"/>
        <color theme="1"/>
        <rFont val="Calibri"/>
        <family val="2"/>
        <scheme val="minor"/>
      </rPr>
      <t>Hydro available max capacity</t>
    </r>
    <r>
      <rPr>
        <sz val="16"/>
        <color theme="1"/>
        <rFont val="Calibri"/>
        <family val="2"/>
        <scheme val="minor"/>
      </rPr>
      <t xml:space="preserve"> </t>
    </r>
  </si>
  <si>
    <t>AURORA inputs for hydro resources used to provide reserves/balancing capability</t>
  </si>
  <si>
    <t>2024 average</t>
  </si>
  <si>
    <t>AURORA Inputs</t>
  </si>
  <si>
    <t>Mid C Wells Project input data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</si>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</sst>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"/>
    <numFmt numFmtId="167" formatCode="_(* #,##0.000_);_(* \(#,##0.000\);_(* &quot;-&quot;??_);_(@_)"/>
    <numFmt numFmtId="168" formatCode="[$-409]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/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24" fillId="0" borderId="0"/>
    <xf numFmtId="0" fontId="20" fillId="0" borderId="0"/>
  </cellStyleXfs>
  <cellXfs count="187">
    <xf numFmtId="0" fontId="0" fillId="0" borderId="0" xfId="0"/>
    <xf numFmtId="0" fontId="2" fillId="0" borderId="0" xfId="0" applyFont="1"/>
    <xf numFmtId="0" fontId="0" fillId="0" borderId="0" xfId="0" applyFont="1"/>
    <xf numFmtId="0" fontId="8" fillId="0" borderId="2" xfId="0" applyFont="1" applyBorder="1"/>
    <xf numFmtId="0" fontId="9" fillId="0" borderId="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8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8" xfId="0" applyFont="1" applyBorder="1"/>
    <xf numFmtId="0" fontId="9" fillId="0" borderId="12" xfId="0" applyFont="1" applyBorder="1" applyAlignment="1">
      <alignment horizontal="center"/>
    </xf>
    <xf numFmtId="1" fontId="8" fillId="0" borderId="12" xfId="0" applyNumberFormat="1" applyFont="1" applyBorder="1"/>
    <xf numFmtId="165" fontId="8" fillId="0" borderId="12" xfId="0" applyNumberFormat="1" applyFont="1" applyBorder="1"/>
    <xf numFmtId="1" fontId="8" fillId="0" borderId="13" xfId="0" applyNumberFormat="1" applyFont="1" applyBorder="1"/>
    <xf numFmtId="165" fontId="8" fillId="0" borderId="9" xfId="0" applyNumberFormat="1" applyFont="1" applyBorder="1"/>
    <xf numFmtId="165" fontId="8" fillId="0" borderId="13" xfId="0" applyNumberFormat="1" applyFont="1" applyBorder="1"/>
    <xf numFmtId="0" fontId="9" fillId="0" borderId="0" xfId="0" applyFont="1"/>
    <xf numFmtId="0" fontId="9" fillId="0" borderId="0" xfId="0" applyFont="1" applyFill="1"/>
    <xf numFmtId="0" fontId="9" fillId="0" borderId="4" xfId="0" applyFont="1" applyBorder="1" applyAlignment="1">
      <alignment horizontal="right"/>
    </xf>
    <xf numFmtId="1" fontId="9" fillId="0" borderId="5" xfId="0" applyNumberFormat="1" applyFont="1" applyBorder="1"/>
    <xf numFmtId="1" fontId="9" fillId="0" borderId="1" xfId="0" applyNumberFormat="1" applyFont="1" applyBorder="1"/>
    <xf numFmtId="0" fontId="9" fillId="0" borderId="5" xfId="0" applyFont="1" applyBorder="1" applyAlignment="1">
      <alignment horizontal="right"/>
    </xf>
    <xf numFmtId="165" fontId="9" fillId="0" borderId="5" xfId="0" applyNumberFormat="1" applyFont="1" applyFill="1" applyBorder="1"/>
    <xf numFmtId="165" fontId="9" fillId="0" borderId="1" xfId="0" applyNumberFormat="1" applyFont="1" applyFill="1" applyBorder="1"/>
    <xf numFmtId="0" fontId="9" fillId="0" borderId="0" xfId="0" applyFont="1" applyAlignment="1">
      <alignment horizontal="right"/>
    </xf>
    <xf numFmtId="0" fontId="8" fillId="0" borderId="2" xfId="0" applyFont="1" applyFill="1" applyBorder="1"/>
    <xf numFmtId="167" fontId="8" fillId="0" borderId="0" xfId="0" applyNumberFormat="1" applyFont="1"/>
    <xf numFmtId="3" fontId="11" fillId="0" borderId="0" xfId="0" applyNumberFormat="1" applyFont="1" applyFill="1"/>
    <xf numFmtId="0" fontId="5" fillId="0" borderId="0" xfId="0" applyFont="1"/>
    <xf numFmtId="17" fontId="0" fillId="0" borderId="0" xfId="0" applyNumberFormat="1" applyFont="1"/>
    <xf numFmtId="10" fontId="5" fillId="0" borderId="0" xfId="2" applyNumberFormat="1" applyFont="1"/>
    <xf numFmtId="17" fontId="0" fillId="0" borderId="0" xfId="0" applyNumberFormat="1" applyFont="1" applyBorder="1"/>
    <xf numFmtId="10" fontId="5" fillId="0" borderId="0" xfId="2" applyNumberFormat="1" applyFont="1" applyBorder="1"/>
    <xf numFmtId="9" fontId="5" fillId="0" borderId="0" xfId="0" applyNumberFormat="1" applyFont="1" applyBorder="1"/>
    <xf numFmtId="0" fontId="14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15" fillId="0" borderId="0" xfId="0" applyFont="1"/>
    <xf numFmtId="0" fontId="3" fillId="0" borderId="0" xfId="0" applyFont="1"/>
    <xf numFmtId="0" fontId="16" fillId="0" borderId="0" xfId="0" applyFont="1"/>
    <xf numFmtId="0" fontId="9" fillId="0" borderId="0" xfId="0" applyFont="1" applyBorder="1" applyAlignment="1">
      <alignment horizontal="right"/>
    </xf>
    <xf numFmtId="1" fontId="9" fillId="0" borderId="0" xfId="0" applyNumberFormat="1" applyFont="1" applyBorder="1"/>
    <xf numFmtId="165" fontId="9" fillId="0" borderId="0" xfId="0" applyNumberFormat="1" applyFont="1" applyFill="1" applyBorder="1"/>
    <xf numFmtId="165" fontId="9" fillId="0" borderId="7" xfId="0" applyNumberFormat="1" applyFont="1" applyFill="1" applyBorder="1"/>
    <xf numFmtId="37" fontId="8" fillId="0" borderId="12" xfId="0" applyNumberFormat="1" applyFont="1" applyBorder="1"/>
    <xf numFmtId="165" fontId="8" fillId="0" borderId="12" xfId="0" applyNumberFormat="1" applyFont="1" applyBorder="1" applyAlignment="1">
      <alignment horizontal="right" indent="1"/>
    </xf>
    <xf numFmtId="165" fontId="0" fillId="0" borderId="0" xfId="0" applyNumberFormat="1" applyFont="1"/>
    <xf numFmtId="166" fontId="0" fillId="0" borderId="0" xfId="0" applyNumberFormat="1"/>
    <xf numFmtId="14" fontId="0" fillId="0" borderId="0" xfId="0" applyNumberFormat="1"/>
    <xf numFmtId="0" fontId="0" fillId="0" borderId="0" xfId="0" applyFont="1" applyFill="1" applyAlignment="1">
      <alignment horizontal="right"/>
    </xf>
    <xf numFmtId="0" fontId="18" fillId="0" borderId="0" xfId="0" applyFont="1"/>
    <xf numFmtId="0" fontId="19" fillId="0" borderId="0" xfId="0" applyFont="1"/>
    <xf numFmtId="37" fontId="18" fillId="0" borderId="0" xfId="0" applyNumberFormat="1" applyFont="1"/>
    <xf numFmtId="168" fontId="19" fillId="0" borderId="0" xfId="0" applyNumberFormat="1" applyFont="1"/>
    <xf numFmtId="164" fontId="18" fillId="0" borderId="0" xfId="2" applyNumberFormat="1" applyFont="1"/>
    <xf numFmtId="0" fontId="0" fillId="0" borderId="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5" fontId="8" fillId="2" borderId="0" xfId="0" applyNumberFormat="1" applyFont="1" applyFill="1" applyBorder="1"/>
    <xf numFmtId="165" fontId="8" fillId="2" borderId="9" xfId="0" applyNumberFormat="1" applyFont="1" applyFill="1" applyBorder="1"/>
    <xf numFmtId="165" fontId="8" fillId="2" borderId="14" xfId="0" applyNumberFormat="1" applyFont="1" applyFill="1" applyBorder="1"/>
    <xf numFmtId="165" fontId="8" fillId="2" borderId="20" xfId="0" applyNumberFormat="1" applyFont="1" applyFill="1" applyBorder="1"/>
    <xf numFmtId="165" fontId="8" fillId="2" borderId="15" xfId="0" applyNumberFormat="1" applyFont="1" applyFill="1" applyBorder="1"/>
    <xf numFmtId="165" fontId="9" fillId="2" borderId="17" xfId="0" applyNumberFormat="1" applyFont="1" applyFill="1" applyBorder="1"/>
    <xf numFmtId="165" fontId="9" fillId="2" borderId="18" xfId="0" applyNumberFormat="1" applyFont="1" applyFill="1" applyBorder="1"/>
    <xf numFmtId="165" fontId="9" fillId="2" borderId="19" xfId="0" applyNumberFormat="1" applyFont="1" applyFill="1" applyBorder="1"/>
    <xf numFmtId="0" fontId="5" fillId="0" borderId="0" xfId="0" applyFont="1" applyFill="1" applyAlignment="1">
      <alignment horizontal="right"/>
    </xf>
    <xf numFmtId="165" fontId="18" fillId="0" borderId="0" xfId="1" applyNumberFormat="1" applyFont="1" applyFill="1"/>
    <xf numFmtId="0" fontId="9" fillId="0" borderId="24" xfId="0" applyFont="1" applyBorder="1" applyAlignment="1">
      <alignment horizontal="right"/>
    </xf>
    <xf numFmtId="165" fontId="8" fillId="2" borderId="25" xfId="0" applyNumberFormat="1" applyFont="1" applyFill="1" applyBorder="1"/>
    <xf numFmtId="165" fontId="8" fillId="2" borderId="16" xfId="0" applyNumberFormat="1" applyFont="1" applyFill="1" applyBorder="1"/>
    <xf numFmtId="165" fontId="9" fillId="2" borderId="21" xfId="0" applyNumberFormat="1" applyFont="1" applyFill="1" applyBorder="1"/>
    <xf numFmtId="165" fontId="8" fillId="2" borderId="26" xfId="0" applyNumberFormat="1" applyFont="1" applyFill="1" applyBorder="1"/>
    <xf numFmtId="165" fontId="8" fillId="2" borderId="27" xfId="0" applyNumberFormat="1" applyFont="1" applyFill="1" applyBorder="1"/>
    <xf numFmtId="165" fontId="9" fillId="2" borderId="28" xfId="0" applyNumberFormat="1" applyFont="1" applyFill="1" applyBorder="1"/>
    <xf numFmtId="165" fontId="8" fillId="0" borderId="8" xfId="0" applyNumberFormat="1" applyFont="1" applyBorder="1"/>
    <xf numFmtId="1" fontId="9" fillId="0" borderId="13" xfId="0" applyNumberFormat="1" applyFont="1" applyBorder="1"/>
    <xf numFmtId="165" fontId="8" fillId="0" borderId="4" xfId="1" applyNumberFormat="1" applyFont="1" applyBorder="1"/>
    <xf numFmtId="165" fontId="8" fillId="0" borderId="5" xfId="1" applyNumberFormat="1" applyFont="1" applyBorder="1"/>
    <xf numFmtId="165" fontId="8" fillId="0" borderId="10" xfId="0" applyNumberFormat="1" applyFont="1" applyBorder="1"/>
    <xf numFmtId="165" fontId="8" fillId="0" borderId="4" xfId="0" applyNumberFormat="1" applyFont="1" applyBorder="1"/>
    <xf numFmtId="165" fontId="8" fillId="0" borderId="5" xfId="0" applyNumberFormat="1" applyFont="1" applyBorder="1"/>
    <xf numFmtId="165" fontId="9" fillId="0" borderId="1" xfId="1" applyNumberFormat="1" applyFont="1" applyBorder="1"/>
    <xf numFmtId="165" fontId="9" fillId="0" borderId="13" xfId="0" applyNumberFormat="1" applyFont="1" applyBorder="1"/>
    <xf numFmtId="1" fontId="8" fillId="0" borderId="0" xfId="0" applyNumberFormat="1" applyFont="1"/>
    <xf numFmtId="43" fontId="0" fillId="0" borderId="0" xfId="1" applyFont="1"/>
    <xf numFmtId="0" fontId="0" fillId="0" borderId="0" xfId="0" applyAlignment="1">
      <alignment horizontal="right"/>
    </xf>
    <xf numFmtId="0" fontId="21" fillId="0" borderId="0" xfId="0" applyFont="1" applyAlignment="1">
      <alignment horizontal="left"/>
    </xf>
    <xf numFmtId="168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164" fontId="0" fillId="0" borderId="0" xfId="2" applyNumberFormat="1" applyFont="1"/>
    <xf numFmtId="43" fontId="0" fillId="0" borderId="0" xfId="0" applyNumberFormat="1"/>
    <xf numFmtId="17" fontId="0" fillId="0" borderId="0" xfId="0" applyNumberFormat="1" applyFont="1"/>
    <xf numFmtId="17" fontId="0" fillId="0" borderId="3" xfId="0" applyNumberFormat="1" applyFont="1" applyBorder="1"/>
    <xf numFmtId="10" fontId="10" fillId="0" borderId="0" xfId="2" applyNumberFormat="1" applyFont="1"/>
    <xf numFmtId="10" fontId="10" fillId="0" borderId="3" xfId="2" applyNumberFormat="1" applyFont="1" applyBorder="1"/>
    <xf numFmtId="10" fontId="4" fillId="0" borderId="0" xfId="2" applyNumberFormat="1" applyFont="1"/>
    <xf numFmtId="10" fontId="4" fillId="0" borderId="3" xfId="2" applyNumberFormat="1" applyFont="1" applyBorder="1"/>
    <xf numFmtId="17" fontId="4" fillId="0" borderId="0" xfId="0" applyNumberFormat="1" applyFont="1"/>
    <xf numFmtId="10" fontId="4" fillId="0" borderId="0" xfId="0" applyNumberFormat="1" applyFont="1"/>
    <xf numFmtId="10" fontId="4" fillId="0" borderId="3" xfId="0" applyNumberFormat="1" applyFont="1" applyBorder="1"/>
    <xf numFmtId="10" fontId="4" fillId="0" borderId="0" xfId="0" applyNumberFormat="1" applyFont="1" applyFill="1"/>
    <xf numFmtId="10" fontId="4" fillId="0" borderId="0" xfId="2" applyNumberFormat="1" applyFont="1" applyFill="1"/>
    <xf numFmtId="10" fontId="4" fillId="0" borderId="3" xfId="2" applyNumberFormat="1" applyFont="1" applyFill="1" applyBorder="1"/>
    <xf numFmtId="10" fontId="4" fillId="0" borderId="3" xfId="0" applyNumberFormat="1" applyFont="1" applyFill="1" applyBorder="1"/>
    <xf numFmtId="10" fontId="4" fillId="0" borderId="22" xfId="2" applyNumberFormat="1" applyFont="1" applyFill="1" applyBorder="1"/>
    <xf numFmtId="10" fontId="4" fillId="0" borderId="22" xfId="0" applyNumberFormat="1" applyFont="1" applyFill="1" applyBorder="1"/>
    <xf numFmtId="10" fontId="13" fillId="0" borderId="0" xfId="2" applyNumberFormat="1" applyFont="1"/>
    <xf numFmtId="10" fontId="13" fillId="0" borderId="0" xfId="0" applyNumberFormat="1" applyFont="1"/>
    <xf numFmtId="10" fontId="13" fillId="0" borderId="3" xfId="2" applyNumberFormat="1" applyFont="1" applyBorder="1"/>
    <xf numFmtId="10" fontId="13" fillId="0" borderId="3" xfId="0" applyNumberFormat="1" applyFont="1" applyBorder="1"/>
    <xf numFmtId="17" fontId="4" fillId="0" borderId="0" xfId="0" applyNumberFormat="1" applyFont="1" applyFill="1"/>
    <xf numFmtId="17" fontId="4" fillId="0" borderId="3" xfId="0" applyNumberFormat="1" applyFont="1" applyFill="1" applyBorder="1"/>
    <xf numFmtId="17" fontId="4" fillId="0" borderId="22" xfId="0" applyNumberFormat="1" applyFont="1" applyFill="1" applyBorder="1"/>
    <xf numFmtId="17" fontId="4" fillId="0" borderId="3" xfId="0" applyNumberFormat="1" applyFont="1" applyBorder="1"/>
    <xf numFmtId="17" fontId="2" fillId="0" borderId="0" xfId="0" applyNumberFormat="1" applyFont="1"/>
    <xf numFmtId="17" fontId="2" fillId="0" borderId="3" xfId="0" applyNumberFormat="1" applyFont="1" applyBorder="1"/>
    <xf numFmtId="0" fontId="8" fillId="0" borderId="2" xfId="0" applyFont="1" applyBorder="1"/>
    <xf numFmtId="0" fontId="8" fillId="0" borderId="8" xfId="0" applyFont="1" applyBorder="1"/>
    <xf numFmtId="1" fontId="8" fillId="0" borderId="0" xfId="0" applyNumberFormat="1" applyFont="1" applyBorder="1"/>
    <xf numFmtId="165" fontId="8" fillId="0" borderId="0" xfId="0" applyNumberFormat="1" applyFont="1" applyBorder="1"/>
    <xf numFmtId="1" fontId="8" fillId="0" borderId="9" xfId="0" applyNumberFormat="1" applyFont="1" applyBorder="1"/>
    <xf numFmtId="165" fontId="8" fillId="0" borderId="9" xfId="0" applyNumberFormat="1" applyFont="1" applyBorder="1"/>
    <xf numFmtId="0" fontId="8" fillId="0" borderId="2" xfId="0" applyFont="1" applyFill="1" applyBorder="1"/>
    <xf numFmtId="0" fontId="3" fillId="0" borderId="0" xfId="0" applyFont="1"/>
    <xf numFmtId="166" fontId="0" fillId="0" borderId="0" xfId="0" applyNumberFormat="1"/>
    <xf numFmtId="165" fontId="8" fillId="2" borderId="0" xfId="0" applyNumberFormat="1" applyFont="1" applyFill="1" applyBorder="1"/>
    <xf numFmtId="165" fontId="8" fillId="2" borderId="9" xfId="0" applyNumberFormat="1" applyFont="1" applyFill="1" applyBorder="1"/>
    <xf numFmtId="165" fontId="8" fillId="2" borderId="14" xfId="0" applyNumberFormat="1" applyFont="1" applyFill="1" applyBorder="1"/>
    <xf numFmtId="165" fontId="8" fillId="2" borderId="15" xfId="0" applyNumberFormat="1" applyFont="1" applyFill="1" applyBorder="1"/>
    <xf numFmtId="43" fontId="0" fillId="0" borderId="0" xfId="1" applyFont="1"/>
    <xf numFmtId="0" fontId="8" fillId="0" borderId="2" xfId="0" applyFont="1" applyBorder="1"/>
    <xf numFmtId="0" fontId="8" fillId="0" borderId="8" xfId="0" applyFont="1" applyBorder="1"/>
    <xf numFmtId="1" fontId="8" fillId="0" borderId="0" xfId="0" applyNumberFormat="1" applyFont="1" applyBorder="1"/>
    <xf numFmtId="1" fontId="8" fillId="0" borderId="12" xfId="0" applyNumberFormat="1" applyFont="1" applyBorder="1"/>
    <xf numFmtId="165" fontId="8" fillId="0" borderId="0" xfId="0" applyNumberFormat="1" applyFont="1" applyBorder="1"/>
    <xf numFmtId="1" fontId="8" fillId="0" borderId="9" xfId="0" applyNumberFormat="1" applyFont="1" applyBorder="1"/>
    <xf numFmtId="1" fontId="8" fillId="0" borderId="13" xfId="0" applyNumberFormat="1" applyFont="1" applyBorder="1"/>
    <xf numFmtId="165" fontId="8" fillId="0" borderId="9" xfId="0" applyNumberFormat="1" applyFont="1" applyBorder="1"/>
    <xf numFmtId="0" fontId="16" fillId="0" borderId="0" xfId="0" applyFont="1"/>
    <xf numFmtId="43" fontId="0" fillId="0" borderId="0" xfId="1" applyFont="1"/>
    <xf numFmtId="2" fontId="0" fillId="0" borderId="0" xfId="0" applyNumberFormat="1"/>
    <xf numFmtId="0" fontId="17" fillId="0" borderId="0" xfId="0" applyFont="1"/>
    <xf numFmtId="0" fontId="22" fillId="0" borderId="0" xfId="0" applyFont="1"/>
    <xf numFmtId="2" fontId="5" fillId="2" borderId="29" xfId="0" applyNumberFormat="1" applyFont="1" applyFill="1" applyBorder="1"/>
    <xf numFmtId="2" fontId="5" fillId="2" borderId="30" xfId="0" applyNumberFormat="1" applyFont="1" applyFill="1" applyBorder="1"/>
    <xf numFmtId="2" fontId="5" fillId="2" borderId="14" xfId="0" applyNumberFormat="1" applyFont="1" applyFill="1" applyBorder="1"/>
    <xf numFmtId="2" fontId="5" fillId="2" borderId="0" xfId="0" applyNumberFormat="1" applyFont="1" applyFill="1" applyBorder="1"/>
    <xf numFmtId="2" fontId="5" fillId="2" borderId="25" xfId="0" applyNumberFormat="1" applyFont="1" applyFill="1" applyBorder="1"/>
    <xf numFmtId="2" fontId="5" fillId="2" borderId="16" xfId="0" applyNumberFormat="1" applyFont="1" applyFill="1" applyBorder="1"/>
    <xf numFmtId="2" fontId="5" fillId="2" borderId="31" xfId="0" applyNumberFormat="1" applyFont="1" applyFill="1" applyBorder="1"/>
    <xf numFmtId="2" fontId="5" fillId="2" borderId="32" xfId="0" applyNumberFormat="1" applyFont="1" applyFill="1" applyBorder="1"/>
    <xf numFmtId="2" fontId="5" fillId="2" borderId="33" xfId="0" applyNumberFormat="1" applyFont="1" applyFill="1" applyBorder="1"/>
    <xf numFmtId="39" fontId="2" fillId="0" borderId="1" xfId="0" applyNumberFormat="1" applyFont="1" applyFill="1" applyBorder="1" applyAlignment="1">
      <alignment horizontal="center" wrapText="1"/>
    </xf>
    <xf numFmtId="43" fontId="2" fillId="0" borderId="12" xfId="0" applyNumberFormat="1" applyFont="1" applyBorder="1"/>
    <xf numFmtId="43" fontId="2" fillId="0" borderId="0" xfId="1" applyFont="1"/>
    <xf numFmtId="166" fontId="5" fillId="2" borderId="29" xfId="0" applyNumberFormat="1" applyFont="1" applyFill="1" applyBorder="1"/>
    <xf numFmtId="166" fontId="5" fillId="2" borderId="14" xfId="0" applyNumberFormat="1" applyFont="1" applyFill="1" applyBorder="1"/>
    <xf numFmtId="166" fontId="5" fillId="2" borderId="25" xfId="0" applyNumberFormat="1" applyFont="1" applyFill="1" applyBorder="1"/>
    <xf numFmtId="166" fontId="5" fillId="2" borderId="30" xfId="0" applyNumberFormat="1" applyFont="1" applyFill="1" applyBorder="1"/>
    <xf numFmtId="166" fontId="5" fillId="2" borderId="0" xfId="0" applyNumberFormat="1" applyFont="1" applyFill="1" applyBorder="1"/>
    <xf numFmtId="166" fontId="5" fillId="2" borderId="16" xfId="0" applyNumberFormat="1" applyFont="1" applyFill="1" applyBorder="1"/>
    <xf numFmtId="166" fontId="5" fillId="2" borderId="31" xfId="0" applyNumberFormat="1" applyFont="1" applyFill="1" applyBorder="1"/>
    <xf numFmtId="166" fontId="5" fillId="2" borderId="32" xfId="0" applyNumberFormat="1" applyFont="1" applyFill="1" applyBorder="1"/>
    <xf numFmtId="166" fontId="5" fillId="2" borderId="33" xfId="0" applyNumberFormat="1" applyFont="1" applyFill="1" applyBorder="1"/>
    <xf numFmtId="2" fontId="0" fillId="2" borderId="34" xfId="0" applyNumberFormat="1" applyFill="1" applyBorder="1"/>
    <xf numFmtId="2" fontId="0" fillId="2" borderId="35" xfId="0" applyNumberFormat="1" applyFill="1" applyBorder="1"/>
    <xf numFmtId="2" fontId="0" fillId="2" borderId="36" xfId="0" applyNumberFormat="1" applyFill="1" applyBorder="1"/>
    <xf numFmtId="165" fontId="8" fillId="2" borderId="29" xfId="0" applyNumberFormat="1" applyFont="1" applyFill="1" applyBorder="1"/>
    <xf numFmtId="165" fontId="8" fillId="2" borderId="30" xfId="0" applyNumberFormat="1" applyFont="1" applyFill="1" applyBorder="1"/>
    <xf numFmtId="165" fontId="8" fillId="2" borderId="37" xfId="0" applyNumberFormat="1" applyFont="1" applyFill="1" applyBorder="1"/>
    <xf numFmtId="39" fontId="2" fillId="2" borderId="38" xfId="0" applyNumberFormat="1" applyFont="1" applyFill="1" applyBorder="1"/>
    <xf numFmtId="39" fontId="2" fillId="2" borderId="39" xfId="0" applyNumberFormat="1" applyFont="1" applyFill="1" applyBorder="1"/>
    <xf numFmtId="39" fontId="2" fillId="2" borderId="40" xfId="0" applyNumberFormat="1" applyFont="1" applyFill="1" applyBorder="1"/>
    <xf numFmtId="0" fontId="23" fillId="2" borderId="0" xfId="4" applyFont="1" applyFill="1"/>
    <xf numFmtId="0" fontId="20" fillId="2" borderId="0" xfId="6" applyFill="1"/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- Style1 2 2 3 4" xfId="6"/>
    <cellStyle name="Normal 10 2" xfId="3"/>
    <cellStyle name="Normal 2" xfId="5"/>
    <cellStyle name="Normal 2 2" xfId="4"/>
    <cellStyle name="Percent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537883</xdr:colOff>
      <xdr:row>0</xdr:row>
      <xdr:rowOff>224115</xdr:rowOff>
    </xdr:from>
    <xdr:to>
      <xdr:col>6</xdr:col>
      <xdr:colOff>459443</xdr:colOff>
      <xdr:row>2</xdr:row>
      <xdr:rowOff>257733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392707" y="224115"/>
          <a:ext cx="3653118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470647</xdr:colOff>
      <xdr:row>77</xdr:row>
      <xdr:rowOff>22412</xdr:rowOff>
    </xdr:from>
    <xdr:to>
      <xdr:col>7</xdr:col>
      <xdr:colOff>69476</xdr:colOff>
      <xdr:row>78</xdr:row>
      <xdr:rowOff>89087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AED648-4F79-4C44-B078-7B5538512019}"/>
            </a:ext>
          </a:extLst>
        </xdr:cNvPr>
        <xdr:cNvSpPr txBox="1"/>
      </xdr:nvSpPr>
      <xdr:spPr>
        <a:xfrm>
          <a:off x="7418294" y="1502708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504264</xdr:colOff>
      <xdr:row>77</xdr:row>
      <xdr:rowOff>78442</xdr:rowOff>
    </xdr:from>
    <xdr:to>
      <xdr:col>16</xdr:col>
      <xdr:colOff>103094</xdr:colOff>
      <xdr:row>78</xdr:row>
      <xdr:rowOff>145117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2E24872-EA6E-4D44-A606-2FBDCB768945}"/>
            </a:ext>
          </a:extLst>
        </xdr:cNvPr>
        <xdr:cNvSpPr txBox="1"/>
      </xdr:nvSpPr>
      <xdr:spPr>
        <a:xfrm>
          <a:off x="13200529" y="1508311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504265</xdr:colOff>
      <xdr:row>81</xdr:row>
      <xdr:rowOff>78441</xdr:rowOff>
    </xdr:from>
    <xdr:to>
      <xdr:col>7</xdr:col>
      <xdr:colOff>103094</xdr:colOff>
      <xdr:row>82</xdr:row>
      <xdr:rowOff>133910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7E12E18-4918-4D9B-80E2-12EFDD790F32}"/>
            </a:ext>
          </a:extLst>
        </xdr:cNvPr>
        <xdr:cNvSpPr txBox="1"/>
      </xdr:nvSpPr>
      <xdr:spPr>
        <a:xfrm>
          <a:off x="7451912" y="1587873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448235</xdr:colOff>
      <xdr:row>86</xdr:row>
      <xdr:rowOff>78441</xdr:rowOff>
    </xdr:from>
    <xdr:to>
      <xdr:col>7</xdr:col>
      <xdr:colOff>47064</xdr:colOff>
      <xdr:row>87</xdr:row>
      <xdr:rowOff>133910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3E807D8-E628-44D5-A731-FF3C73090A14}"/>
            </a:ext>
          </a:extLst>
        </xdr:cNvPr>
        <xdr:cNvSpPr txBox="1"/>
      </xdr:nvSpPr>
      <xdr:spPr>
        <a:xfrm>
          <a:off x="7395882" y="1687605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537883</xdr:colOff>
      <xdr:row>81</xdr:row>
      <xdr:rowOff>67236</xdr:rowOff>
    </xdr:from>
    <xdr:to>
      <xdr:col>16</xdr:col>
      <xdr:colOff>136713</xdr:colOff>
      <xdr:row>82</xdr:row>
      <xdr:rowOff>122705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631F801-514F-4212-81B4-A0BB37118E39}"/>
            </a:ext>
          </a:extLst>
        </xdr:cNvPr>
        <xdr:cNvSpPr txBox="1"/>
      </xdr:nvSpPr>
      <xdr:spPr>
        <a:xfrm>
          <a:off x="13234148" y="1586753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537882</xdr:colOff>
      <xdr:row>86</xdr:row>
      <xdr:rowOff>89647</xdr:rowOff>
    </xdr:from>
    <xdr:to>
      <xdr:col>16</xdr:col>
      <xdr:colOff>136712</xdr:colOff>
      <xdr:row>87</xdr:row>
      <xdr:rowOff>145116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A4F7E29-9C30-48C0-A819-A030D6B85EA4}"/>
            </a:ext>
          </a:extLst>
        </xdr:cNvPr>
        <xdr:cNvSpPr txBox="1"/>
      </xdr:nvSpPr>
      <xdr:spPr>
        <a:xfrm>
          <a:off x="13234147" y="1688726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526676</xdr:colOff>
      <xdr:row>91</xdr:row>
      <xdr:rowOff>44824</xdr:rowOff>
    </xdr:from>
    <xdr:to>
      <xdr:col>7</xdr:col>
      <xdr:colOff>125505</xdr:colOff>
      <xdr:row>92</xdr:row>
      <xdr:rowOff>100293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1B880BF-38B4-4029-BC2F-4411BD122E79}"/>
            </a:ext>
          </a:extLst>
        </xdr:cNvPr>
        <xdr:cNvSpPr txBox="1"/>
      </xdr:nvSpPr>
      <xdr:spPr>
        <a:xfrm>
          <a:off x="7474323" y="1783976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571500</xdr:colOff>
      <xdr:row>96</xdr:row>
      <xdr:rowOff>78441</xdr:rowOff>
    </xdr:from>
    <xdr:to>
      <xdr:col>7</xdr:col>
      <xdr:colOff>170329</xdr:colOff>
      <xdr:row>97</xdr:row>
      <xdr:rowOff>133910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0FE0C9E-F262-4CD7-A462-4125DFF43F44}"/>
            </a:ext>
          </a:extLst>
        </xdr:cNvPr>
        <xdr:cNvSpPr txBox="1"/>
      </xdr:nvSpPr>
      <xdr:spPr>
        <a:xfrm>
          <a:off x="7519147" y="1887070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526676</xdr:colOff>
      <xdr:row>91</xdr:row>
      <xdr:rowOff>67235</xdr:rowOff>
    </xdr:from>
    <xdr:to>
      <xdr:col>16</xdr:col>
      <xdr:colOff>125506</xdr:colOff>
      <xdr:row>92</xdr:row>
      <xdr:rowOff>122704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4892760-1DAC-4AFF-AAD3-9E2C7F8F932D}"/>
            </a:ext>
          </a:extLst>
        </xdr:cNvPr>
        <xdr:cNvSpPr txBox="1"/>
      </xdr:nvSpPr>
      <xdr:spPr>
        <a:xfrm>
          <a:off x="13222941" y="17862176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549088</xdr:colOff>
      <xdr:row>96</xdr:row>
      <xdr:rowOff>67235</xdr:rowOff>
    </xdr:from>
    <xdr:to>
      <xdr:col>16</xdr:col>
      <xdr:colOff>147918</xdr:colOff>
      <xdr:row>97</xdr:row>
      <xdr:rowOff>122704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67272B4-2071-4ADE-BED2-D6F0940F57BD}"/>
            </a:ext>
          </a:extLst>
        </xdr:cNvPr>
        <xdr:cNvSpPr txBox="1"/>
      </xdr:nvSpPr>
      <xdr:spPr>
        <a:xfrm>
          <a:off x="13245353" y="18859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13</xdr:col>
      <xdr:colOff>515471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13294" y="235324"/>
          <a:ext cx="3653118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605118</xdr:colOff>
      <xdr:row>14</xdr:row>
      <xdr:rowOff>44824</xdr:rowOff>
    </xdr:from>
    <xdr:to>
      <xdr:col>9</xdr:col>
      <xdr:colOff>226359</xdr:colOff>
      <xdr:row>15</xdr:row>
      <xdr:rowOff>111499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39D141B-D4DB-46BE-BBE6-1C021D53CD6C}"/>
            </a:ext>
          </a:extLst>
        </xdr:cNvPr>
        <xdr:cNvSpPr txBox="1"/>
      </xdr:nvSpPr>
      <xdr:spPr>
        <a:xfrm>
          <a:off x="5490883" y="2879912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493059</xdr:colOff>
      <xdr:row>24</xdr:row>
      <xdr:rowOff>190500</xdr:rowOff>
    </xdr:from>
    <xdr:to>
      <xdr:col>9</xdr:col>
      <xdr:colOff>114300</xdr:colOff>
      <xdr:row>26</xdr:row>
      <xdr:rowOff>33057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BE92E1-9217-43F2-8A1C-316BA0D9B2C6}"/>
            </a:ext>
          </a:extLst>
        </xdr:cNvPr>
        <xdr:cNvSpPr txBox="1"/>
      </xdr:nvSpPr>
      <xdr:spPr>
        <a:xfrm>
          <a:off x="5378824" y="4953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0</xdr:colOff>
      <xdr:row>34</xdr:row>
      <xdr:rowOff>0</xdr:rowOff>
    </xdr:from>
    <xdr:to>
      <xdr:col>9</xdr:col>
      <xdr:colOff>248770</xdr:colOff>
      <xdr:row>35</xdr:row>
      <xdr:rowOff>44263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481A1D-840E-4F3B-9A5C-1BDA525940CB}"/>
            </a:ext>
          </a:extLst>
        </xdr:cNvPr>
        <xdr:cNvSpPr txBox="1"/>
      </xdr:nvSpPr>
      <xdr:spPr>
        <a:xfrm>
          <a:off x="5513294" y="672352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190500</xdr:colOff>
      <xdr:row>34</xdr:row>
      <xdr:rowOff>0</xdr:rowOff>
    </xdr:from>
    <xdr:to>
      <xdr:col>24</xdr:col>
      <xdr:colOff>293594</xdr:colOff>
      <xdr:row>35</xdr:row>
      <xdr:rowOff>44263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F86EB17-C74C-411D-8416-9F53F077302D}"/>
            </a:ext>
          </a:extLst>
        </xdr:cNvPr>
        <xdr:cNvSpPr txBox="1"/>
      </xdr:nvSpPr>
      <xdr:spPr>
        <a:xfrm>
          <a:off x="16383000" y="672352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296334</xdr:colOff>
      <xdr:row>1</xdr:row>
      <xdr:rowOff>190502</xdr:rowOff>
    </xdr:from>
    <xdr:to>
      <xdr:col>10</xdr:col>
      <xdr:colOff>21167</xdr:colOff>
      <xdr:row>4</xdr:row>
      <xdr:rowOff>76730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942167" y="433919"/>
          <a:ext cx="3661833" cy="5106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19</xdr:col>
      <xdr:colOff>265906</xdr:colOff>
      <xdr:row>1</xdr:row>
      <xdr:rowOff>195790</xdr:rowOff>
    </xdr:from>
    <xdr:to>
      <xdr:col>25</xdr:col>
      <xdr:colOff>42333</xdr:colOff>
      <xdr:row>4</xdr:row>
      <xdr:rowOff>50268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2330906" y="439207"/>
          <a:ext cx="3713427" cy="47889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148167</xdr:colOff>
      <xdr:row>23</xdr:row>
      <xdr:rowOff>84667</xdr:rowOff>
    </xdr:from>
    <xdr:to>
      <xdr:col>7</xdr:col>
      <xdr:colOff>368301</xdr:colOff>
      <xdr:row>25</xdr:row>
      <xdr:rowOff>24342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155424-13B1-4B54-A0C4-A3E8094E5E90}"/>
            </a:ext>
          </a:extLst>
        </xdr:cNvPr>
        <xdr:cNvSpPr txBox="1"/>
      </xdr:nvSpPr>
      <xdr:spPr>
        <a:xfrm>
          <a:off x="4106334" y="4021667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359833</xdr:colOff>
      <xdr:row>22</xdr:row>
      <xdr:rowOff>127000</xdr:rowOff>
    </xdr:from>
    <xdr:to>
      <xdr:col>22</xdr:col>
      <xdr:colOff>579966</xdr:colOff>
      <xdr:row>24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EA252F8-E17D-4CF3-8541-5463076A2A54}"/>
            </a:ext>
          </a:extLst>
        </xdr:cNvPr>
        <xdr:cNvSpPr txBox="1"/>
      </xdr:nvSpPr>
      <xdr:spPr>
        <a:xfrm>
          <a:off x="13737166" y="3905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148167</xdr:colOff>
      <xdr:row>42</xdr:row>
      <xdr:rowOff>42334</xdr:rowOff>
    </xdr:from>
    <xdr:to>
      <xdr:col>7</xdr:col>
      <xdr:colOff>368301</xdr:colOff>
      <xdr:row>43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466D714-D111-4F72-B2A3-74771570C9F3}"/>
            </a:ext>
          </a:extLst>
        </xdr:cNvPr>
        <xdr:cNvSpPr txBox="1"/>
      </xdr:nvSpPr>
      <xdr:spPr>
        <a:xfrm>
          <a:off x="4106334" y="702733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10583</xdr:colOff>
      <xdr:row>1</xdr:row>
      <xdr:rowOff>190499</xdr:rowOff>
    </xdr:from>
    <xdr:to>
      <xdr:col>10</xdr:col>
      <xdr:colOff>412750</xdr:colOff>
      <xdr:row>4</xdr:row>
      <xdr:rowOff>66144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312583" y="433916"/>
          <a:ext cx="3683000" cy="50006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20</xdr:col>
      <xdr:colOff>0</xdr:colOff>
      <xdr:row>1</xdr:row>
      <xdr:rowOff>158750</xdr:rowOff>
    </xdr:from>
    <xdr:to>
      <xdr:col>25</xdr:col>
      <xdr:colOff>254000</xdr:colOff>
      <xdr:row>4</xdr:row>
      <xdr:rowOff>23811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2721167" y="402167"/>
          <a:ext cx="3534833" cy="48947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148167</xdr:colOff>
      <xdr:row>23</xdr:row>
      <xdr:rowOff>84667</xdr:rowOff>
    </xdr:from>
    <xdr:to>
      <xdr:col>7</xdr:col>
      <xdr:colOff>368301</xdr:colOff>
      <xdr:row>25</xdr:row>
      <xdr:rowOff>24342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542CA3-908F-496D-8B1B-2703DEE0E5FF}"/>
            </a:ext>
          </a:extLst>
        </xdr:cNvPr>
        <xdr:cNvSpPr txBox="1"/>
      </xdr:nvSpPr>
      <xdr:spPr>
        <a:xfrm>
          <a:off x="4110567" y="4075642"/>
          <a:ext cx="877359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359833</xdr:colOff>
      <xdr:row>22</xdr:row>
      <xdr:rowOff>127000</xdr:rowOff>
    </xdr:from>
    <xdr:to>
      <xdr:col>22</xdr:col>
      <xdr:colOff>579966</xdr:colOff>
      <xdr:row>24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1E2C4B2-6ED9-498A-A93B-D617C8327A88}"/>
            </a:ext>
          </a:extLst>
        </xdr:cNvPr>
        <xdr:cNvSpPr txBox="1"/>
      </xdr:nvSpPr>
      <xdr:spPr>
        <a:xfrm>
          <a:off x="13751983" y="3956050"/>
          <a:ext cx="877358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148167</xdr:colOff>
      <xdr:row>42</xdr:row>
      <xdr:rowOff>42334</xdr:rowOff>
    </xdr:from>
    <xdr:to>
      <xdr:col>7</xdr:col>
      <xdr:colOff>368301</xdr:colOff>
      <xdr:row>43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CAC44C5-07F5-4D1B-A3BD-0A6B530DF6BE}"/>
            </a:ext>
          </a:extLst>
        </xdr:cNvPr>
        <xdr:cNvSpPr txBox="1"/>
      </xdr:nvSpPr>
      <xdr:spPr>
        <a:xfrm>
          <a:off x="4110567" y="7138459"/>
          <a:ext cx="877359" cy="259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214314</xdr:colOff>
      <xdr:row>1</xdr:row>
      <xdr:rowOff>178594</xdr:rowOff>
    </xdr:from>
    <xdr:to>
      <xdr:col>10</xdr:col>
      <xdr:colOff>488157</xdr:colOff>
      <xdr:row>4</xdr:row>
      <xdr:rowOff>67468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3512345" y="416719"/>
          <a:ext cx="3548062" cy="51990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20</xdr:col>
      <xdr:colOff>178593</xdr:colOff>
      <xdr:row>1</xdr:row>
      <xdr:rowOff>190499</xdr:rowOff>
    </xdr:from>
    <xdr:to>
      <xdr:col>25</xdr:col>
      <xdr:colOff>523875</xdr:colOff>
      <xdr:row>4</xdr:row>
      <xdr:rowOff>79373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2870656" y="428624"/>
          <a:ext cx="3619500" cy="51990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148167</xdr:colOff>
      <xdr:row>23</xdr:row>
      <xdr:rowOff>84667</xdr:rowOff>
    </xdr:from>
    <xdr:to>
      <xdr:col>7</xdr:col>
      <xdr:colOff>368301</xdr:colOff>
      <xdr:row>25</xdr:row>
      <xdr:rowOff>24342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FDA310-4F83-4731-B5C4-4B9E040953FC}"/>
            </a:ext>
          </a:extLst>
        </xdr:cNvPr>
        <xdr:cNvSpPr txBox="1"/>
      </xdr:nvSpPr>
      <xdr:spPr>
        <a:xfrm>
          <a:off x="4110567" y="4075642"/>
          <a:ext cx="877359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359833</xdr:colOff>
      <xdr:row>22</xdr:row>
      <xdr:rowOff>127000</xdr:rowOff>
    </xdr:from>
    <xdr:to>
      <xdr:col>22</xdr:col>
      <xdr:colOff>579966</xdr:colOff>
      <xdr:row>24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901C06-0597-4905-8E4D-F6938B6F14CE}"/>
            </a:ext>
          </a:extLst>
        </xdr:cNvPr>
        <xdr:cNvSpPr txBox="1"/>
      </xdr:nvSpPr>
      <xdr:spPr>
        <a:xfrm>
          <a:off x="13751983" y="3956050"/>
          <a:ext cx="877358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148167</xdr:colOff>
      <xdr:row>42</xdr:row>
      <xdr:rowOff>42334</xdr:rowOff>
    </xdr:from>
    <xdr:to>
      <xdr:col>7</xdr:col>
      <xdr:colOff>368301</xdr:colOff>
      <xdr:row>43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E4D2508-A9C6-49FB-92B4-FE20BB830B4A}"/>
            </a:ext>
          </a:extLst>
        </xdr:cNvPr>
        <xdr:cNvSpPr txBox="1"/>
      </xdr:nvSpPr>
      <xdr:spPr>
        <a:xfrm>
          <a:off x="4110567" y="7138459"/>
          <a:ext cx="877359" cy="259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95252</xdr:colOff>
      <xdr:row>2</xdr:row>
      <xdr:rowOff>11907</xdr:rowOff>
    </xdr:from>
    <xdr:to>
      <xdr:col>10</xdr:col>
      <xdr:colOff>488157</xdr:colOff>
      <xdr:row>4</xdr:row>
      <xdr:rowOff>91280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3393283" y="452438"/>
          <a:ext cx="3667124" cy="50799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19</xdr:col>
      <xdr:colOff>559594</xdr:colOff>
      <xdr:row>2</xdr:row>
      <xdr:rowOff>11906</xdr:rowOff>
    </xdr:from>
    <xdr:to>
      <xdr:col>25</xdr:col>
      <xdr:colOff>238125</xdr:colOff>
      <xdr:row>4</xdr:row>
      <xdr:rowOff>55561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2596813" y="452437"/>
          <a:ext cx="3607593" cy="47228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148167</xdr:colOff>
      <xdr:row>23</xdr:row>
      <xdr:rowOff>84667</xdr:rowOff>
    </xdr:from>
    <xdr:to>
      <xdr:col>7</xdr:col>
      <xdr:colOff>368301</xdr:colOff>
      <xdr:row>25</xdr:row>
      <xdr:rowOff>24342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B02ACA-83A2-4D12-88EC-792A2C4BD43D}"/>
            </a:ext>
          </a:extLst>
        </xdr:cNvPr>
        <xdr:cNvSpPr txBox="1"/>
      </xdr:nvSpPr>
      <xdr:spPr>
        <a:xfrm>
          <a:off x="4110567" y="4075642"/>
          <a:ext cx="877359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359833</xdr:colOff>
      <xdr:row>22</xdr:row>
      <xdr:rowOff>127000</xdr:rowOff>
    </xdr:from>
    <xdr:to>
      <xdr:col>22</xdr:col>
      <xdr:colOff>579966</xdr:colOff>
      <xdr:row>24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E74DFC4-7E6B-4549-9881-E6DAE769EF13}"/>
            </a:ext>
          </a:extLst>
        </xdr:cNvPr>
        <xdr:cNvSpPr txBox="1"/>
      </xdr:nvSpPr>
      <xdr:spPr>
        <a:xfrm>
          <a:off x="13751983" y="3956050"/>
          <a:ext cx="877358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148167</xdr:colOff>
      <xdr:row>42</xdr:row>
      <xdr:rowOff>42334</xdr:rowOff>
    </xdr:from>
    <xdr:to>
      <xdr:col>7</xdr:col>
      <xdr:colOff>368301</xdr:colOff>
      <xdr:row>43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1D44DD0-FC53-4A87-8582-4BAB005C2EE0}"/>
            </a:ext>
          </a:extLst>
        </xdr:cNvPr>
        <xdr:cNvSpPr txBox="1"/>
      </xdr:nvSpPr>
      <xdr:spPr>
        <a:xfrm>
          <a:off x="4110567" y="7138459"/>
          <a:ext cx="877359" cy="259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abSelected="1" zoomScaleNormal="100" workbookViewId="0"/>
  </sheetViews>
  <sheetFormatPr defaultColWidth="9.140625" defaultRowHeight="12.75" x14ac:dyDescent="0.2"/>
  <cols>
    <col min="1" max="16384" width="9.140625" style="180"/>
  </cols>
  <sheetData>
    <row r="2" spans="1:1" ht="15.75" x14ac:dyDescent="0.25">
      <c r="A2" s="179" t="s">
        <v>103</v>
      </c>
    </row>
  </sheetData>
  <pageMargins left="0.75" right="0.75" top="1" bottom="1" header="0.5" footer="0.5"/>
  <pageSetup orientation="landscape" horizontalDpi="300" verticalDpi="300" r:id="rId1"/>
  <headerFooter alignWithMargins="0">
    <oddFooter>&amp;L&amp;F
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215"/>
  <sheetViews>
    <sheetView zoomScale="80" zoomScaleNormal="80" workbookViewId="0">
      <selection activeCell="H1" sqref="H1"/>
    </sheetView>
  </sheetViews>
  <sheetFormatPr defaultColWidth="8.85546875" defaultRowHeight="12.75" x14ac:dyDescent="0.2"/>
  <cols>
    <col min="1" max="1" width="10" style="7" customWidth="1"/>
    <col min="2" max="14" width="8.85546875" style="7"/>
    <col min="15" max="15" width="4.140625" style="7" customWidth="1"/>
    <col min="16" max="16" width="10.140625" style="6" bestFit="1" customWidth="1"/>
    <col min="17" max="28" width="9.85546875" style="6" customWidth="1"/>
    <col min="29" max="29" width="10.85546875" style="6" bestFit="1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144" t="s">
        <v>102</v>
      </c>
      <c r="P3" s="43" t="str">
        <f>A3</f>
        <v>Mid C Wells Project input data</v>
      </c>
    </row>
    <row r="7" spans="1:29" x14ac:dyDescent="0.2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P7" s="31"/>
    </row>
    <row r="8" spans="1:29" x14ac:dyDescent="0.2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8"/>
      <c r="P8" s="184" t="s">
        <v>16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10">
        <v>744</v>
      </c>
      <c r="C9" s="10">
        <f>672</f>
        <v>672</v>
      </c>
      <c r="D9" s="10">
        <v>744</v>
      </c>
      <c r="E9" s="10">
        <v>720</v>
      </c>
      <c r="F9" s="10">
        <v>744</v>
      </c>
      <c r="G9" s="10">
        <v>720</v>
      </c>
      <c r="H9" s="10">
        <v>744</v>
      </c>
      <c r="I9" s="10">
        <v>744</v>
      </c>
      <c r="J9" s="10">
        <v>720</v>
      </c>
      <c r="K9" s="10">
        <v>744</v>
      </c>
      <c r="L9" s="10">
        <v>720</v>
      </c>
      <c r="M9" s="10">
        <v>744</v>
      </c>
      <c r="N9" s="11">
        <f>SUM(B9:M9)</f>
        <v>8760</v>
      </c>
      <c r="O9" s="8"/>
      <c r="P9" s="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</row>
    <row r="10" spans="1:29" ht="15.75" customHeight="1" x14ac:dyDescent="0.2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x14ac:dyDescent="0.2">
      <c r="A11" s="3">
        <f>P11</f>
        <v>1992</v>
      </c>
      <c r="B11" s="124">
        <f>Q11/B$9</f>
        <v>531.62768817204301</v>
      </c>
      <c r="C11" s="124">
        <f t="shared" ref="C11:M26" si="0">R11/C$9</f>
        <v>446.06845238095241</v>
      </c>
      <c r="D11" s="124">
        <f t="shared" si="0"/>
        <v>495.15994623655916</v>
      </c>
      <c r="E11" s="124">
        <f t="shared" si="0"/>
        <v>447.34722222222223</v>
      </c>
      <c r="F11" s="124">
        <f t="shared" si="0"/>
        <v>554.31182795698919</v>
      </c>
      <c r="G11" s="124">
        <f t="shared" si="0"/>
        <v>583.34027777777783</v>
      </c>
      <c r="H11" s="124">
        <f t="shared" si="0"/>
        <v>452.48387096774195</v>
      </c>
      <c r="I11" s="124">
        <f t="shared" si="0"/>
        <v>465.62231182795699</v>
      </c>
      <c r="J11" s="124">
        <f t="shared" si="0"/>
        <v>447.80138888888888</v>
      </c>
      <c r="K11" s="124">
        <f t="shared" si="0"/>
        <v>407.43817204301075</v>
      </c>
      <c r="L11" s="124">
        <f t="shared" si="0"/>
        <v>448.6875</v>
      </c>
      <c r="M11" s="124">
        <f t="shared" si="0"/>
        <v>532.57795698924735</v>
      </c>
      <c r="N11" s="15">
        <f t="shared" ref="N11:N24" si="1">SUMPRODUCT(B11:M11,$B$9:$M$9)/$N$9</f>
        <v>484.71529680365296</v>
      </c>
      <c r="P11" s="122">
        <v>1992</v>
      </c>
      <c r="Q11" s="125">
        <v>395531</v>
      </c>
      <c r="R11" s="125">
        <v>299758</v>
      </c>
      <c r="S11" s="125">
        <v>368399</v>
      </c>
      <c r="T11" s="125">
        <v>322090</v>
      </c>
      <c r="U11" s="125">
        <v>412408</v>
      </c>
      <c r="V11" s="125">
        <v>420005</v>
      </c>
      <c r="W11" s="125">
        <v>336648</v>
      </c>
      <c r="X11" s="125">
        <v>346423</v>
      </c>
      <c r="Y11" s="125">
        <v>322417</v>
      </c>
      <c r="Z11" s="125">
        <v>303134</v>
      </c>
      <c r="AA11" s="125">
        <v>323055</v>
      </c>
      <c r="AB11" s="125">
        <v>396238</v>
      </c>
      <c r="AC11" s="16">
        <f>SUM(Q11:AB11)</f>
        <v>4246106</v>
      </c>
    </row>
    <row r="12" spans="1:29" x14ac:dyDescent="0.2">
      <c r="A12" s="3">
        <f t="shared" ref="A12:A40" si="2">P12</f>
        <v>1993</v>
      </c>
      <c r="B12" s="124">
        <f t="shared" ref="B12:B40" si="3">Q12/B$9</f>
        <v>471.65994623655916</v>
      </c>
      <c r="C12" s="124">
        <f t="shared" si="0"/>
        <v>441.18154761904759</v>
      </c>
      <c r="D12" s="124">
        <f t="shared" si="0"/>
        <v>322.05376344086022</v>
      </c>
      <c r="E12" s="124">
        <f t="shared" si="0"/>
        <v>303.60138888888889</v>
      </c>
      <c r="F12" s="124">
        <f t="shared" si="0"/>
        <v>560.91397849462362</v>
      </c>
      <c r="G12" s="124">
        <f t="shared" si="0"/>
        <v>490.9736111111111</v>
      </c>
      <c r="H12" s="124">
        <f t="shared" si="0"/>
        <v>481.66397849462368</v>
      </c>
      <c r="I12" s="124">
        <f t="shared" si="0"/>
        <v>394.71505376344084</v>
      </c>
      <c r="J12" s="124">
        <f t="shared" si="0"/>
        <v>373.8125</v>
      </c>
      <c r="K12" s="124">
        <f t="shared" si="0"/>
        <v>348.46774193548384</v>
      </c>
      <c r="L12" s="124">
        <f t="shared" si="0"/>
        <v>420.89722222222224</v>
      </c>
      <c r="M12" s="124">
        <f t="shared" si="0"/>
        <v>414.50403225806451</v>
      </c>
      <c r="N12" s="15">
        <f t="shared" si="1"/>
        <v>418.75331050228311</v>
      </c>
      <c r="P12" s="122">
        <v>1993</v>
      </c>
      <c r="Q12" s="125">
        <v>350915</v>
      </c>
      <c r="R12" s="125">
        <v>296474</v>
      </c>
      <c r="S12" s="125">
        <v>239608</v>
      </c>
      <c r="T12" s="125">
        <v>218593</v>
      </c>
      <c r="U12" s="125">
        <v>417320</v>
      </c>
      <c r="V12" s="125">
        <v>353501</v>
      </c>
      <c r="W12" s="125">
        <v>358358</v>
      </c>
      <c r="X12" s="125">
        <v>293668</v>
      </c>
      <c r="Y12" s="125">
        <v>269145</v>
      </c>
      <c r="Z12" s="125">
        <v>259260</v>
      </c>
      <c r="AA12" s="125">
        <v>303046</v>
      </c>
      <c r="AB12" s="125">
        <v>308391</v>
      </c>
      <c r="AC12" s="16">
        <f t="shared" ref="AC12:AC44" si="4">SUM(Q12:AB12)</f>
        <v>3668279</v>
      </c>
    </row>
    <row r="13" spans="1:29" x14ac:dyDescent="0.2">
      <c r="A13" s="3">
        <f t="shared" si="2"/>
        <v>1994</v>
      </c>
      <c r="B13" s="124">
        <f t="shared" si="3"/>
        <v>407.93010752688173</v>
      </c>
      <c r="C13" s="124">
        <f t="shared" si="0"/>
        <v>493.4092261904762</v>
      </c>
      <c r="D13" s="124">
        <f t="shared" si="0"/>
        <v>415.48924731182797</v>
      </c>
      <c r="E13" s="124">
        <f t="shared" si="0"/>
        <v>408.71111111111111</v>
      </c>
      <c r="F13" s="124">
        <f t="shared" si="0"/>
        <v>510.88844086021504</v>
      </c>
      <c r="G13" s="124">
        <f t="shared" si="0"/>
        <v>588.16944444444448</v>
      </c>
      <c r="H13" s="124">
        <f t="shared" si="0"/>
        <v>463.27822580645159</v>
      </c>
      <c r="I13" s="124">
        <f t="shared" si="0"/>
        <v>397.02150537634407</v>
      </c>
      <c r="J13" s="124">
        <f t="shared" si="0"/>
        <v>318.55555555555554</v>
      </c>
      <c r="K13" s="124">
        <f t="shared" si="0"/>
        <v>354.34274193548384</v>
      </c>
      <c r="L13" s="124">
        <f t="shared" si="0"/>
        <v>394.24027777777781</v>
      </c>
      <c r="M13" s="124">
        <f t="shared" si="0"/>
        <v>421.8279569892473</v>
      </c>
      <c r="N13" s="15">
        <f t="shared" si="1"/>
        <v>430.68458904109588</v>
      </c>
      <c r="P13" s="122">
        <v>1994</v>
      </c>
      <c r="Q13" s="125">
        <v>303500</v>
      </c>
      <c r="R13" s="125">
        <v>331571</v>
      </c>
      <c r="S13" s="125">
        <v>309124</v>
      </c>
      <c r="T13" s="125">
        <v>294272</v>
      </c>
      <c r="U13" s="125">
        <v>380101</v>
      </c>
      <c r="V13" s="125">
        <v>423482</v>
      </c>
      <c r="W13" s="125">
        <v>344679</v>
      </c>
      <c r="X13" s="125">
        <v>295384</v>
      </c>
      <c r="Y13" s="125">
        <v>229360</v>
      </c>
      <c r="Z13" s="125">
        <v>263631</v>
      </c>
      <c r="AA13" s="125">
        <v>283853</v>
      </c>
      <c r="AB13" s="125">
        <v>313840</v>
      </c>
      <c r="AC13" s="16">
        <f t="shared" si="4"/>
        <v>3772797</v>
      </c>
    </row>
    <row r="14" spans="1:29" x14ac:dyDescent="0.2">
      <c r="A14" s="3">
        <f t="shared" si="2"/>
        <v>1995</v>
      </c>
      <c r="B14" s="124">
        <f t="shared" si="3"/>
        <v>434.88440860215053</v>
      </c>
      <c r="C14" s="124">
        <f t="shared" si="0"/>
        <v>458.57142857142856</v>
      </c>
      <c r="D14" s="124">
        <f t="shared" si="0"/>
        <v>447.07661290322579</v>
      </c>
      <c r="E14" s="124">
        <f t="shared" si="0"/>
        <v>430.97500000000002</v>
      </c>
      <c r="F14" s="124">
        <f t="shared" si="0"/>
        <v>502.06182795698925</v>
      </c>
      <c r="G14" s="124">
        <f t="shared" si="0"/>
        <v>556.19861111111106</v>
      </c>
      <c r="H14" s="124">
        <f t="shared" si="0"/>
        <v>515.68817204301081</v>
      </c>
      <c r="I14" s="124">
        <f t="shared" si="0"/>
        <v>450.14784946236557</v>
      </c>
      <c r="J14" s="124">
        <f t="shared" si="0"/>
        <v>349.16944444444442</v>
      </c>
      <c r="K14" s="124">
        <f t="shared" si="0"/>
        <v>407.61021505376345</v>
      </c>
      <c r="L14" s="124">
        <f t="shared" si="0"/>
        <v>460.16388888888889</v>
      </c>
      <c r="M14" s="124">
        <f t="shared" si="0"/>
        <v>611.47849462365593</v>
      </c>
      <c r="N14" s="15">
        <f t="shared" si="1"/>
        <v>468.9659817351598</v>
      </c>
      <c r="P14" s="122">
        <v>1995</v>
      </c>
      <c r="Q14" s="125">
        <v>323554</v>
      </c>
      <c r="R14" s="125">
        <v>308160</v>
      </c>
      <c r="S14" s="125">
        <v>332625</v>
      </c>
      <c r="T14" s="125">
        <v>310302</v>
      </c>
      <c r="U14" s="125">
        <v>373534</v>
      </c>
      <c r="V14" s="125">
        <v>400463</v>
      </c>
      <c r="W14" s="125">
        <v>383672</v>
      </c>
      <c r="X14" s="125">
        <v>334910</v>
      </c>
      <c r="Y14" s="125">
        <v>251402</v>
      </c>
      <c r="Z14" s="125">
        <v>303262</v>
      </c>
      <c r="AA14" s="125">
        <v>331318</v>
      </c>
      <c r="AB14" s="125">
        <v>454940</v>
      </c>
      <c r="AC14" s="16">
        <f t="shared" si="4"/>
        <v>4108142</v>
      </c>
    </row>
    <row r="15" spans="1:29" x14ac:dyDescent="0.2">
      <c r="A15" s="3">
        <f t="shared" si="2"/>
        <v>1996</v>
      </c>
      <c r="B15" s="124">
        <f t="shared" si="3"/>
        <v>619.70430107526886</v>
      </c>
      <c r="C15" s="124">
        <f t="shared" si="0"/>
        <v>622.87053571428567</v>
      </c>
      <c r="D15" s="124">
        <f t="shared" si="0"/>
        <v>641.21370967741939</v>
      </c>
      <c r="E15" s="124">
        <f t="shared" si="0"/>
        <v>633.76805555555552</v>
      </c>
      <c r="F15" s="124">
        <f t="shared" si="0"/>
        <v>646.36424731182797</v>
      </c>
      <c r="G15" s="124">
        <f t="shared" si="0"/>
        <v>655.32083333333333</v>
      </c>
      <c r="H15" s="124">
        <f t="shared" si="0"/>
        <v>636.26209677419354</v>
      </c>
      <c r="I15" s="124">
        <f t="shared" si="0"/>
        <v>572.40053763440858</v>
      </c>
      <c r="J15" s="124">
        <f t="shared" si="0"/>
        <v>440.05694444444447</v>
      </c>
      <c r="K15" s="124">
        <f t="shared" si="0"/>
        <v>441.52688172043008</v>
      </c>
      <c r="L15" s="124">
        <f t="shared" si="0"/>
        <v>457.72083333333336</v>
      </c>
      <c r="M15" s="124">
        <f t="shared" si="0"/>
        <v>512.06586021505382</v>
      </c>
      <c r="N15" s="15">
        <f t="shared" si="1"/>
        <v>573.15627853881278</v>
      </c>
      <c r="P15" s="122">
        <v>1996</v>
      </c>
      <c r="Q15" s="125">
        <v>461060</v>
      </c>
      <c r="R15" s="125">
        <v>418569</v>
      </c>
      <c r="S15" s="125">
        <v>477063</v>
      </c>
      <c r="T15" s="125">
        <v>456313</v>
      </c>
      <c r="U15" s="125">
        <v>480895</v>
      </c>
      <c r="V15" s="125">
        <v>471831</v>
      </c>
      <c r="W15" s="125">
        <v>473379</v>
      </c>
      <c r="X15" s="125">
        <v>425866</v>
      </c>
      <c r="Y15" s="125">
        <v>316841</v>
      </c>
      <c r="Z15" s="125">
        <v>328496</v>
      </c>
      <c r="AA15" s="125">
        <v>329559</v>
      </c>
      <c r="AB15" s="125">
        <v>380977</v>
      </c>
      <c r="AC15" s="16">
        <f t="shared" si="4"/>
        <v>5020849</v>
      </c>
    </row>
    <row r="16" spans="1:29" x14ac:dyDescent="0.2">
      <c r="A16" s="3">
        <f t="shared" si="2"/>
        <v>1997</v>
      </c>
      <c r="B16" s="124">
        <f t="shared" si="3"/>
        <v>594.60215053763443</v>
      </c>
      <c r="C16" s="124">
        <f t="shared" si="0"/>
        <v>603.22172619047615</v>
      </c>
      <c r="D16" s="124">
        <f t="shared" si="0"/>
        <v>562.42204301075265</v>
      </c>
      <c r="E16" s="124">
        <f t="shared" si="0"/>
        <v>611.72916666666663</v>
      </c>
      <c r="F16" s="124">
        <f t="shared" si="0"/>
        <v>656.70430107526886</v>
      </c>
      <c r="G16" s="124">
        <f t="shared" si="0"/>
        <v>655.72222222222217</v>
      </c>
      <c r="H16" s="124">
        <f t="shared" si="0"/>
        <v>641.375</v>
      </c>
      <c r="I16" s="124">
        <f t="shared" si="0"/>
        <v>588.87096774193549</v>
      </c>
      <c r="J16" s="124">
        <f t="shared" si="0"/>
        <v>464.51249999999999</v>
      </c>
      <c r="K16" s="124">
        <f t="shared" si="0"/>
        <v>497.75940860215053</v>
      </c>
      <c r="L16" s="124">
        <f t="shared" si="0"/>
        <v>457.06111111111113</v>
      </c>
      <c r="M16" s="124">
        <f t="shared" si="0"/>
        <v>561.2809139784946</v>
      </c>
      <c r="N16" s="15">
        <f t="shared" si="1"/>
        <v>574.66963470319638</v>
      </c>
      <c r="P16" s="122">
        <v>1997</v>
      </c>
      <c r="Q16" s="125">
        <v>442384</v>
      </c>
      <c r="R16" s="125">
        <v>405365</v>
      </c>
      <c r="S16" s="125">
        <v>418442</v>
      </c>
      <c r="T16" s="125">
        <v>440445</v>
      </c>
      <c r="U16" s="125">
        <v>488588</v>
      </c>
      <c r="V16" s="125">
        <v>472120</v>
      </c>
      <c r="W16" s="125">
        <v>477183</v>
      </c>
      <c r="X16" s="125">
        <v>438120</v>
      </c>
      <c r="Y16" s="125">
        <v>334449</v>
      </c>
      <c r="Z16" s="125">
        <v>370333</v>
      </c>
      <c r="AA16" s="125">
        <v>329084</v>
      </c>
      <c r="AB16" s="125">
        <v>417593</v>
      </c>
      <c r="AC16" s="16">
        <f t="shared" si="4"/>
        <v>5034106</v>
      </c>
    </row>
    <row r="17" spans="1:29" x14ac:dyDescent="0.2">
      <c r="A17" s="3">
        <f t="shared" si="2"/>
        <v>1998</v>
      </c>
      <c r="B17" s="124">
        <f t="shared" si="3"/>
        <v>502.5793010752688</v>
      </c>
      <c r="C17" s="124">
        <f t="shared" si="0"/>
        <v>570.93154761904759</v>
      </c>
      <c r="D17" s="124">
        <f t="shared" si="0"/>
        <v>512.92204301075265</v>
      </c>
      <c r="E17" s="124">
        <f t="shared" si="0"/>
        <v>380.51249999999999</v>
      </c>
      <c r="F17" s="124">
        <f t="shared" si="0"/>
        <v>606.97043010752691</v>
      </c>
      <c r="G17" s="124">
        <f t="shared" si="0"/>
        <v>611.4375</v>
      </c>
      <c r="H17" s="124">
        <f t="shared" si="0"/>
        <v>545.11290322580646</v>
      </c>
      <c r="I17" s="124">
        <f t="shared" si="0"/>
        <v>496.37096774193549</v>
      </c>
      <c r="J17" s="124">
        <f t="shared" si="0"/>
        <v>388.0625</v>
      </c>
      <c r="K17" s="124">
        <f t="shared" si="0"/>
        <v>354.86693548387098</v>
      </c>
      <c r="L17" s="124">
        <f t="shared" si="0"/>
        <v>407.2</v>
      </c>
      <c r="M17" s="124">
        <f t="shared" si="0"/>
        <v>469.54166666666669</v>
      </c>
      <c r="N17" s="15">
        <f t="shared" si="1"/>
        <v>486.963698630137</v>
      </c>
      <c r="P17" s="122">
        <v>1998</v>
      </c>
      <c r="Q17" s="125">
        <v>373919</v>
      </c>
      <c r="R17" s="125">
        <v>383666</v>
      </c>
      <c r="S17" s="125">
        <v>381614</v>
      </c>
      <c r="T17" s="125">
        <v>273969</v>
      </c>
      <c r="U17" s="125">
        <v>451586</v>
      </c>
      <c r="V17" s="125">
        <v>440235</v>
      </c>
      <c r="W17" s="125">
        <v>405564</v>
      </c>
      <c r="X17" s="125">
        <v>369300</v>
      </c>
      <c r="Y17" s="125">
        <v>279405</v>
      </c>
      <c r="Z17" s="125">
        <v>264021</v>
      </c>
      <c r="AA17" s="125">
        <v>293184</v>
      </c>
      <c r="AB17" s="125">
        <v>349339</v>
      </c>
      <c r="AC17" s="16">
        <f t="shared" si="4"/>
        <v>4265802</v>
      </c>
    </row>
    <row r="18" spans="1:29" x14ac:dyDescent="0.2">
      <c r="A18" s="3">
        <f t="shared" si="2"/>
        <v>1999</v>
      </c>
      <c r="B18" s="124">
        <f t="shared" si="3"/>
        <v>562.45026881720435</v>
      </c>
      <c r="C18" s="124">
        <f t="shared" si="0"/>
        <v>586.25744047619048</v>
      </c>
      <c r="D18" s="124">
        <f t="shared" si="0"/>
        <v>578.10080645161293</v>
      </c>
      <c r="E18" s="124">
        <f t="shared" si="0"/>
        <v>578.89583333333337</v>
      </c>
      <c r="F18" s="124">
        <f t="shared" si="0"/>
        <v>612.63575268817203</v>
      </c>
      <c r="G18" s="124">
        <f t="shared" si="0"/>
        <v>641.72777777777776</v>
      </c>
      <c r="H18" s="124">
        <f t="shared" si="0"/>
        <v>635.91532258064512</v>
      </c>
      <c r="I18" s="124">
        <f t="shared" si="0"/>
        <v>624.86693548387098</v>
      </c>
      <c r="J18" s="124">
        <f t="shared" si="0"/>
        <v>487.84027777777777</v>
      </c>
      <c r="K18" s="124">
        <f t="shared" si="0"/>
        <v>436.39112903225805</v>
      </c>
      <c r="L18" s="124">
        <f t="shared" si="0"/>
        <v>500.15694444444443</v>
      </c>
      <c r="M18" s="124">
        <f t="shared" si="0"/>
        <v>608.09811827956992</v>
      </c>
      <c r="N18" s="15">
        <f t="shared" si="1"/>
        <v>571.19463470319636</v>
      </c>
      <c r="P18" s="122">
        <v>1999</v>
      </c>
      <c r="Q18" s="125">
        <v>418463</v>
      </c>
      <c r="R18" s="125">
        <v>393965</v>
      </c>
      <c r="S18" s="125">
        <v>430107</v>
      </c>
      <c r="T18" s="125">
        <v>416805</v>
      </c>
      <c r="U18" s="125">
        <v>455801</v>
      </c>
      <c r="V18" s="125">
        <v>462044</v>
      </c>
      <c r="W18" s="125">
        <v>473121</v>
      </c>
      <c r="X18" s="125">
        <v>464901</v>
      </c>
      <c r="Y18" s="125">
        <v>351245</v>
      </c>
      <c r="Z18" s="125">
        <v>324675</v>
      </c>
      <c r="AA18" s="125">
        <v>360113</v>
      </c>
      <c r="AB18" s="125">
        <v>452425</v>
      </c>
      <c r="AC18" s="16">
        <f t="shared" si="4"/>
        <v>5003665</v>
      </c>
    </row>
    <row r="19" spans="1:29" x14ac:dyDescent="0.2">
      <c r="A19" s="3">
        <f t="shared" si="2"/>
        <v>2000</v>
      </c>
      <c r="B19" s="124">
        <f t="shared" si="3"/>
        <v>604.13978494623655</v>
      </c>
      <c r="C19" s="124">
        <f t="shared" si="0"/>
        <v>557.66220238095241</v>
      </c>
      <c r="D19" s="124">
        <f t="shared" si="0"/>
        <v>481.27688172043008</v>
      </c>
      <c r="E19" s="124">
        <f t="shared" si="0"/>
        <v>576.55138888888894</v>
      </c>
      <c r="F19" s="124">
        <f t="shared" si="0"/>
        <v>611.30510752688167</v>
      </c>
      <c r="G19" s="124">
        <f t="shared" si="0"/>
        <v>549.29861111111109</v>
      </c>
      <c r="H19" s="124">
        <f t="shared" si="0"/>
        <v>533.2177419354839</v>
      </c>
      <c r="I19" s="124">
        <f t="shared" si="0"/>
        <v>494.64784946236557</v>
      </c>
      <c r="J19" s="124">
        <f t="shared" si="0"/>
        <v>405.89305555555558</v>
      </c>
      <c r="K19" s="124">
        <f t="shared" si="0"/>
        <v>384.3279569892473</v>
      </c>
      <c r="L19" s="124">
        <f t="shared" si="0"/>
        <v>451.8</v>
      </c>
      <c r="M19" s="124">
        <f t="shared" si="0"/>
        <v>499.70833333333331</v>
      </c>
      <c r="N19" s="15">
        <f t="shared" si="1"/>
        <v>512.29634703196348</v>
      </c>
      <c r="P19" s="122">
        <v>2000</v>
      </c>
      <c r="Q19" s="125">
        <v>449480</v>
      </c>
      <c r="R19" s="125">
        <v>374749</v>
      </c>
      <c r="S19" s="125">
        <v>358070</v>
      </c>
      <c r="T19" s="125">
        <v>415117</v>
      </c>
      <c r="U19" s="125">
        <v>454811</v>
      </c>
      <c r="V19" s="125">
        <v>395495</v>
      </c>
      <c r="W19" s="125">
        <v>396714</v>
      </c>
      <c r="X19" s="125">
        <v>368018</v>
      </c>
      <c r="Y19" s="125">
        <v>292243</v>
      </c>
      <c r="Z19" s="125">
        <v>285940</v>
      </c>
      <c r="AA19" s="125">
        <v>325296</v>
      </c>
      <c r="AB19" s="125">
        <v>371783</v>
      </c>
      <c r="AC19" s="16">
        <f t="shared" si="4"/>
        <v>4487716</v>
      </c>
    </row>
    <row r="20" spans="1:29" x14ac:dyDescent="0.2">
      <c r="A20" s="3">
        <f t="shared" si="2"/>
        <v>2001</v>
      </c>
      <c r="B20" s="124">
        <f t="shared" si="3"/>
        <v>460.94892473118279</v>
      </c>
      <c r="C20" s="124">
        <f t="shared" si="0"/>
        <v>443.04761904761904</v>
      </c>
      <c r="D20" s="124">
        <f t="shared" si="0"/>
        <v>395.70833333333331</v>
      </c>
      <c r="E20" s="124">
        <f t="shared" si="0"/>
        <v>337.26527777777778</v>
      </c>
      <c r="F20" s="124">
        <f t="shared" si="0"/>
        <v>312.54973118279571</v>
      </c>
      <c r="G20" s="124">
        <f t="shared" si="0"/>
        <v>423.15555555555557</v>
      </c>
      <c r="H20" s="124">
        <f t="shared" si="0"/>
        <v>310.46639784946234</v>
      </c>
      <c r="I20" s="124">
        <f t="shared" si="0"/>
        <v>394.28897849462368</v>
      </c>
      <c r="J20" s="124">
        <f t="shared" si="0"/>
        <v>346.4</v>
      </c>
      <c r="K20" s="124">
        <f t="shared" si="0"/>
        <v>330.63709677419354</v>
      </c>
      <c r="L20" s="124">
        <f t="shared" si="0"/>
        <v>395.20138888888891</v>
      </c>
      <c r="M20" s="124">
        <f t="shared" si="0"/>
        <v>443.18010752688173</v>
      </c>
      <c r="N20" s="15">
        <f t="shared" si="1"/>
        <v>382.32100456621004</v>
      </c>
      <c r="P20" s="122">
        <v>2001</v>
      </c>
      <c r="Q20" s="125">
        <v>342946</v>
      </c>
      <c r="R20" s="125">
        <v>297728</v>
      </c>
      <c r="S20" s="125">
        <v>294407</v>
      </c>
      <c r="T20" s="125">
        <v>242831</v>
      </c>
      <c r="U20" s="125">
        <v>232537</v>
      </c>
      <c r="V20" s="125">
        <v>304672</v>
      </c>
      <c r="W20" s="125">
        <v>230987</v>
      </c>
      <c r="X20" s="125">
        <v>293351</v>
      </c>
      <c r="Y20" s="125">
        <v>249408</v>
      </c>
      <c r="Z20" s="125">
        <v>245994</v>
      </c>
      <c r="AA20" s="125">
        <v>284545</v>
      </c>
      <c r="AB20" s="125">
        <v>329726</v>
      </c>
      <c r="AC20" s="16">
        <f t="shared" si="4"/>
        <v>3349132</v>
      </c>
    </row>
    <row r="21" spans="1:29" x14ac:dyDescent="0.2">
      <c r="A21" s="3">
        <f t="shared" si="2"/>
        <v>2002</v>
      </c>
      <c r="B21" s="124">
        <f t="shared" si="3"/>
        <v>465.28225806451616</v>
      </c>
      <c r="C21" s="124">
        <f t="shared" si="0"/>
        <v>475.5342261904762</v>
      </c>
      <c r="D21" s="124">
        <f t="shared" si="0"/>
        <v>371.19354838709677</v>
      </c>
      <c r="E21" s="124">
        <f t="shared" si="0"/>
        <v>505.31666666666666</v>
      </c>
      <c r="F21" s="124">
        <f t="shared" si="0"/>
        <v>573.86155913978496</v>
      </c>
      <c r="G21" s="124">
        <f t="shared" si="0"/>
        <v>653.16666666666663</v>
      </c>
      <c r="H21" s="124">
        <f t="shared" si="0"/>
        <v>631.92607526881716</v>
      </c>
      <c r="I21" s="124">
        <f t="shared" si="0"/>
        <v>528.85080645161293</v>
      </c>
      <c r="J21" s="124">
        <f t="shared" si="0"/>
        <v>392.66527777777776</v>
      </c>
      <c r="K21" s="124">
        <f t="shared" si="0"/>
        <v>411.85887096774195</v>
      </c>
      <c r="L21" s="124">
        <f t="shared" si="0"/>
        <v>474.78472222222223</v>
      </c>
      <c r="M21" s="124">
        <f t="shared" si="0"/>
        <v>492.98790322580646</v>
      </c>
      <c r="N21" s="15">
        <f t="shared" si="1"/>
        <v>498.21301369863016</v>
      </c>
      <c r="P21" s="122">
        <v>2002</v>
      </c>
      <c r="Q21" s="125">
        <v>346170</v>
      </c>
      <c r="R21" s="125">
        <v>319559</v>
      </c>
      <c r="S21" s="125">
        <v>276168</v>
      </c>
      <c r="T21" s="125">
        <v>363828</v>
      </c>
      <c r="U21" s="125">
        <v>426953</v>
      </c>
      <c r="V21" s="125">
        <v>470280</v>
      </c>
      <c r="W21" s="125">
        <v>470153</v>
      </c>
      <c r="X21" s="125">
        <v>393465</v>
      </c>
      <c r="Y21" s="125">
        <v>282719</v>
      </c>
      <c r="Z21" s="125">
        <v>306423</v>
      </c>
      <c r="AA21" s="125">
        <v>341845</v>
      </c>
      <c r="AB21" s="125">
        <v>366783</v>
      </c>
      <c r="AC21" s="16">
        <f t="shared" si="4"/>
        <v>4364346</v>
      </c>
    </row>
    <row r="22" spans="1:29" x14ac:dyDescent="0.2">
      <c r="A22" s="3">
        <f t="shared" si="2"/>
        <v>2003</v>
      </c>
      <c r="B22" s="124">
        <f t="shared" si="3"/>
        <v>401.09811827956992</v>
      </c>
      <c r="C22" s="124">
        <f t="shared" si="0"/>
        <v>374.07738095238096</v>
      </c>
      <c r="D22" s="124">
        <f t="shared" si="0"/>
        <v>437.5793010752688</v>
      </c>
      <c r="E22" s="124">
        <f t="shared" si="0"/>
        <v>500.81388888888887</v>
      </c>
      <c r="F22" s="124">
        <f t="shared" si="0"/>
        <v>570.83870967741939</v>
      </c>
      <c r="G22" s="124">
        <f t="shared" si="0"/>
        <v>568.43055555555554</v>
      </c>
      <c r="H22" s="124">
        <f t="shared" si="0"/>
        <v>525.80376344086017</v>
      </c>
      <c r="I22" s="124">
        <f t="shared" si="0"/>
        <v>469.01478494623655</v>
      </c>
      <c r="J22" s="124">
        <f t="shared" si="0"/>
        <v>355.82777777777778</v>
      </c>
      <c r="K22" s="124">
        <f t="shared" si="0"/>
        <v>400.81854838709677</v>
      </c>
      <c r="L22" s="124">
        <f t="shared" si="0"/>
        <v>444.54583333333335</v>
      </c>
      <c r="M22" s="124">
        <f t="shared" si="0"/>
        <v>500.46505376344084</v>
      </c>
      <c r="N22" s="15">
        <f t="shared" si="1"/>
        <v>463.11472602739724</v>
      </c>
      <c r="P22" s="122">
        <v>2003</v>
      </c>
      <c r="Q22" s="125">
        <v>298417</v>
      </c>
      <c r="R22" s="125">
        <v>251380</v>
      </c>
      <c r="S22" s="125">
        <v>325559</v>
      </c>
      <c r="T22" s="125">
        <v>360586</v>
      </c>
      <c r="U22" s="125">
        <v>424704</v>
      </c>
      <c r="V22" s="125">
        <v>409270</v>
      </c>
      <c r="W22" s="125">
        <v>391198</v>
      </c>
      <c r="X22" s="125">
        <v>348947</v>
      </c>
      <c r="Y22" s="125">
        <v>256196</v>
      </c>
      <c r="Z22" s="125">
        <v>298209</v>
      </c>
      <c r="AA22" s="125">
        <v>320073</v>
      </c>
      <c r="AB22" s="125">
        <v>372346</v>
      </c>
      <c r="AC22" s="16">
        <f t="shared" si="4"/>
        <v>4056885</v>
      </c>
    </row>
    <row r="23" spans="1:29" x14ac:dyDescent="0.2">
      <c r="A23" s="3">
        <f t="shared" si="2"/>
        <v>2004</v>
      </c>
      <c r="B23" s="124">
        <f t="shared" si="3"/>
        <v>469.98521505376345</v>
      </c>
      <c r="C23" s="124">
        <f t="shared" si="0"/>
        <v>439.83035714285717</v>
      </c>
      <c r="D23" s="124">
        <f t="shared" si="0"/>
        <v>383.36290322580646</v>
      </c>
      <c r="E23" s="124">
        <f t="shared" si="0"/>
        <v>434.0361111111111</v>
      </c>
      <c r="F23" s="124">
        <f t="shared" si="0"/>
        <v>509.68010752688173</v>
      </c>
      <c r="G23" s="124">
        <f t="shared" si="0"/>
        <v>560.91111111111115</v>
      </c>
      <c r="H23" s="124">
        <f t="shared" si="0"/>
        <v>473.08333333333331</v>
      </c>
      <c r="I23" s="124">
        <f t="shared" si="0"/>
        <v>458.56182795698925</v>
      </c>
      <c r="J23" s="124">
        <f t="shared" si="0"/>
        <v>396.48750000000001</v>
      </c>
      <c r="K23" s="124">
        <f t="shared" si="0"/>
        <v>407.85752688172045</v>
      </c>
      <c r="L23" s="124">
        <f t="shared" si="0"/>
        <v>451.63055555555553</v>
      </c>
      <c r="M23" s="124">
        <f t="shared" si="0"/>
        <v>524.85215053763443</v>
      </c>
      <c r="N23" s="15">
        <f t="shared" si="1"/>
        <v>459.33173515981736</v>
      </c>
      <c r="P23" s="122">
        <v>2004</v>
      </c>
      <c r="Q23" s="125">
        <v>349669</v>
      </c>
      <c r="R23" s="125">
        <v>295566</v>
      </c>
      <c r="S23" s="125">
        <v>285222</v>
      </c>
      <c r="T23" s="125">
        <v>312506</v>
      </c>
      <c r="U23" s="125">
        <v>379202</v>
      </c>
      <c r="V23" s="125">
        <v>403856</v>
      </c>
      <c r="W23" s="125">
        <v>351974</v>
      </c>
      <c r="X23" s="125">
        <v>341170</v>
      </c>
      <c r="Y23" s="125">
        <v>285471</v>
      </c>
      <c r="Z23" s="125">
        <v>303446</v>
      </c>
      <c r="AA23" s="125">
        <v>325174</v>
      </c>
      <c r="AB23" s="125">
        <v>390490</v>
      </c>
      <c r="AC23" s="16">
        <f t="shared" si="4"/>
        <v>4023746</v>
      </c>
    </row>
    <row r="24" spans="1:29" x14ac:dyDescent="0.2">
      <c r="A24" s="3">
        <f t="shared" si="2"/>
        <v>2005</v>
      </c>
      <c r="B24" s="124">
        <f t="shared" si="3"/>
        <v>480.14650537634407</v>
      </c>
      <c r="C24" s="124">
        <f t="shared" si="0"/>
        <v>495.52976190476193</v>
      </c>
      <c r="D24" s="124">
        <f t="shared" si="0"/>
        <v>473.33736559139783</v>
      </c>
      <c r="E24" s="124">
        <f t="shared" si="0"/>
        <v>421.30555555555554</v>
      </c>
      <c r="F24" s="124">
        <f t="shared" si="0"/>
        <v>529.7177419354839</v>
      </c>
      <c r="G24" s="124">
        <f t="shared" si="0"/>
        <v>557.56111111111113</v>
      </c>
      <c r="H24" s="124">
        <f t="shared" si="0"/>
        <v>573.24596774193549</v>
      </c>
      <c r="I24" s="124">
        <f t="shared" si="0"/>
        <v>510.25672043010752</v>
      </c>
      <c r="J24" s="124">
        <f t="shared" si="0"/>
        <v>369.82222222222219</v>
      </c>
      <c r="K24" s="124">
        <f t="shared" si="0"/>
        <v>415.67338709677421</v>
      </c>
      <c r="L24" s="124">
        <f t="shared" si="0"/>
        <v>453.91805555555555</v>
      </c>
      <c r="M24" s="124">
        <f t="shared" si="0"/>
        <v>463.40322580645159</v>
      </c>
      <c r="N24" s="15">
        <f t="shared" si="1"/>
        <v>478.82808219178082</v>
      </c>
      <c r="P24" s="122">
        <v>2005</v>
      </c>
      <c r="Q24" s="125">
        <v>357229</v>
      </c>
      <c r="R24" s="125">
        <v>332996</v>
      </c>
      <c r="S24" s="125">
        <v>352163</v>
      </c>
      <c r="T24" s="125">
        <v>303340</v>
      </c>
      <c r="U24" s="125">
        <v>394110</v>
      </c>
      <c r="V24" s="125">
        <v>401444</v>
      </c>
      <c r="W24" s="125">
        <v>426495</v>
      </c>
      <c r="X24" s="125">
        <v>379631</v>
      </c>
      <c r="Y24" s="125">
        <v>266272</v>
      </c>
      <c r="Z24" s="125">
        <v>309261</v>
      </c>
      <c r="AA24" s="125">
        <v>326821</v>
      </c>
      <c r="AB24" s="125">
        <v>344772</v>
      </c>
      <c r="AC24" s="16">
        <f t="shared" si="4"/>
        <v>4194534</v>
      </c>
    </row>
    <row r="25" spans="1:29" x14ac:dyDescent="0.2">
      <c r="A25" s="3">
        <f t="shared" si="2"/>
        <v>2006</v>
      </c>
      <c r="B25" s="124">
        <f t="shared" si="3"/>
        <v>494.60483870967744</v>
      </c>
      <c r="C25" s="124">
        <f t="shared" si="0"/>
        <v>497.80357142857144</v>
      </c>
      <c r="D25" s="124">
        <f t="shared" si="0"/>
        <v>435.62768817204301</v>
      </c>
      <c r="E25" s="124">
        <f t="shared" si="0"/>
        <v>600.27083333333337</v>
      </c>
      <c r="F25" s="124">
        <f t="shared" si="0"/>
        <v>608.45430107526886</v>
      </c>
      <c r="G25" s="124">
        <f t="shared" si="0"/>
        <v>652.57222222222219</v>
      </c>
      <c r="H25" s="124">
        <f t="shared" si="0"/>
        <v>545.65188172043008</v>
      </c>
      <c r="I25" s="124">
        <f t="shared" si="0"/>
        <v>490.93145161290323</v>
      </c>
      <c r="J25" s="124">
        <f t="shared" si="0"/>
        <v>360.39722222222224</v>
      </c>
      <c r="K25" s="124">
        <f t="shared" si="0"/>
        <v>357.79973118279571</v>
      </c>
      <c r="L25" s="124">
        <f t="shared" si="0"/>
        <v>402.98472222222222</v>
      </c>
      <c r="M25" s="124">
        <f t="shared" si="0"/>
        <v>452.625</v>
      </c>
      <c r="N25" s="15">
        <f t="shared" ref="N25:N40" si="5">SUMPRODUCT(B25:M25,$B$9:$M$9)/$N$9</f>
        <v>491.45696347031964</v>
      </c>
      <c r="P25" s="122">
        <v>2006</v>
      </c>
      <c r="Q25" s="125">
        <v>367986</v>
      </c>
      <c r="R25" s="125">
        <v>334524</v>
      </c>
      <c r="S25" s="125">
        <v>324107</v>
      </c>
      <c r="T25" s="125">
        <v>432195</v>
      </c>
      <c r="U25" s="125">
        <v>452690</v>
      </c>
      <c r="V25" s="125">
        <v>469852</v>
      </c>
      <c r="W25" s="125">
        <v>405965</v>
      </c>
      <c r="X25" s="125">
        <v>365253</v>
      </c>
      <c r="Y25" s="125">
        <v>259486</v>
      </c>
      <c r="Z25" s="125">
        <v>266203</v>
      </c>
      <c r="AA25" s="125">
        <v>290149</v>
      </c>
      <c r="AB25" s="125">
        <v>336753</v>
      </c>
      <c r="AC25" s="16">
        <f t="shared" si="4"/>
        <v>4305163</v>
      </c>
    </row>
    <row r="26" spans="1:29" x14ac:dyDescent="0.2">
      <c r="A26" s="3">
        <f t="shared" si="2"/>
        <v>2007</v>
      </c>
      <c r="B26" s="124">
        <f t="shared" si="3"/>
        <v>532.3440860215054</v>
      </c>
      <c r="C26" s="124">
        <f t="shared" si="0"/>
        <v>422.73511904761904</v>
      </c>
      <c r="D26" s="124">
        <f t="shared" si="0"/>
        <v>539.46370967741939</v>
      </c>
      <c r="E26" s="124">
        <f t="shared" si="0"/>
        <v>627.00555555555559</v>
      </c>
      <c r="F26" s="124">
        <f t="shared" si="0"/>
        <v>629.21102150537638</v>
      </c>
      <c r="G26" s="124">
        <f t="shared" si="0"/>
        <v>615.94166666666672</v>
      </c>
      <c r="H26" s="124">
        <f t="shared" si="0"/>
        <v>559.44354838709683</v>
      </c>
      <c r="I26" s="124">
        <f t="shared" si="0"/>
        <v>508.37903225806451</v>
      </c>
      <c r="J26" s="124">
        <f t="shared" si="0"/>
        <v>329.01944444444445</v>
      </c>
      <c r="K26" s="124">
        <f t="shared" si="0"/>
        <v>357.70161290322579</v>
      </c>
      <c r="L26" s="124">
        <f t="shared" si="0"/>
        <v>418.40277777777777</v>
      </c>
      <c r="M26" s="124">
        <f t="shared" si="0"/>
        <v>433.6720430107527</v>
      </c>
      <c r="N26" s="15">
        <f t="shared" si="5"/>
        <v>498.39543378995432</v>
      </c>
      <c r="P26" s="122">
        <v>2007</v>
      </c>
      <c r="Q26" s="125">
        <v>396064</v>
      </c>
      <c r="R26" s="125">
        <v>284078</v>
      </c>
      <c r="S26" s="125">
        <v>401361</v>
      </c>
      <c r="T26" s="125">
        <v>451444</v>
      </c>
      <c r="U26" s="125">
        <v>468133</v>
      </c>
      <c r="V26" s="125">
        <v>443478</v>
      </c>
      <c r="W26" s="125">
        <v>416226</v>
      </c>
      <c r="X26" s="125">
        <v>378234</v>
      </c>
      <c r="Y26" s="125">
        <v>236894</v>
      </c>
      <c r="Z26" s="125">
        <v>266130</v>
      </c>
      <c r="AA26" s="125">
        <v>301250</v>
      </c>
      <c r="AB26" s="125">
        <v>322652</v>
      </c>
      <c r="AC26" s="16">
        <f t="shared" si="4"/>
        <v>4365944</v>
      </c>
    </row>
    <row r="27" spans="1:29" x14ac:dyDescent="0.2">
      <c r="A27" s="3">
        <f t="shared" si="2"/>
        <v>2008</v>
      </c>
      <c r="B27" s="124">
        <f t="shared" si="3"/>
        <v>496.625</v>
      </c>
      <c r="C27" s="124">
        <f t="shared" ref="C27:C40" si="6">R27/C$9</f>
        <v>454.41964285714283</v>
      </c>
      <c r="D27" s="124">
        <f t="shared" ref="D27:D40" si="7">S27/D$9</f>
        <v>420.74462365591398</v>
      </c>
      <c r="E27" s="124">
        <f t="shared" ref="E27:E40" si="8">T27/E$9</f>
        <v>446.50277777777779</v>
      </c>
      <c r="F27" s="124">
        <f t="shared" ref="F27:F40" si="9">U27/F$9</f>
        <v>596.55779569892468</v>
      </c>
      <c r="G27" s="124">
        <f t="shared" ref="G27:G40" si="10">V27/G$9</f>
        <v>655.49166666666667</v>
      </c>
      <c r="H27" s="124">
        <f t="shared" ref="H27:H40" si="11">W27/H$9</f>
        <v>563.19354838709683</v>
      </c>
      <c r="I27" s="124">
        <f t="shared" ref="I27:I40" si="12">X27/I$9</f>
        <v>432.9986559139785</v>
      </c>
      <c r="J27" s="124">
        <f t="shared" ref="J27:J40" si="13">Y27/J$9</f>
        <v>345.39305555555558</v>
      </c>
      <c r="K27" s="124">
        <f t="shared" ref="K27:K40" si="14">Z27/K$9</f>
        <v>345.68951612903226</v>
      </c>
      <c r="L27" s="124">
        <f t="shared" ref="L27:L40" si="15">AA27/L$9</f>
        <v>408.8125</v>
      </c>
      <c r="M27" s="124">
        <f t="shared" ref="M27:M40" si="16">AB27/M$9</f>
        <v>463.18682795698925</v>
      </c>
      <c r="N27" s="15">
        <f t="shared" si="5"/>
        <v>469.31130136986303</v>
      </c>
      <c r="P27" s="122">
        <v>2008</v>
      </c>
      <c r="Q27" s="125">
        <v>369489</v>
      </c>
      <c r="R27" s="125">
        <v>305370</v>
      </c>
      <c r="S27" s="125">
        <v>313034</v>
      </c>
      <c r="T27" s="125">
        <v>321482</v>
      </c>
      <c r="U27" s="125">
        <v>443839</v>
      </c>
      <c r="V27" s="125">
        <v>471954</v>
      </c>
      <c r="W27" s="125">
        <v>419016</v>
      </c>
      <c r="X27" s="125">
        <v>322151</v>
      </c>
      <c r="Y27" s="125">
        <v>248683</v>
      </c>
      <c r="Z27" s="125">
        <v>257193</v>
      </c>
      <c r="AA27" s="125">
        <v>294345</v>
      </c>
      <c r="AB27" s="125">
        <v>344611</v>
      </c>
      <c r="AC27" s="16">
        <f t="shared" si="4"/>
        <v>4111167</v>
      </c>
    </row>
    <row r="28" spans="1:29" x14ac:dyDescent="0.2">
      <c r="A28" s="3">
        <f t="shared" si="2"/>
        <v>2009</v>
      </c>
      <c r="B28" s="124">
        <f t="shared" si="3"/>
        <v>511.28763440860217</v>
      </c>
      <c r="C28" s="124">
        <f t="shared" si="6"/>
        <v>405.96875</v>
      </c>
      <c r="D28" s="124">
        <f t="shared" si="7"/>
        <v>374.75672043010752</v>
      </c>
      <c r="E28" s="124">
        <f t="shared" si="8"/>
        <v>515.92222222222222</v>
      </c>
      <c r="F28" s="124">
        <f t="shared" si="9"/>
        <v>536.00940860215053</v>
      </c>
      <c r="G28" s="124">
        <f t="shared" si="10"/>
        <v>598.90138888888885</v>
      </c>
      <c r="H28" s="124">
        <f t="shared" si="11"/>
        <v>483.00806451612902</v>
      </c>
      <c r="I28" s="124">
        <f t="shared" si="12"/>
        <v>384.39919354838707</v>
      </c>
      <c r="J28" s="124">
        <f t="shared" si="13"/>
        <v>298.98333333333335</v>
      </c>
      <c r="K28" s="124">
        <f t="shared" si="14"/>
        <v>316.18279569892474</v>
      </c>
      <c r="L28" s="124">
        <f t="shared" si="15"/>
        <v>415.36666666666667</v>
      </c>
      <c r="M28" s="124">
        <f t="shared" si="16"/>
        <v>467.42338709677421</v>
      </c>
      <c r="N28" s="15">
        <f t="shared" si="5"/>
        <v>442.48607305936071</v>
      </c>
      <c r="P28" s="122">
        <v>2009</v>
      </c>
      <c r="Q28" s="125">
        <v>380398</v>
      </c>
      <c r="R28" s="125">
        <v>272811</v>
      </c>
      <c r="S28" s="125">
        <v>278819</v>
      </c>
      <c r="T28" s="125">
        <v>371464</v>
      </c>
      <c r="U28" s="125">
        <v>398791</v>
      </c>
      <c r="V28" s="125">
        <v>431209</v>
      </c>
      <c r="W28" s="125">
        <v>359358</v>
      </c>
      <c r="X28" s="125">
        <v>285993</v>
      </c>
      <c r="Y28" s="125">
        <v>215268</v>
      </c>
      <c r="Z28" s="125">
        <v>235240</v>
      </c>
      <c r="AA28" s="125">
        <v>299064</v>
      </c>
      <c r="AB28" s="125">
        <v>347763</v>
      </c>
      <c r="AC28" s="16">
        <f t="shared" si="4"/>
        <v>3876178</v>
      </c>
    </row>
    <row r="29" spans="1:29" x14ac:dyDescent="0.2">
      <c r="A29" s="3">
        <f t="shared" si="2"/>
        <v>2010</v>
      </c>
      <c r="B29" s="124">
        <f t="shared" si="3"/>
        <v>371.4986559139785</v>
      </c>
      <c r="C29" s="124">
        <f t="shared" si="6"/>
        <v>380.18154761904759</v>
      </c>
      <c r="D29" s="124">
        <f t="shared" si="7"/>
        <v>355.72043010752691</v>
      </c>
      <c r="E29" s="124">
        <f t="shared" si="8"/>
        <v>374.31388888888887</v>
      </c>
      <c r="F29" s="124">
        <f t="shared" si="9"/>
        <v>518.81854838709683</v>
      </c>
      <c r="G29" s="124">
        <f t="shared" si="10"/>
        <v>612.84861111111115</v>
      </c>
      <c r="H29" s="124">
        <f t="shared" si="11"/>
        <v>535.67607526881716</v>
      </c>
      <c r="I29" s="124">
        <f t="shared" si="12"/>
        <v>412.17876344086022</v>
      </c>
      <c r="J29" s="124">
        <f t="shared" si="13"/>
        <v>290.11111111111109</v>
      </c>
      <c r="K29" s="124">
        <f t="shared" si="14"/>
        <v>349.8736559139785</v>
      </c>
      <c r="L29" s="124">
        <f t="shared" si="15"/>
        <v>427.26111111111112</v>
      </c>
      <c r="M29" s="124">
        <f t="shared" si="16"/>
        <v>426.54301075268819</v>
      </c>
      <c r="N29" s="15">
        <f t="shared" si="5"/>
        <v>421.53618721461186</v>
      </c>
      <c r="P29" s="122">
        <v>2010</v>
      </c>
      <c r="Q29" s="125">
        <v>276395</v>
      </c>
      <c r="R29" s="125">
        <v>255482</v>
      </c>
      <c r="S29" s="125">
        <v>264656</v>
      </c>
      <c r="T29" s="125">
        <v>269506</v>
      </c>
      <c r="U29" s="125">
        <v>386001</v>
      </c>
      <c r="V29" s="125">
        <v>441251</v>
      </c>
      <c r="W29" s="125">
        <v>398543</v>
      </c>
      <c r="X29" s="125">
        <v>306661</v>
      </c>
      <c r="Y29" s="125">
        <v>208880</v>
      </c>
      <c r="Z29" s="125">
        <v>260306</v>
      </c>
      <c r="AA29" s="125">
        <v>307628</v>
      </c>
      <c r="AB29" s="125">
        <v>317348</v>
      </c>
      <c r="AC29" s="16">
        <f t="shared" si="4"/>
        <v>3692657</v>
      </c>
    </row>
    <row r="30" spans="1:29" x14ac:dyDescent="0.2">
      <c r="A30" s="3">
        <f t="shared" si="2"/>
        <v>2011</v>
      </c>
      <c r="B30" s="124">
        <f t="shared" si="3"/>
        <v>536.57795698924735</v>
      </c>
      <c r="C30" s="124">
        <f t="shared" si="6"/>
        <v>603.10863095238096</v>
      </c>
      <c r="D30" s="124">
        <f t="shared" si="7"/>
        <v>569.9663978494624</v>
      </c>
      <c r="E30" s="124">
        <f t="shared" si="8"/>
        <v>625.42499999999995</v>
      </c>
      <c r="F30" s="124">
        <f t="shared" si="9"/>
        <v>640.18817204301081</v>
      </c>
      <c r="G30" s="124">
        <f t="shared" si="10"/>
        <v>656.97222222222217</v>
      </c>
      <c r="H30" s="124">
        <f t="shared" si="11"/>
        <v>652.68145161290317</v>
      </c>
      <c r="I30" s="124">
        <f t="shared" si="12"/>
        <v>601.54301075268813</v>
      </c>
      <c r="J30" s="124">
        <f t="shared" si="13"/>
        <v>371.20833333333331</v>
      </c>
      <c r="K30" s="124">
        <f t="shared" si="14"/>
        <v>385.2970430107527</v>
      </c>
      <c r="L30" s="124">
        <f t="shared" si="15"/>
        <v>436.48611111111109</v>
      </c>
      <c r="M30" s="124">
        <f t="shared" si="16"/>
        <v>471.70833333333331</v>
      </c>
      <c r="N30" s="15">
        <f t="shared" si="5"/>
        <v>545.71678082191784</v>
      </c>
      <c r="P30" s="122">
        <v>2011</v>
      </c>
      <c r="Q30" s="125">
        <v>399214</v>
      </c>
      <c r="R30" s="125">
        <v>405289</v>
      </c>
      <c r="S30" s="125">
        <v>424055</v>
      </c>
      <c r="T30" s="125">
        <v>450306</v>
      </c>
      <c r="U30" s="125">
        <v>476300</v>
      </c>
      <c r="V30" s="125">
        <v>473020</v>
      </c>
      <c r="W30" s="125">
        <v>485595</v>
      </c>
      <c r="X30" s="125">
        <v>447548</v>
      </c>
      <c r="Y30" s="125">
        <v>267270</v>
      </c>
      <c r="Z30" s="125">
        <v>286661</v>
      </c>
      <c r="AA30" s="125">
        <v>314270</v>
      </c>
      <c r="AB30" s="125">
        <v>350951</v>
      </c>
      <c r="AC30" s="16">
        <f t="shared" si="4"/>
        <v>4780479</v>
      </c>
    </row>
    <row r="31" spans="1:29" x14ac:dyDescent="0.2">
      <c r="A31" s="3">
        <f t="shared" si="2"/>
        <v>2012</v>
      </c>
      <c r="B31" s="124">
        <f t="shared" si="3"/>
        <v>459.78763440860217</v>
      </c>
      <c r="C31" s="124">
        <f t="shared" si="6"/>
        <v>436.85267857142856</v>
      </c>
      <c r="D31" s="124">
        <f t="shared" si="7"/>
        <v>535.41801075268813</v>
      </c>
      <c r="E31" s="124">
        <f t="shared" si="8"/>
        <v>643.23333333333335</v>
      </c>
      <c r="F31" s="124">
        <f t="shared" si="9"/>
        <v>656.70430107526886</v>
      </c>
      <c r="G31" s="124">
        <f t="shared" si="10"/>
        <v>652.26388888888891</v>
      </c>
      <c r="H31" s="124">
        <f t="shared" si="11"/>
        <v>656.39650537634407</v>
      </c>
      <c r="I31" s="124">
        <f t="shared" si="12"/>
        <v>629.56182795698919</v>
      </c>
      <c r="J31" s="124">
        <f t="shared" si="13"/>
        <v>393.03472222222223</v>
      </c>
      <c r="K31" s="124">
        <f t="shared" si="14"/>
        <v>337.00537634408602</v>
      </c>
      <c r="L31" s="124">
        <f t="shared" si="15"/>
        <v>428.70138888888891</v>
      </c>
      <c r="M31" s="124">
        <f t="shared" si="16"/>
        <v>563.48924731182797</v>
      </c>
      <c r="N31" s="15">
        <f t="shared" si="5"/>
        <v>533.52910958904113</v>
      </c>
      <c r="P31" s="122">
        <v>2012</v>
      </c>
      <c r="Q31" s="125">
        <v>342082</v>
      </c>
      <c r="R31" s="125">
        <v>293565</v>
      </c>
      <c r="S31" s="125">
        <v>398351</v>
      </c>
      <c r="T31" s="125">
        <v>463128</v>
      </c>
      <c r="U31" s="125">
        <v>488588</v>
      </c>
      <c r="V31" s="125">
        <v>469630</v>
      </c>
      <c r="W31" s="125">
        <v>488359</v>
      </c>
      <c r="X31" s="125">
        <v>468394</v>
      </c>
      <c r="Y31" s="125">
        <v>282985</v>
      </c>
      <c r="Z31" s="125">
        <v>250732</v>
      </c>
      <c r="AA31" s="125">
        <v>308665</v>
      </c>
      <c r="AB31" s="125">
        <v>419236</v>
      </c>
      <c r="AC31" s="16">
        <f t="shared" si="4"/>
        <v>4673715</v>
      </c>
    </row>
    <row r="32" spans="1:29" x14ac:dyDescent="0.2">
      <c r="A32" s="3">
        <f t="shared" si="2"/>
        <v>2013</v>
      </c>
      <c r="B32" s="124">
        <f t="shared" si="3"/>
        <v>588.23790322580646</v>
      </c>
      <c r="C32" s="124">
        <f t="shared" si="6"/>
        <v>452.47619047619048</v>
      </c>
      <c r="D32" s="124">
        <f t="shared" si="7"/>
        <v>376.61021505376345</v>
      </c>
      <c r="E32" s="124">
        <f t="shared" si="8"/>
        <v>610.1</v>
      </c>
      <c r="F32" s="124">
        <f t="shared" si="9"/>
        <v>643.33333333333337</v>
      </c>
      <c r="G32" s="124">
        <f t="shared" si="10"/>
        <v>638.93055555555554</v>
      </c>
      <c r="H32" s="124">
        <f t="shared" si="11"/>
        <v>618.9690860215054</v>
      </c>
      <c r="I32" s="124">
        <f t="shared" si="12"/>
        <v>521.5013440860215</v>
      </c>
      <c r="J32" s="124">
        <f t="shared" si="13"/>
        <v>346.56527777777779</v>
      </c>
      <c r="K32" s="124">
        <f t="shared" si="14"/>
        <v>365.5779569892473</v>
      </c>
      <c r="L32" s="124">
        <f t="shared" si="15"/>
        <v>429.50277777777779</v>
      </c>
      <c r="M32" s="124">
        <f t="shared" si="16"/>
        <v>450.55779569892474</v>
      </c>
      <c r="N32" s="15">
        <f t="shared" si="5"/>
        <v>503.91974885844746</v>
      </c>
      <c r="P32" s="122">
        <v>2013</v>
      </c>
      <c r="Q32" s="125">
        <v>437649</v>
      </c>
      <c r="R32" s="125">
        <v>304064</v>
      </c>
      <c r="S32" s="125">
        <v>280198</v>
      </c>
      <c r="T32" s="125">
        <v>439272</v>
      </c>
      <c r="U32" s="125">
        <v>478640</v>
      </c>
      <c r="V32" s="125">
        <v>460030</v>
      </c>
      <c r="W32" s="125">
        <v>460513</v>
      </c>
      <c r="X32" s="125">
        <v>387997</v>
      </c>
      <c r="Y32" s="125">
        <v>249527</v>
      </c>
      <c r="Z32" s="125">
        <v>271990</v>
      </c>
      <c r="AA32" s="125">
        <v>309242</v>
      </c>
      <c r="AB32" s="125">
        <v>335215</v>
      </c>
      <c r="AC32" s="16">
        <f t="shared" si="4"/>
        <v>4414337</v>
      </c>
    </row>
    <row r="33" spans="1:29" x14ac:dyDescent="0.2">
      <c r="A33" s="3">
        <f t="shared" si="2"/>
        <v>2014</v>
      </c>
      <c r="B33" s="124">
        <f t="shared" si="3"/>
        <v>454.63172043010752</v>
      </c>
      <c r="C33" s="124">
        <f t="shared" si="6"/>
        <v>371.01636904761904</v>
      </c>
      <c r="D33" s="124">
        <f t="shared" si="7"/>
        <v>529.69892473118284</v>
      </c>
      <c r="E33" s="124">
        <f t="shared" si="8"/>
        <v>609.48055555555561</v>
      </c>
      <c r="F33" s="124">
        <f t="shared" si="9"/>
        <v>651.31720430107532</v>
      </c>
      <c r="G33" s="124">
        <f t="shared" si="10"/>
        <v>641.73611111111109</v>
      </c>
      <c r="H33" s="124">
        <f t="shared" si="11"/>
        <v>627.43682795698919</v>
      </c>
      <c r="I33" s="124">
        <f t="shared" si="12"/>
        <v>523.77553763440858</v>
      </c>
      <c r="J33" s="124">
        <f t="shared" si="13"/>
        <v>327.94027777777779</v>
      </c>
      <c r="K33" s="124">
        <f t="shared" si="14"/>
        <v>343.0793010752688</v>
      </c>
      <c r="L33" s="124">
        <f t="shared" si="15"/>
        <v>450.91805555555555</v>
      </c>
      <c r="M33" s="124">
        <f t="shared" si="16"/>
        <v>505.81182795698925</v>
      </c>
      <c r="N33" s="15">
        <f t="shared" si="5"/>
        <v>504.10684931506847</v>
      </c>
      <c r="P33" s="122">
        <v>2014</v>
      </c>
      <c r="Q33" s="125">
        <v>338246</v>
      </c>
      <c r="R33" s="125">
        <v>249323</v>
      </c>
      <c r="S33" s="125">
        <v>394096</v>
      </c>
      <c r="T33" s="125">
        <v>438826</v>
      </c>
      <c r="U33" s="125">
        <v>484580</v>
      </c>
      <c r="V33" s="125">
        <v>462050</v>
      </c>
      <c r="W33" s="125">
        <v>466813</v>
      </c>
      <c r="X33" s="125">
        <v>389689</v>
      </c>
      <c r="Y33" s="125">
        <v>236117</v>
      </c>
      <c r="Z33" s="125">
        <v>255251</v>
      </c>
      <c r="AA33" s="125">
        <v>324661</v>
      </c>
      <c r="AB33" s="125">
        <v>376324</v>
      </c>
      <c r="AC33" s="16">
        <f t="shared" si="4"/>
        <v>4415976</v>
      </c>
    </row>
    <row r="34" spans="1:29" x14ac:dyDescent="0.2">
      <c r="A34" s="3">
        <f t="shared" si="2"/>
        <v>2015</v>
      </c>
      <c r="B34" s="124">
        <f t="shared" si="3"/>
        <v>590.77150537634407</v>
      </c>
      <c r="C34" s="124">
        <f t="shared" si="6"/>
        <v>620.05952380952385</v>
      </c>
      <c r="D34" s="124">
        <f t="shared" si="7"/>
        <v>600.52553763440858</v>
      </c>
      <c r="E34" s="124">
        <f t="shared" si="8"/>
        <v>513.07361111111106</v>
      </c>
      <c r="F34" s="124">
        <f t="shared" si="9"/>
        <v>513.11424731182797</v>
      </c>
      <c r="G34" s="124">
        <f t="shared" si="10"/>
        <v>492.07499999999999</v>
      </c>
      <c r="H34" s="124">
        <f t="shared" si="11"/>
        <v>480.0456989247312</v>
      </c>
      <c r="I34" s="124">
        <f t="shared" si="12"/>
        <v>523.47715053763443</v>
      </c>
      <c r="J34" s="124">
        <f t="shared" si="13"/>
        <v>372.44583333333333</v>
      </c>
      <c r="K34" s="124">
        <f t="shared" si="14"/>
        <v>350.09274193548384</v>
      </c>
      <c r="L34" s="124">
        <f t="shared" si="15"/>
        <v>424.31111111111113</v>
      </c>
      <c r="M34" s="124">
        <f t="shared" si="16"/>
        <v>431.84811827956992</v>
      </c>
      <c r="N34" s="15">
        <f t="shared" si="5"/>
        <v>492.06837899543382</v>
      </c>
      <c r="P34" s="122">
        <v>2015</v>
      </c>
      <c r="Q34" s="125">
        <v>439534</v>
      </c>
      <c r="R34" s="125">
        <v>416680</v>
      </c>
      <c r="S34" s="125">
        <v>446791</v>
      </c>
      <c r="T34" s="125">
        <v>369413</v>
      </c>
      <c r="U34" s="125">
        <v>381757</v>
      </c>
      <c r="V34" s="125">
        <v>354294</v>
      </c>
      <c r="W34" s="125">
        <v>357154</v>
      </c>
      <c r="X34" s="125">
        <v>389467</v>
      </c>
      <c r="Y34" s="125">
        <v>268161</v>
      </c>
      <c r="Z34" s="125">
        <v>260469</v>
      </c>
      <c r="AA34" s="125">
        <v>305504</v>
      </c>
      <c r="AB34" s="125">
        <v>321295</v>
      </c>
      <c r="AC34" s="16">
        <f t="shared" si="4"/>
        <v>4310519</v>
      </c>
    </row>
    <row r="35" spans="1:29" x14ac:dyDescent="0.2">
      <c r="A35" s="3">
        <f t="shared" si="2"/>
        <v>2016</v>
      </c>
      <c r="B35" s="124">
        <f t="shared" si="3"/>
        <v>458.78629032258067</v>
      </c>
      <c r="C35" s="124">
        <f t="shared" si="6"/>
        <v>494.74107142857144</v>
      </c>
      <c r="D35" s="124">
        <f t="shared" si="7"/>
        <v>531.86155913978496</v>
      </c>
      <c r="E35" s="124">
        <f t="shared" si="8"/>
        <v>604.69861111111106</v>
      </c>
      <c r="F35" s="124">
        <f t="shared" si="9"/>
        <v>584.34946236559142</v>
      </c>
      <c r="G35" s="124">
        <f t="shared" si="10"/>
        <v>575.89027777777778</v>
      </c>
      <c r="H35" s="124">
        <f t="shared" si="11"/>
        <v>518.8413978494624</v>
      </c>
      <c r="I35" s="124">
        <f t="shared" si="12"/>
        <v>466.26881720430106</v>
      </c>
      <c r="J35" s="124">
        <f t="shared" si="13"/>
        <v>338.11805555555554</v>
      </c>
      <c r="K35" s="124">
        <f t="shared" si="14"/>
        <v>375.45967741935482</v>
      </c>
      <c r="L35" s="124">
        <f t="shared" si="15"/>
        <v>482.56388888888887</v>
      </c>
      <c r="M35" s="124">
        <f t="shared" si="16"/>
        <v>544.21102150537638</v>
      </c>
      <c r="N35" s="15">
        <f t="shared" si="5"/>
        <v>497.98356164383563</v>
      </c>
      <c r="P35" s="122">
        <v>2016</v>
      </c>
      <c r="Q35" s="125">
        <v>341337</v>
      </c>
      <c r="R35" s="125">
        <v>332466</v>
      </c>
      <c r="S35" s="125">
        <v>395705</v>
      </c>
      <c r="T35" s="125">
        <v>435383</v>
      </c>
      <c r="U35" s="125">
        <v>434756</v>
      </c>
      <c r="V35" s="125">
        <v>414641</v>
      </c>
      <c r="W35" s="125">
        <v>386018</v>
      </c>
      <c r="X35" s="125">
        <v>346904</v>
      </c>
      <c r="Y35" s="125">
        <v>243445</v>
      </c>
      <c r="Z35" s="125">
        <v>279342</v>
      </c>
      <c r="AA35" s="125">
        <v>347446</v>
      </c>
      <c r="AB35" s="125">
        <v>404893</v>
      </c>
      <c r="AC35" s="16">
        <f t="shared" si="4"/>
        <v>4362336</v>
      </c>
    </row>
    <row r="36" spans="1:29" x14ac:dyDescent="0.2">
      <c r="A36" s="3">
        <f t="shared" si="2"/>
        <v>2017</v>
      </c>
      <c r="B36" s="124">
        <f t="shared" si="3"/>
        <v>575.33333333333337</v>
      </c>
      <c r="C36" s="124">
        <f t="shared" si="6"/>
        <v>558.86607142857144</v>
      </c>
      <c r="D36" s="124">
        <f t="shared" si="7"/>
        <v>601.07661290322585</v>
      </c>
      <c r="E36" s="124">
        <f t="shared" si="8"/>
        <v>656.6541666666667</v>
      </c>
      <c r="F36" s="124">
        <f t="shared" si="9"/>
        <v>656.70430107526886</v>
      </c>
      <c r="G36" s="124">
        <f t="shared" si="10"/>
        <v>649.26666666666665</v>
      </c>
      <c r="H36" s="124">
        <f t="shared" si="11"/>
        <v>558.95564516129036</v>
      </c>
      <c r="I36" s="124">
        <f t="shared" si="12"/>
        <v>452.92473118279571</v>
      </c>
      <c r="J36" s="124">
        <f t="shared" si="13"/>
        <v>364.63194444444446</v>
      </c>
      <c r="K36" s="124">
        <f t="shared" si="14"/>
        <v>299.96102150537632</v>
      </c>
      <c r="L36" s="124">
        <f t="shared" si="15"/>
        <v>368.19722222222219</v>
      </c>
      <c r="M36" s="124">
        <f t="shared" si="16"/>
        <v>463.77419354838707</v>
      </c>
      <c r="N36" s="15">
        <f t="shared" si="5"/>
        <v>516.93527397260277</v>
      </c>
      <c r="P36" s="122">
        <v>2017</v>
      </c>
      <c r="Q36" s="125">
        <v>428048</v>
      </c>
      <c r="R36" s="125">
        <v>375558</v>
      </c>
      <c r="S36" s="125">
        <v>447201</v>
      </c>
      <c r="T36" s="125">
        <v>472791</v>
      </c>
      <c r="U36" s="125">
        <v>488588</v>
      </c>
      <c r="V36" s="125">
        <v>467472</v>
      </c>
      <c r="W36" s="125">
        <v>415863</v>
      </c>
      <c r="X36" s="125">
        <v>336976</v>
      </c>
      <c r="Y36" s="125">
        <v>262535</v>
      </c>
      <c r="Z36" s="125">
        <v>223171</v>
      </c>
      <c r="AA36" s="125">
        <v>265102</v>
      </c>
      <c r="AB36" s="125">
        <v>345048</v>
      </c>
      <c r="AC36" s="16">
        <f t="shared" si="4"/>
        <v>4528353</v>
      </c>
    </row>
    <row r="37" spans="1:29" x14ac:dyDescent="0.2">
      <c r="A37" s="3">
        <f t="shared" si="2"/>
        <v>2018</v>
      </c>
      <c r="B37" s="124">
        <f t="shared" si="3"/>
        <v>575.36021505376345</v>
      </c>
      <c r="C37" s="124">
        <f t="shared" si="6"/>
        <v>628.04761904761904</v>
      </c>
      <c r="D37" s="124">
        <f t="shared" si="7"/>
        <v>535.49059139784947</v>
      </c>
      <c r="E37" s="124">
        <f t="shared" si="8"/>
        <v>607.50138888888887</v>
      </c>
      <c r="F37" s="124">
        <f t="shared" si="9"/>
        <v>656.70430107526886</v>
      </c>
      <c r="G37" s="124">
        <f t="shared" si="10"/>
        <v>640.35138888888889</v>
      </c>
      <c r="H37" s="124">
        <f t="shared" si="11"/>
        <v>560.18682795698919</v>
      </c>
      <c r="I37" s="124">
        <f t="shared" si="12"/>
        <v>481.23655913978496</v>
      </c>
      <c r="J37" s="124">
        <f t="shared" si="13"/>
        <v>317.94583333333333</v>
      </c>
      <c r="K37" s="124">
        <f t="shared" si="14"/>
        <v>322.48387096774195</v>
      </c>
      <c r="L37" s="124">
        <f t="shared" si="15"/>
        <v>442.32361111111112</v>
      </c>
      <c r="M37" s="124">
        <f t="shared" si="16"/>
        <v>418.75</v>
      </c>
      <c r="N37" s="15">
        <f t="shared" si="5"/>
        <v>514.75502283105027</v>
      </c>
      <c r="P37" s="122">
        <v>2018</v>
      </c>
      <c r="Q37" s="125">
        <v>428068</v>
      </c>
      <c r="R37" s="125">
        <v>422048</v>
      </c>
      <c r="S37" s="125">
        <v>398405</v>
      </c>
      <c r="T37" s="125">
        <v>437401</v>
      </c>
      <c r="U37" s="125">
        <v>488588</v>
      </c>
      <c r="V37" s="125">
        <v>461053</v>
      </c>
      <c r="W37" s="125">
        <v>416779</v>
      </c>
      <c r="X37" s="125">
        <v>358040</v>
      </c>
      <c r="Y37" s="125">
        <v>228921</v>
      </c>
      <c r="Z37" s="125">
        <v>239928</v>
      </c>
      <c r="AA37" s="125">
        <v>318473</v>
      </c>
      <c r="AB37" s="125">
        <v>311550</v>
      </c>
      <c r="AC37" s="16">
        <f t="shared" si="4"/>
        <v>4509254</v>
      </c>
    </row>
    <row r="38" spans="1:29" x14ac:dyDescent="0.2">
      <c r="A38" s="3">
        <f t="shared" si="2"/>
        <v>2019</v>
      </c>
      <c r="B38" s="124">
        <f t="shared" si="3"/>
        <v>451.51344086021504</v>
      </c>
      <c r="C38" s="124">
        <f t="shared" si="6"/>
        <v>442.89880952380952</v>
      </c>
      <c r="D38" s="124">
        <f t="shared" si="7"/>
        <v>376.625</v>
      </c>
      <c r="E38" s="124">
        <f t="shared" si="8"/>
        <v>392.92500000000001</v>
      </c>
      <c r="F38" s="124">
        <f t="shared" si="9"/>
        <v>592.03494623655911</v>
      </c>
      <c r="G38" s="124">
        <f t="shared" si="10"/>
        <v>529.03472222222217</v>
      </c>
      <c r="H38" s="124">
        <f t="shared" si="11"/>
        <v>458.14381720430106</v>
      </c>
      <c r="I38" s="124">
        <f t="shared" si="12"/>
        <v>454.30510752688173</v>
      </c>
      <c r="J38" s="124">
        <f t="shared" si="13"/>
        <v>280.87916666666666</v>
      </c>
      <c r="K38" s="124">
        <f t="shared" si="14"/>
        <v>289.02284946236557</v>
      </c>
      <c r="L38" s="124">
        <f t="shared" si="15"/>
        <v>455.00555555555553</v>
      </c>
      <c r="M38" s="124">
        <f t="shared" si="16"/>
        <v>421.83064516129031</v>
      </c>
      <c r="N38" s="15">
        <f t="shared" si="5"/>
        <v>428.72397260273971</v>
      </c>
      <c r="P38" s="122">
        <v>2019</v>
      </c>
      <c r="Q38" s="125">
        <v>335926</v>
      </c>
      <c r="R38" s="125">
        <v>297628</v>
      </c>
      <c r="S38" s="125">
        <v>280209</v>
      </c>
      <c r="T38" s="125">
        <v>282906</v>
      </c>
      <c r="U38" s="125">
        <v>440474</v>
      </c>
      <c r="V38" s="125">
        <v>380905</v>
      </c>
      <c r="W38" s="125">
        <v>340859</v>
      </c>
      <c r="X38" s="125">
        <v>338003</v>
      </c>
      <c r="Y38" s="125">
        <v>202233</v>
      </c>
      <c r="Z38" s="125">
        <v>215033</v>
      </c>
      <c r="AA38" s="125">
        <v>327604</v>
      </c>
      <c r="AB38" s="125">
        <v>313842</v>
      </c>
      <c r="AC38" s="16">
        <f t="shared" si="4"/>
        <v>3755622</v>
      </c>
    </row>
    <row r="39" spans="1:29" x14ac:dyDescent="0.2">
      <c r="A39" s="3">
        <f t="shared" si="2"/>
        <v>2020</v>
      </c>
      <c r="B39" s="124">
        <f t="shared" si="3"/>
        <v>494.95026881720429</v>
      </c>
      <c r="C39" s="124">
        <f t="shared" si="6"/>
        <v>564.09523809523807</v>
      </c>
      <c r="D39" s="124">
        <f t="shared" si="7"/>
        <v>399.27419354838707</v>
      </c>
      <c r="E39" s="124">
        <f t="shared" si="8"/>
        <v>411.25</v>
      </c>
      <c r="F39" s="124">
        <f t="shared" si="9"/>
        <v>644.77284946236557</v>
      </c>
      <c r="G39" s="124">
        <f t="shared" si="10"/>
        <v>655.6541666666667</v>
      </c>
      <c r="H39" s="124">
        <f t="shared" si="11"/>
        <v>625.14381720430106</v>
      </c>
      <c r="I39" s="124">
        <f t="shared" si="12"/>
        <v>551.9072580645161</v>
      </c>
      <c r="J39" s="124">
        <f t="shared" si="13"/>
        <v>349.75</v>
      </c>
      <c r="K39" s="124">
        <f t="shared" si="14"/>
        <v>343.80241935483872</v>
      </c>
      <c r="L39" s="124">
        <f t="shared" si="15"/>
        <v>484.95972222222224</v>
      </c>
      <c r="M39" s="124">
        <f t="shared" si="16"/>
        <v>483.03360215053766</v>
      </c>
      <c r="N39" s="15">
        <f t="shared" si="5"/>
        <v>500.47260273972603</v>
      </c>
      <c r="P39" s="122">
        <v>2020</v>
      </c>
      <c r="Q39" s="125">
        <v>368243</v>
      </c>
      <c r="R39" s="125">
        <v>379072</v>
      </c>
      <c r="S39" s="125">
        <v>297060</v>
      </c>
      <c r="T39" s="125">
        <v>296100</v>
      </c>
      <c r="U39" s="125">
        <v>479711</v>
      </c>
      <c r="V39" s="125">
        <v>472071</v>
      </c>
      <c r="W39" s="125">
        <v>465107</v>
      </c>
      <c r="X39" s="125">
        <v>410619</v>
      </c>
      <c r="Y39" s="125">
        <v>251820</v>
      </c>
      <c r="Z39" s="125">
        <v>255789</v>
      </c>
      <c r="AA39" s="125">
        <v>349171</v>
      </c>
      <c r="AB39" s="125">
        <v>359377</v>
      </c>
      <c r="AC39" s="16">
        <f t="shared" si="4"/>
        <v>4384140</v>
      </c>
    </row>
    <row r="40" spans="1:29" x14ac:dyDescent="0.2">
      <c r="A40" s="13">
        <f t="shared" si="2"/>
        <v>2021</v>
      </c>
      <c r="B40" s="126">
        <f t="shared" si="3"/>
        <v>573.97177419354841</v>
      </c>
      <c r="C40" s="126">
        <f t="shared" si="6"/>
        <v>539.38392857142856</v>
      </c>
      <c r="D40" s="126">
        <f t="shared" si="7"/>
        <v>354.59677419354841</v>
      </c>
      <c r="E40" s="126">
        <f t="shared" si="8"/>
        <v>401.18194444444447</v>
      </c>
      <c r="F40" s="126">
        <f t="shared" si="9"/>
        <v>570.14247311827955</v>
      </c>
      <c r="G40" s="126">
        <f t="shared" si="10"/>
        <v>614.20000000000005</v>
      </c>
      <c r="H40" s="126">
        <f t="shared" si="11"/>
        <v>528.11559139784947</v>
      </c>
      <c r="I40" s="126">
        <f t="shared" si="12"/>
        <v>483.60483870967744</v>
      </c>
      <c r="J40" s="126">
        <f t="shared" si="13"/>
        <v>311.20833333333331</v>
      </c>
      <c r="K40" s="126">
        <f t="shared" si="14"/>
        <v>308.59677419354841</v>
      </c>
      <c r="L40" s="126">
        <f t="shared" si="15"/>
        <v>430.35138888888889</v>
      </c>
      <c r="M40" s="126">
        <f t="shared" si="16"/>
        <v>614.19892473118284</v>
      </c>
      <c r="N40" s="17">
        <f t="shared" si="5"/>
        <v>477.37271689497715</v>
      </c>
      <c r="P40" s="123">
        <v>2021</v>
      </c>
      <c r="Q40" s="127">
        <v>427035</v>
      </c>
      <c r="R40" s="127">
        <v>362466</v>
      </c>
      <c r="S40" s="127">
        <v>263820</v>
      </c>
      <c r="T40" s="127">
        <v>288851</v>
      </c>
      <c r="U40" s="127">
        <v>424186</v>
      </c>
      <c r="V40" s="127">
        <v>442224</v>
      </c>
      <c r="W40" s="127">
        <v>392918</v>
      </c>
      <c r="X40" s="127">
        <v>359802</v>
      </c>
      <c r="Y40" s="127">
        <v>224070</v>
      </c>
      <c r="Z40" s="127">
        <v>229596</v>
      </c>
      <c r="AA40" s="127">
        <v>309853</v>
      </c>
      <c r="AB40" s="127">
        <v>456964</v>
      </c>
      <c r="AC40" s="19">
        <f t="shared" si="4"/>
        <v>4181785</v>
      </c>
    </row>
    <row r="41" spans="1:29" s="20" customFormat="1" x14ac:dyDescent="0.2">
      <c r="A41" s="22" t="str">
        <f>'(R) Upper Baker'!A41</f>
        <v>Median</v>
      </c>
      <c r="B41" s="23">
        <f t="shared" ref="B41:M41" si="17">MEDIAN(B11:B40)</f>
        <v>495.78763440860212</v>
      </c>
      <c r="C41" s="23">
        <f t="shared" si="17"/>
        <v>484.4717261904762</v>
      </c>
      <c r="D41" s="23">
        <f t="shared" si="17"/>
        <v>460.20698924731181</v>
      </c>
      <c r="E41" s="23">
        <f t="shared" si="17"/>
        <v>509.19513888888889</v>
      </c>
      <c r="F41" s="23">
        <f t="shared" si="17"/>
        <v>594.29637096774195</v>
      </c>
      <c r="G41" s="23">
        <f t="shared" si="17"/>
        <v>613.52430555555566</v>
      </c>
      <c r="H41" s="23">
        <f t="shared" si="17"/>
        <v>545.38239247311822</v>
      </c>
      <c r="I41" s="23">
        <f t="shared" si="17"/>
        <v>487.26814516129036</v>
      </c>
      <c r="J41" s="23">
        <f t="shared" si="17"/>
        <v>358.11250000000001</v>
      </c>
      <c r="K41" s="23">
        <f t="shared" si="17"/>
        <v>356.28427419354841</v>
      </c>
      <c r="L41" s="23">
        <f t="shared" si="17"/>
        <v>439.40486111111113</v>
      </c>
      <c r="M41" s="23">
        <f t="shared" si="17"/>
        <v>470.625</v>
      </c>
      <c r="N41" s="24">
        <f>SUMPRODUCT(B41:M41,$B$9:$M$9)/$N$9</f>
        <v>484.59640410958906</v>
      </c>
      <c r="O41" s="21"/>
      <c r="P41" s="22" t="str">
        <f>A41</f>
        <v>Median</v>
      </c>
      <c r="Q41" s="26">
        <f t="shared" ref="Q41:AB41" si="18">MEDIAN(Q11:Q40)</f>
        <v>368866</v>
      </c>
      <c r="R41" s="26">
        <f t="shared" si="18"/>
        <v>325565</v>
      </c>
      <c r="S41" s="26">
        <f t="shared" si="18"/>
        <v>342394</v>
      </c>
      <c r="T41" s="26">
        <f t="shared" si="18"/>
        <v>366620.5</v>
      </c>
      <c r="U41" s="26">
        <f t="shared" si="18"/>
        <v>442156.5</v>
      </c>
      <c r="V41" s="26">
        <f t="shared" si="18"/>
        <v>441737.5</v>
      </c>
      <c r="W41" s="26">
        <f t="shared" si="18"/>
        <v>405764.5</v>
      </c>
      <c r="X41" s="26">
        <f t="shared" si="18"/>
        <v>362527.5</v>
      </c>
      <c r="Y41" s="26">
        <f t="shared" si="18"/>
        <v>257841</v>
      </c>
      <c r="Z41" s="26">
        <f t="shared" si="18"/>
        <v>265075.5</v>
      </c>
      <c r="AA41" s="26">
        <f t="shared" si="18"/>
        <v>316371.5</v>
      </c>
      <c r="AB41" s="26">
        <f t="shared" si="18"/>
        <v>350145</v>
      </c>
      <c r="AC41" s="27">
        <f t="shared" si="4"/>
        <v>4245064.5</v>
      </c>
    </row>
    <row r="42" spans="1:29" s="20" customFormat="1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1"/>
      <c r="P42" s="44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6">
        <f t="shared" si="4"/>
        <v>0</v>
      </c>
    </row>
    <row r="43" spans="1:29" x14ac:dyDescent="0.2">
      <c r="A43" s="28" t="s">
        <v>61</v>
      </c>
      <c r="B43" s="80">
        <f t="shared" ref="B43:M43" si="19">AVERAGE(B11:B40)</f>
        <v>505.77737455197138</v>
      </c>
      <c r="C43" s="81">
        <f t="shared" si="19"/>
        <v>496.0282738095238</v>
      </c>
      <c r="D43" s="81">
        <f t="shared" si="19"/>
        <v>468.47844982078846</v>
      </c>
      <c r="E43" s="81">
        <f t="shared" si="19"/>
        <v>507.01226851851851</v>
      </c>
      <c r="F43" s="81">
        <f t="shared" si="19"/>
        <v>581.90734767025083</v>
      </c>
      <c r="G43" s="81">
        <f t="shared" si="19"/>
        <v>599.25148148148162</v>
      </c>
      <c r="H43" s="81">
        <f t="shared" si="19"/>
        <v>546.38042114695349</v>
      </c>
      <c r="I43" s="81">
        <f t="shared" si="19"/>
        <v>492.15434587813616</v>
      </c>
      <c r="J43" s="81">
        <f t="shared" si="19"/>
        <v>364.48462962962969</v>
      </c>
      <c r="K43" s="81">
        <f t="shared" si="19"/>
        <v>368.24009856630823</v>
      </c>
      <c r="L43" s="81">
        <f t="shared" si="19"/>
        <v>437.47189814814817</v>
      </c>
      <c r="M43" s="81">
        <f t="shared" si="19"/>
        <v>488.95452508960574</v>
      </c>
      <c r="N43" s="24">
        <f>SUMPRODUCT(B43:M43,$B$9:$M$9)/$N$9</f>
        <v>488.0659436834095</v>
      </c>
      <c r="O43" s="6"/>
      <c r="P43" s="28" t="s">
        <v>61</v>
      </c>
      <c r="Q43" s="83">
        <f t="shared" ref="Q43:AB43" si="20">AVERAGE(Q11:Q40)</f>
        <v>376298.36666666664</v>
      </c>
      <c r="R43" s="84">
        <f t="shared" si="20"/>
        <v>333331</v>
      </c>
      <c r="S43" s="84">
        <f t="shared" si="20"/>
        <v>348547.96666666667</v>
      </c>
      <c r="T43" s="84">
        <f t="shared" si="20"/>
        <v>365048.83333333331</v>
      </c>
      <c r="U43" s="84">
        <f t="shared" si="20"/>
        <v>432939.06666666665</v>
      </c>
      <c r="V43" s="84">
        <f t="shared" si="20"/>
        <v>431461.06666666665</v>
      </c>
      <c r="W43" s="84">
        <f t="shared" si="20"/>
        <v>406507.03333333333</v>
      </c>
      <c r="X43" s="84">
        <f t="shared" si="20"/>
        <v>366162.83333333331</v>
      </c>
      <c r="Y43" s="84">
        <f t="shared" si="20"/>
        <v>262428.93333333335</v>
      </c>
      <c r="Z43" s="84">
        <f t="shared" si="20"/>
        <v>273970.63333333336</v>
      </c>
      <c r="AA43" s="84">
        <f t="shared" si="20"/>
        <v>314979.76666666666</v>
      </c>
      <c r="AB43" s="84">
        <f t="shared" si="20"/>
        <v>363782.16666666669</v>
      </c>
      <c r="AC43" s="85">
        <f t="shared" si="4"/>
        <v>4275457.666666666</v>
      </c>
    </row>
    <row r="44" spans="1:29" x14ac:dyDescent="0.2">
      <c r="A44" s="28" t="s">
        <v>62</v>
      </c>
      <c r="B44" s="78">
        <f>B43-B41</f>
        <v>9.9897401433692607</v>
      </c>
      <c r="C44" s="18">
        <f t="shared" ref="C44:N44" si="21">C43-C41</f>
        <v>11.556547619047592</v>
      </c>
      <c r="D44" s="18">
        <f t="shared" si="21"/>
        <v>8.2714605734766451</v>
      </c>
      <c r="E44" s="18">
        <f t="shared" si="21"/>
        <v>-2.1828703703703809</v>
      </c>
      <c r="F44" s="18">
        <f t="shared" si="21"/>
        <v>-12.389023297491121</v>
      </c>
      <c r="G44" s="18">
        <f t="shared" si="21"/>
        <v>-14.272824074074038</v>
      </c>
      <c r="H44" s="18">
        <f t="shared" si="21"/>
        <v>0.99802867383527882</v>
      </c>
      <c r="I44" s="18">
        <f t="shared" si="21"/>
        <v>4.8862007168457922</v>
      </c>
      <c r="J44" s="18">
        <f t="shared" si="21"/>
        <v>6.3721296296296828</v>
      </c>
      <c r="K44" s="18">
        <f t="shared" si="21"/>
        <v>11.955824372759821</v>
      </c>
      <c r="L44" s="18">
        <f t="shared" si="21"/>
        <v>-1.9329629629629608</v>
      </c>
      <c r="M44" s="18">
        <f t="shared" si="21"/>
        <v>18.329525089605738</v>
      </c>
      <c r="N44" s="79">
        <f t="shared" si="21"/>
        <v>3.4695395738204411</v>
      </c>
      <c r="O44" s="6"/>
      <c r="P44" s="28" t="s">
        <v>62</v>
      </c>
      <c r="Q44" s="78">
        <f>Q43-Q41</f>
        <v>7432.3666666666395</v>
      </c>
      <c r="R44" s="18">
        <f t="shared" ref="R44:AB44" si="22">R43-R41</f>
        <v>7766</v>
      </c>
      <c r="S44" s="18">
        <f t="shared" si="22"/>
        <v>6153.9666666666744</v>
      </c>
      <c r="T44" s="18">
        <f t="shared" si="22"/>
        <v>-1571.6666666666861</v>
      </c>
      <c r="U44" s="18">
        <f t="shared" si="22"/>
        <v>-9217.4333333333489</v>
      </c>
      <c r="V44" s="18">
        <f t="shared" si="22"/>
        <v>-10276.433333333349</v>
      </c>
      <c r="W44" s="18">
        <f t="shared" si="22"/>
        <v>742.53333333332557</v>
      </c>
      <c r="X44" s="18">
        <f t="shared" si="22"/>
        <v>3635.3333333333139</v>
      </c>
      <c r="Y44" s="18">
        <f t="shared" si="22"/>
        <v>4587.9333333333489</v>
      </c>
      <c r="Z44" s="18">
        <f t="shared" si="22"/>
        <v>8895.1333333333605</v>
      </c>
      <c r="AA44" s="18">
        <f t="shared" si="22"/>
        <v>-1391.7333333333372</v>
      </c>
      <c r="AB44" s="82">
        <f t="shared" si="22"/>
        <v>13637.166666666686</v>
      </c>
      <c r="AC44" s="86">
        <f t="shared" si="4"/>
        <v>30393.166666666628</v>
      </c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6:6" s="6" customFormat="1" x14ac:dyDescent="0.2"/>
    <row r="50" spans="6:6" s="6" customFormat="1" x14ac:dyDescent="0.2"/>
    <row r="51" spans="6:6" s="6" customFormat="1" x14ac:dyDescent="0.2">
      <c r="F51" s="87"/>
    </row>
    <row r="52" spans="6:6" s="6" customFormat="1" x14ac:dyDescent="0.2"/>
    <row r="53" spans="6:6" s="6" customFormat="1" x14ac:dyDescent="0.2"/>
    <row r="54" spans="6:6" s="6" customFormat="1" x14ac:dyDescent="0.2"/>
    <row r="55" spans="6:6" s="6" customFormat="1" x14ac:dyDescent="0.2"/>
    <row r="56" spans="6:6" s="6" customFormat="1" x14ac:dyDescent="0.2"/>
    <row r="57" spans="6:6" s="6" customFormat="1" x14ac:dyDescent="0.2"/>
    <row r="58" spans="6:6" s="6" customFormat="1" x14ac:dyDescent="0.2"/>
    <row r="59" spans="6:6" s="6" customFormat="1" x14ac:dyDescent="0.2"/>
    <row r="60" spans="6:6" s="6" customFormat="1" x14ac:dyDescent="0.2"/>
    <row r="61" spans="6:6" s="6" customFormat="1" x14ac:dyDescent="0.2"/>
    <row r="62" spans="6:6" s="6" customFormat="1" x14ac:dyDescent="0.2"/>
    <row r="63" spans="6:6" s="6" customFormat="1" x14ac:dyDescent="0.2"/>
    <row r="64" spans="6:6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7" customFormat="1" x14ac:dyDescent="0.2"/>
    <row r="109" s="7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pans="1:17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7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Q130" s="30"/>
    </row>
    <row r="131" spans="1:17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7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7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7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7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7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7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7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7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7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7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7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7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7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</sheetData>
  <mergeCells count="2">
    <mergeCell ref="A8:N8"/>
    <mergeCell ref="P8:AC8"/>
  </mergeCells>
  <pageMargins left="0.7" right="0.7" top="0.75" bottom="0.75" header="0.3" footer="0.3"/>
  <pageSetup scale="54" pageOrder="overThenDown" orientation="portrait" r:id="rId1"/>
  <colBreaks count="1" manualBreakCount="1">
    <brk id="14" max="9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214"/>
  <sheetViews>
    <sheetView zoomScale="80" zoomScaleNormal="80" workbookViewId="0">
      <selection activeCell="E35" sqref="E35"/>
    </sheetView>
  </sheetViews>
  <sheetFormatPr defaultColWidth="8.85546875" defaultRowHeight="12.75" x14ac:dyDescent="0.2"/>
  <cols>
    <col min="1" max="1" width="10" style="7" customWidth="1"/>
    <col min="2" max="14" width="8.85546875" style="7"/>
    <col min="15" max="15" width="4.85546875" style="7" customWidth="1"/>
    <col min="16" max="28" width="9.85546875" style="6" customWidth="1"/>
    <col min="29" max="29" width="11.5703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31</v>
      </c>
      <c r="P3" s="43" t="str">
        <f>A3</f>
        <v>Mid C Rocky Reach Project input data</v>
      </c>
    </row>
    <row r="7" spans="1:29" x14ac:dyDescent="0.2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P7" s="31"/>
    </row>
    <row r="8" spans="1:29" x14ac:dyDescent="0.2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8"/>
      <c r="P8" s="184" t="s">
        <v>16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10">
        <v>744</v>
      </c>
      <c r="C9" s="10">
        <f>672</f>
        <v>672</v>
      </c>
      <c r="D9" s="10">
        <v>744</v>
      </c>
      <c r="E9" s="10">
        <v>720</v>
      </c>
      <c r="F9" s="10">
        <v>744</v>
      </c>
      <c r="G9" s="10">
        <v>720</v>
      </c>
      <c r="H9" s="10">
        <v>744</v>
      </c>
      <c r="I9" s="10">
        <v>744</v>
      </c>
      <c r="J9" s="10">
        <v>720</v>
      </c>
      <c r="K9" s="10">
        <v>744</v>
      </c>
      <c r="L9" s="10">
        <v>720</v>
      </c>
      <c r="M9" s="10">
        <v>744</v>
      </c>
      <c r="N9" s="11">
        <f>SUM(B9:M9)</f>
        <v>8760</v>
      </c>
      <c r="O9" s="8"/>
      <c r="P9" s="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</row>
    <row r="10" spans="1:29" ht="15.75" customHeight="1" x14ac:dyDescent="0.2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x14ac:dyDescent="0.2">
      <c r="A11" s="3">
        <f>P11</f>
        <v>1992</v>
      </c>
      <c r="B11" s="138">
        <f>Q11/B$9</f>
        <v>723.4663978494624</v>
      </c>
      <c r="C11" s="138">
        <f t="shared" ref="C11:M26" si="0">R11/C$9</f>
        <v>602.24255952380952</v>
      </c>
      <c r="D11" s="138">
        <f t="shared" si="0"/>
        <v>688.5940860215054</v>
      </c>
      <c r="E11" s="138">
        <f t="shared" si="0"/>
        <v>600.64583333333337</v>
      </c>
      <c r="F11" s="138">
        <f t="shared" si="0"/>
        <v>773.28897849462362</v>
      </c>
      <c r="G11" s="138">
        <f t="shared" si="0"/>
        <v>857.63055555555559</v>
      </c>
      <c r="H11" s="138">
        <f t="shared" si="0"/>
        <v>636.99596774193549</v>
      </c>
      <c r="I11" s="138">
        <f t="shared" si="0"/>
        <v>625.13575268817203</v>
      </c>
      <c r="J11" s="138">
        <f t="shared" si="0"/>
        <v>548.51666666666665</v>
      </c>
      <c r="K11" s="138">
        <f t="shared" si="0"/>
        <v>517.35215053763443</v>
      </c>
      <c r="L11" s="138">
        <f t="shared" si="0"/>
        <v>609.70138888888891</v>
      </c>
      <c r="M11" s="138">
        <f t="shared" si="0"/>
        <v>768.55645161290317</v>
      </c>
      <c r="N11" s="15">
        <f t="shared" ref="N11:N41" si="1">SUMPRODUCT(B11:M11,$B$9:$M$9)/$N$9</f>
        <v>663.26769406392691</v>
      </c>
      <c r="P11" s="136">
        <v>1992</v>
      </c>
      <c r="Q11" s="140">
        <v>538259</v>
      </c>
      <c r="R11" s="140">
        <v>404707</v>
      </c>
      <c r="S11" s="140">
        <v>512314</v>
      </c>
      <c r="T11" s="140">
        <v>432465</v>
      </c>
      <c r="U11" s="140">
        <v>575327</v>
      </c>
      <c r="V11" s="140">
        <v>617494</v>
      </c>
      <c r="W11" s="140">
        <v>473925</v>
      </c>
      <c r="X11" s="140">
        <v>465101</v>
      </c>
      <c r="Y11" s="140">
        <v>394932</v>
      </c>
      <c r="Z11" s="140">
        <v>384910</v>
      </c>
      <c r="AA11" s="140">
        <v>438985</v>
      </c>
      <c r="AB11" s="140">
        <v>571806</v>
      </c>
      <c r="AC11" s="16">
        <f>SUM(Q11:AB11)</f>
        <v>5810225</v>
      </c>
    </row>
    <row r="12" spans="1:29" x14ac:dyDescent="0.2">
      <c r="A12" s="136">
        <f t="shared" ref="A12:A40" si="2">P12</f>
        <v>1993</v>
      </c>
      <c r="B12" s="138">
        <f t="shared" ref="B12:B40" si="3">Q12/B$9</f>
        <v>684.29569892473114</v>
      </c>
      <c r="C12" s="138">
        <f t="shared" si="0"/>
        <v>619.68303571428567</v>
      </c>
      <c r="D12" s="138">
        <f t="shared" si="0"/>
        <v>416.55779569892474</v>
      </c>
      <c r="E12" s="138">
        <f t="shared" si="0"/>
        <v>394.36111111111109</v>
      </c>
      <c r="F12" s="138">
        <f t="shared" si="0"/>
        <v>802.35349462365593</v>
      </c>
      <c r="G12" s="138">
        <f t="shared" si="0"/>
        <v>710.27083333333337</v>
      </c>
      <c r="H12" s="138">
        <f t="shared" si="0"/>
        <v>689.64516129032256</v>
      </c>
      <c r="I12" s="138">
        <f t="shared" si="0"/>
        <v>534.11559139784947</v>
      </c>
      <c r="J12" s="138">
        <f t="shared" si="0"/>
        <v>509.52222222222224</v>
      </c>
      <c r="K12" s="138">
        <f t="shared" si="0"/>
        <v>485.44354838709677</v>
      </c>
      <c r="L12" s="138">
        <f t="shared" si="0"/>
        <v>594.25972222222219</v>
      </c>
      <c r="M12" s="138">
        <f t="shared" si="0"/>
        <v>585.57526881720435</v>
      </c>
      <c r="N12" s="15">
        <f t="shared" si="1"/>
        <v>585.59212328767126</v>
      </c>
      <c r="P12" s="136">
        <v>1993</v>
      </c>
      <c r="Q12" s="140">
        <v>509116</v>
      </c>
      <c r="R12" s="140">
        <v>416427</v>
      </c>
      <c r="S12" s="140">
        <v>309919</v>
      </c>
      <c r="T12" s="140">
        <v>283940</v>
      </c>
      <c r="U12" s="140">
        <v>596951</v>
      </c>
      <c r="V12" s="140">
        <v>511395</v>
      </c>
      <c r="W12" s="140">
        <v>513096</v>
      </c>
      <c r="X12" s="140">
        <v>397382</v>
      </c>
      <c r="Y12" s="140">
        <v>366856</v>
      </c>
      <c r="Z12" s="140">
        <v>361170</v>
      </c>
      <c r="AA12" s="140">
        <v>427867</v>
      </c>
      <c r="AB12" s="140">
        <v>435668</v>
      </c>
      <c r="AC12" s="16">
        <f t="shared" ref="AC12:AC44" si="4">SUM(Q12:AB12)</f>
        <v>5129787</v>
      </c>
    </row>
    <row r="13" spans="1:29" x14ac:dyDescent="0.2">
      <c r="A13" s="136">
        <f t="shared" si="2"/>
        <v>1994</v>
      </c>
      <c r="B13" s="138">
        <f t="shared" si="3"/>
        <v>565.59005376344089</v>
      </c>
      <c r="C13" s="138">
        <f t="shared" si="0"/>
        <v>718.19494047619048</v>
      </c>
      <c r="D13" s="138">
        <f t="shared" si="0"/>
        <v>574.23924731182797</v>
      </c>
      <c r="E13" s="138">
        <f t="shared" si="0"/>
        <v>560.57361111111106</v>
      </c>
      <c r="F13" s="138">
        <f t="shared" si="0"/>
        <v>739.95295698924735</v>
      </c>
      <c r="G13" s="138">
        <f t="shared" si="0"/>
        <v>870.54305555555561</v>
      </c>
      <c r="H13" s="138">
        <f t="shared" si="0"/>
        <v>672.85080645161293</v>
      </c>
      <c r="I13" s="138">
        <f t="shared" si="0"/>
        <v>530.08602150537638</v>
      </c>
      <c r="J13" s="138">
        <f t="shared" si="0"/>
        <v>413.00555555555553</v>
      </c>
      <c r="K13" s="138">
        <f t="shared" si="0"/>
        <v>475.72177419354841</v>
      </c>
      <c r="L13" s="138">
        <f t="shared" si="0"/>
        <v>553.38750000000005</v>
      </c>
      <c r="M13" s="138">
        <f t="shared" si="0"/>
        <v>595.23790322580646</v>
      </c>
      <c r="N13" s="15">
        <f t="shared" si="1"/>
        <v>604.92819634703199</v>
      </c>
      <c r="P13" s="136">
        <v>1994</v>
      </c>
      <c r="Q13" s="140">
        <v>420799</v>
      </c>
      <c r="R13" s="140">
        <v>482627</v>
      </c>
      <c r="S13" s="140">
        <v>427234</v>
      </c>
      <c r="T13" s="140">
        <v>403613</v>
      </c>
      <c r="U13" s="140">
        <v>550525</v>
      </c>
      <c r="V13" s="140">
        <v>626791</v>
      </c>
      <c r="W13" s="140">
        <v>500601</v>
      </c>
      <c r="X13" s="140">
        <v>394384</v>
      </c>
      <c r="Y13" s="140">
        <v>297364</v>
      </c>
      <c r="Z13" s="140">
        <v>353937</v>
      </c>
      <c r="AA13" s="140">
        <v>398439</v>
      </c>
      <c r="AB13" s="140">
        <v>442857</v>
      </c>
      <c r="AC13" s="16">
        <f t="shared" si="4"/>
        <v>5299171</v>
      </c>
    </row>
    <row r="14" spans="1:29" x14ac:dyDescent="0.2">
      <c r="A14" s="136">
        <f t="shared" si="2"/>
        <v>1995</v>
      </c>
      <c r="B14" s="138">
        <f t="shared" si="3"/>
        <v>617.12096774193549</v>
      </c>
      <c r="C14" s="138">
        <f t="shared" si="0"/>
        <v>667.16517857142856</v>
      </c>
      <c r="D14" s="138">
        <f t="shared" si="0"/>
        <v>643.22580645161293</v>
      </c>
      <c r="E14" s="138">
        <f t="shared" si="0"/>
        <v>622.68472222222226</v>
      </c>
      <c r="F14" s="138">
        <f t="shared" si="0"/>
        <v>748.79435483870964</v>
      </c>
      <c r="G14" s="138">
        <f t="shared" si="0"/>
        <v>839.7</v>
      </c>
      <c r="H14" s="138">
        <f t="shared" si="0"/>
        <v>765.62768817204301</v>
      </c>
      <c r="I14" s="138">
        <f t="shared" si="0"/>
        <v>630.93413978494618</v>
      </c>
      <c r="J14" s="138">
        <f t="shared" si="0"/>
        <v>481.63749999999999</v>
      </c>
      <c r="K14" s="138">
        <f t="shared" si="0"/>
        <v>567.95430107526886</v>
      </c>
      <c r="L14" s="138">
        <f t="shared" si="0"/>
        <v>652.70555555555552</v>
      </c>
      <c r="M14" s="138">
        <f t="shared" si="0"/>
        <v>903.66263440860212</v>
      </c>
      <c r="N14" s="15">
        <f t="shared" si="1"/>
        <v>678.84760273972597</v>
      </c>
      <c r="P14" s="136">
        <v>1995</v>
      </c>
      <c r="Q14" s="140">
        <v>459138</v>
      </c>
      <c r="R14" s="140">
        <v>448335</v>
      </c>
      <c r="S14" s="140">
        <v>478560</v>
      </c>
      <c r="T14" s="140">
        <v>448333</v>
      </c>
      <c r="U14" s="140">
        <v>557103</v>
      </c>
      <c r="V14" s="140">
        <v>604584</v>
      </c>
      <c r="W14" s="140">
        <v>569627</v>
      </c>
      <c r="X14" s="140">
        <v>469415</v>
      </c>
      <c r="Y14" s="140">
        <v>346779</v>
      </c>
      <c r="Z14" s="140">
        <v>422558</v>
      </c>
      <c r="AA14" s="140">
        <v>469948</v>
      </c>
      <c r="AB14" s="140">
        <v>672325</v>
      </c>
      <c r="AC14" s="16">
        <f t="shared" si="4"/>
        <v>5946705</v>
      </c>
    </row>
    <row r="15" spans="1:29" x14ac:dyDescent="0.2">
      <c r="A15" s="136">
        <f t="shared" si="2"/>
        <v>1996</v>
      </c>
      <c r="B15" s="138">
        <f t="shared" si="3"/>
        <v>913.26881720430106</v>
      </c>
      <c r="C15" s="138">
        <f t="shared" si="0"/>
        <v>904.24702380952385</v>
      </c>
      <c r="D15" s="138">
        <f t="shared" si="0"/>
        <v>933.30645161290317</v>
      </c>
      <c r="E15" s="138">
        <f t="shared" si="0"/>
        <v>923.00277777777774</v>
      </c>
      <c r="F15" s="138">
        <f t="shared" si="0"/>
        <v>935.18682795698919</v>
      </c>
      <c r="G15" s="138">
        <f t="shared" si="0"/>
        <v>944.79166666666663</v>
      </c>
      <c r="H15" s="138">
        <f t="shared" si="0"/>
        <v>927.55779569892468</v>
      </c>
      <c r="I15" s="138">
        <f t="shared" si="0"/>
        <v>839.27284946236557</v>
      </c>
      <c r="J15" s="138">
        <f t="shared" si="0"/>
        <v>627.30555555555554</v>
      </c>
      <c r="K15" s="138">
        <f t="shared" si="0"/>
        <v>634.70161290322585</v>
      </c>
      <c r="L15" s="138">
        <f t="shared" si="0"/>
        <v>656.45138888888891</v>
      </c>
      <c r="M15" s="138">
        <f t="shared" si="0"/>
        <v>758.52419354838707</v>
      </c>
      <c r="N15" s="15">
        <f t="shared" si="1"/>
        <v>833.0461187214612</v>
      </c>
      <c r="P15" s="136">
        <v>1996</v>
      </c>
      <c r="Q15" s="140">
        <v>679472</v>
      </c>
      <c r="R15" s="140">
        <v>607654</v>
      </c>
      <c r="S15" s="140">
        <v>694380</v>
      </c>
      <c r="T15" s="140">
        <v>664562</v>
      </c>
      <c r="U15" s="140">
        <v>695779</v>
      </c>
      <c r="V15" s="140">
        <v>680250</v>
      </c>
      <c r="W15" s="140">
        <v>690103</v>
      </c>
      <c r="X15" s="140">
        <v>624419</v>
      </c>
      <c r="Y15" s="140">
        <v>451660</v>
      </c>
      <c r="Z15" s="140">
        <v>472218</v>
      </c>
      <c r="AA15" s="140">
        <v>472645</v>
      </c>
      <c r="AB15" s="140">
        <v>564342</v>
      </c>
      <c r="AC15" s="16">
        <f t="shared" si="4"/>
        <v>7297484</v>
      </c>
    </row>
    <row r="16" spans="1:29" x14ac:dyDescent="0.2">
      <c r="A16" s="136">
        <f t="shared" si="2"/>
        <v>1997</v>
      </c>
      <c r="B16" s="138">
        <f t="shared" si="3"/>
        <v>881.32258064516134</v>
      </c>
      <c r="C16" s="138">
        <f t="shared" si="0"/>
        <v>908.82440476190482</v>
      </c>
      <c r="D16" s="138">
        <f t="shared" si="0"/>
        <v>835.19354838709683</v>
      </c>
      <c r="E16" s="138">
        <f t="shared" si="0"/>
        <v>901.64444444444439</v>
      </c>
      <c r="F16" s="138">
        <f t="shared" si="0"/>
        <v>944.83064516129036</v>
      </c>
      <c r="G16" s="138">
        <f t="shared" si="0"/>
        <v>944.79166666666663</v>
      </c>
      <c r="H16" s="138">
        <f t="shared" si="0"/>
        <v>932.17069892473114</v>
      </c>
      <c r="I16" s="138">
        <f t="shared" si="0"/>
        <v>878.65053763440858</v>
      </c>
      <c r="J16" s="138">
        <f t="shared" si="0"/>
        <v>684.36527777777781</v>
      </c>
      <c r="K16" s="138">
        <f t="shared" si="0"/>
        <v>728.35215053763443</v>
      </c>
      <c r="L16" s="138">
        <f t="shared" si="0"/>
        <v>668.98472222222222</v>
      </c>
      <c r="M16" s="138">
        <f t="shared" si="0"/>
        <v>862.2836021505376</v>
      </c>
      <c r="N16" s="15">
        <f t="shared" si="1"/>
        <v>847.6372146118722</v>
      </c>
      <c r="P16" s="136">
        <v>1997</v>
      </c>
      <c r="Q16" s="140">
        <v>655704</v>
      </c>
      <c r="R16" s="140">
        <v>610730</v>
      </c>
      <c r="S16" s="140">
        <v>621384</v>
      </c>
      <c r="T16" s="140">
        <v>649184</v>
      </c>
      <c r="U16" s="140">
        <v>702954</v>
      </c>
      <c r="V16" s="140">
        <v>680250</v>
      </c>
      <c r="W16" s="140">
        <v>693535</v>
      </c>
      <c r="X16" s="140">
        <v>653716</v>
      </c>
      <c r="Y16" s="140">
        <v>492743</v>
      </c>
      <c r="Z16" s="140">
        <v>541894</v>
      </c>
      <c r="AA16" s="140">
        <v>481669</v>
      </c>
      <c r="AB16" s="140">
        <v>641539</v>
      </c>
      <c r="AC16" s="16">
        <f t="shared" si="4"/>
        <v>7425302</v>
      </c>
    </row>
    <row r="17" spans="1:29" x14ac:dyDescent="0.2">
      <c r="A17" s="136">
        <f t="shared" si="2"/>
        <v>1998</v>
      </c>
      <c r="B17" s="138">
        <f t="shared" si="3"/>
        <v>755.63575268817203</v>
      </c>
      <c r="C17" s="138">
        <f t="shared" si="0"/>
        <v>880.05357142857144</v>
      </c>
      <c r="D17" s="138">
        <f t="shared" si="0"/>
        <v>763.65322580645159</v>
      </c>
      <c r="E17" s="138">
        <f t="shared" si="0"/>
        <v>540.11388888888894</v>
      </c>
      <c r="F17" s="138">
        <f t="shared" si="0"/>
        <v>899.41129032258061</v>
      </c>
      <c r="G17" s="138">
        <f t="shared" si="0"/>
        <v>911.4375</v>
      </c>
      <c r="H17" s="138">
        <f t="shared" si="0"/>
        <v>817.7163978494624</v>
      </c>
      <c r="I17" s="138">
        <f t="shared" si="0"/>
        <v>717.4677419354839</v>
      </c>
      <c r="J17" s="138">
        <f t="shared" si="0"/>
        <v>542.32500000000005</v>
      </c>
      <c r="K17" s="138">
        <f t="shared" si="0"/>
        <v>500.54032258064518</v>
      </c>
      <c r="L17" s="138">
        <f t="shared" si="0"/>
        <v>575.80694444444441</v>
      </c>
      <c r="M17" s="138">
        <f t="shared" si="0"/>
        <v>691.08736559139788</v>
      </c>
      <c r="N17" s="15">
        <f t="shared" si="1"/>
        <v>715.73390410958905</v>
      </c>
      <c r="P17" s="136">
        <v>1998</v>
      </c>
      <c r="Q17" s="140">
        <v>562193</v>
      </c>
      <c r="R17" s="140">
        <v>591396</v>
      </c>
      <c r="S17" s="140">
        <v>568158</v>
      </c>
      <c r="T17" s="140">
        <v>388882</v>
      </c>
      <c r="U17" s="140">
        <v>669162</v>
      </c>
      <c r="V17" s="140">
        <v>656235</v>
      </c>
      <c r="W17" s="140">
        <v>608381</v>
      </c>
      <c r="X17" s="140">
        <v>533796</v>
      </c>
      <c r="Y17" s="140">
        <v>390474</v>
      </c>
      <c r="Z17" s="140">
        <v>372402</v>
      </c>
      <c r="AA17" s="140">
        <v>414581</v>
      </c>
      <c r="AB17" s="140">
        <v>514169</v>
      </c>
      <c r="AC17" s="16">
        <f t="shared" si="4"/>
        <v>6269829</v>
      </c>
    </row>
    <row r="18" spans="1:29" x14ac:dyDescent="0.2">
      <c r="A18" s="136">
        <f t="shared" si="2"/>
        <v>1999</v>
      </c>
      <c r="B18" s="138">
        <f t="shared" si="3"/>
        <v>875.15188172043008</v>
      </c>
      <c r="C18" s="138">
        <f t="shared" si="0"/>
        <v>886.88095238095241</v>
      </c>
      <c r="D18" s="138">
        <f t="shared" si="0"/>
        <v>863.81720430107532</v>
      </c>
      <c r="E18" s="138">
        <f t="shared" si="0"/>
        <v>840.27638888888885</v>
      </c>
      <c r="F18" s="138">
        <f t="shared" si="0"/>
        <v>900.80107526881716</v>
      </c>
      <c r="G18" s="138">
        <f t="shared" si="0"/>
        <v>938.05</v>
      </c>
      <c r="H18" s="138">
        <f t="shared" si="0"/>
        <v>931.51612903225805</v>
      </c>
      <c r="I18" s="138">
        <f t="shared" si="0"/>
        <v>923.76881720430106</v>
      </c>
      <c r="J18" s="138">
        <f t="shared" si="0"/>
        <v>706.13333333333333</v>
      </c>
      <c r="K18" s="138">
        <f t="shared" si="0"/>
        <v>599.99327956989248</v>
      </c>
      <c r="L18" s="138">
        <f t="shared" si="0"/>
        <v>714.58194444444439</v>
      </c>
      <c r="M18" s="138">
        <f t="shared" si="0"/>
        <v>904.89381720430106</v>
      </c>
      <c r="N18" s="15">
        <f t="shared" si="1"/>
        <v>840.55376712328768</v>
      </c>
      <c r="P18" s="136">
        <v>1999</v>
      </c>
      <c r="Q18" s="140">
        <v>651113</v>
      </c>
      <c r="R18" s="140">
        <v>595984</v>
      </c>
      <c r="S18" s="140">
        <v>642680</v>
      </c>
      <c r="T18" s="140">
        <v>604999</v>
      </c>
      <c r="U18" s="140">
        <v>670196</v>
      </c>
      <c r="V18" s="140">
        <v>675396</v>
      </c>
      <c r="W18" s="140">
        <v>693048</v>
      </c>
      <c r="X18" s="140">
        <v>687284</v>
      </c>
      <c r="Y18" s="140">
        <v>508416</v>
      </c>
      <c r="Z18" s="140">
        <v>446395</v>
      </c>
      <c r="AA18" s="140">
        <v>514499</v>
      </c>
      <c r="AB18" s="140">
        <v>673241</v>
      </c>
      <c r="AC18" s="16">
        <f t="shared" si="4"/>
        <v>7363251</v>
      </c>
    </row>
    <row r="19" spans="1:29" x14ac:dyDescent="0.2">
      <c r="A19" s="136">
        <f t="shared" si="2"/>
        <v>2000</v>
      </c>
      <c r="B19" s="138">
        <f t="shared" si="3"/>
        <v>906.51612903225805</v>
      </c>
      <c r="C19" s="138">
        <f t="shared" si="0"/>
        <v>805.27380952380952</v>
      </c>
      <c r="D19" s="138">
        <f t="shared" si="0"/>
        <v>689.5927419354839</v>
      </c>
      <c r="E19" s="138">
        <f t="shared" si="0"/>
        <v>849.3416666666667</v>
      </c>
      <c r="F19" s="138">
        <f t="shared" si="0"/>
        <v>903.58198924731187</v>
      </c>
      <c r="G19" s="138">
        <f t="shared" si="0"/>
        <v>795.15972222222217</v>
      </c>
      <c r="H19" s="138">
        <f t="shared" si="0"/>
        <v>781.41532258064512</v>
      </c>
      <c r="I19" s="138">
        <f t="shared" si="0"/>
        <v>705.07392473118284</v>
      </c>
      <c r="J19" s="138">
        <f t="shared" si="0"/>
        <v>568.35</v>
      </c>
      <c r="K19" s="138">
        <f t="shared" si="0"/>
        <v>523.4677419354839</v>
      </c>
      <c r="L19" s="138">
        <f t="shared" si="0"/>
        <v>652.12916666666672</v>
      </c>
      <c r="M19" s="138">
        <f t="shared" si="0"/>
        <v>728.35215053763443</v>
      </c>
      <c r="N19" s="15">
        <f t="shared" si="1"/>
        <v>742.12351598173518</v>
      </c>
      <c r="P19" s="136">
        <v>2000</v>
      </c>
      <c r="Q19" s="140">
        <v>674448</v>
      </c>
      <c r="R19" s="140">
        <v>541144</v>
      </c>
      <c r="S19" s="140">
        <v>513057</v>
      </c>
      <c r="T19" s="140">
        <v>611526</v>
      </c>
      <c r="U19" s="140">
        <v>672265</v>
      </c>
      <c r="V19" s="140">
        <v>572515</v>
      </c>
      <c r="W19" s="140">
        <v>581373</v>
      </c>
      <c r="X19" s="140">
        <v>524575</v>
      </c>
      <c r="Y19" s="140">
        <v>409212</v>
      </c>
      <c r="Z19" s="140">
        <v>389460</v>
      </c>
      <c r="AA19" s="140">
        <v>469533</v>
      </c>
      <c r="AB19" s="140">
        <v>541894</v>
      </c>
      <c r="AC19" s="16">
        <f t="shared" si="4"/>
        <v>6501002</v>
      </c>
    </row>
    <row r="20" spans="1:29" x14ac:dyDescent="0.2">
      <c r="A20" s="136">
        <f t="shared" si="2"/>
        <v>2001</v>
      </c>
      <c r="B20" s="138">
        <f t="shared" si="3"/>
        <v>645.8736559139785</v>
      </c>
      <c r="C20" s="138">
        <f t="shared" si="0"/>
        <v>617.30208333333337</v>
      </c>
      <c r="D20" s="138">
        <f t="shared" si="0"/>
        <v>533.39112903225805</v>
      </c>
      <c r="E20" s="138">
        <f t="shared" si="0"/>
        <v>448.53194444444443</v>
      </c>
      <c r="F20" s="138">
        <f t="shared" si="0"/>
        <v>427.95967741935482</v>
      </c>
      <c r="G20" s="138">
        <f t="shared" si="0"/>
        <v>589.38333333333333</v>
      </c>
      <c r="H20" s="138">
        <f t="shared" si="0"/>
        <v>436.22849462365593</v>
      </c>
      <c r="I20" s="138">
        <f t="shared" si="0"/>
        <v>552.45295698924735</v>
      </c>
      <c r="J20" s="138">
        <f t="shared" si="0"/>
        <v>481.09166666666664</v>
      </c>
      <c r="K20" s="138">
        <f t="shared" si="0"/>
        <v>443.99193548387098</v>
      </c>
      <c r="L20" s="138">
        <f t="shared" si="0"/>
        <v>560.83472222222224</v>
      </c>
      <c r="M20" s="138">
        <f t="shared" si="0"/>
        <v>615.93548387096769</v>
      </c>
      <c r="N20" s="15">
        <f t="shared" si="1"/>
        <v>528.79600456621006</v>
      </c>
      <c r="P20" s="136">
        <v>2001</v>
      </c>
      <c r="Q20" s="140">
        <v>480530</v>
      </c>
      <c r="R20" s="140">
        <v>414827</v>
      </c>
      <c r="S20" s="140">
        <v>396843</v>
      </c>
      <c r="T20" s="140">
        <v>322943</v>
      </c>
      <c r="U20" s="140">
        <v>318402</v>
      </c>
      <c r="V20" s="140">
        <v>424356</v>
      </c>
      <c r="W20" s="140">
        <v>324554</v>
      </c>
      <c r="X20" s="140">
        <v>411025</v>
      </c>
      <c r="Y20" s="140">
        <v>346386</v>
      </c>
      <c r="Z20" s="140">
        <v>330330</v>
      </c>
      <c r="AA20" s="140">
        <v>403801</v>
      </c>
      <c r="AB20" s="140">
        <v>458256</v>
      </c>
      <c r="AC20" s="16">
        <f t="shared" si="4"/>
        <v>4632253</v>
      </c>
    </row>
    <row r="21" spans="1:29" x14ac:dyDescent="0.2">
      <c r="A21" s="136">
        <f t="shared" si="2"/>
        <v>2002</v>
      </c>
      <c r="B21" s="138">
        <f t="shared" si="3"/>
        <v>666.23118279569894</v>
      </c>
      <c r="C21" s="138">
        <f t="shared" si="0"/>
        <v>658.40029761904759</v>
      </c>
      <c r="D21" s="138">
        <f t="shared" si="0"/>
        <v>513.15053763440858</v>
      </c>
      <c r="E21" s="138">
        <f t="shared" si="0"/>
        <v>717.67361111111109</v>
      </c>
      <c r="F21" s="138">
        <f t="shared" si="0"/>
        <v>842.49731182795699</v>
      </c>
      <c r="G21" s="138">
        <f t="shared" si="0"/>
        <v>942.71527777777783</v>
      </c>
      <c r="H21" s="138">
        <f t="shared" si="0"/>
        <v>917.04838709677415</v>
      </c>
      <c r="I21" s="138">
        <f t="shared" si="0"/>
        <v>744.94892473118284</v>
      </c>
      <c r="J21" s="138">
        <f t="shared" si="0"/>
        <v>528.33888888888885</v>
      </c>
      <c r="K21" s="138">
        <f t="shared" si="0"/>
        <v>562.79435483870964</v>
      </c>
      <c r="L21" s="138">
        <f t="shared" si="0"/>
        <v>654.73888888888894</v>
      </c>
      <c r="M21" s="138">
        <f t="shared" si="0"/>
        <v>660.70430107526886</v>
      </c>
      <c r="N21" s="15">
        <f t="shared" si="1"/>
        <v>701.00776255707763</v>
      </c>
      <c r="P21" s="136">
        <v>2002</v>
      </c>
      <c r="Q21" s="140">
        <v>495676</v>
      </c>
      <c r="R21" s="140">
        <v>442445</v>
      </c>
      <c r="S21" s="140">
        <v>381784</v>
      </c>
      <c r="T21" s="140">
        <v>516725</v>
      </c>
      <c r="U21" s="140">
        <v>626818</v>
      </c>
      <c r="V21" s="140">
        <v>678755</v>
      </c>
      <c r="W21" s="140">
        <v>682284</v>
      </c>
      <c r="X21" s="140">
        <v>554242</v>
      </c>
      <c r="Y21" s="140">
        <v>380404</v>
      </c>
      <c r="Z21" s="140">
        <v>418719</v>
      </c>
      <c r="AA21" s="140">
        <v>471412</v>
      </c>
      <c r="AB21" s="140">
        <v>491564</v>
      </c>
      <c r="AC21" s="16">
        <f t="shared" si="4"/>
        <v>6140828</v>
      </c>
    </row>
    <row r="22" spans="1:29" x14ac:dyDescent="0.2">
      <c r="A22" s="136">
        <f t="shared" si="2"/>
        <v>2003</v>
      </c>
      <c r="B22" s="138">
        <f t="shared" si="3"/>
        <v>554.97177419354841</v>
      </c>
      <c r="C22" s="138">
        <f t="shared" si="0"/>
        <v>504.40029761904759</v>
      </c>
      <c r="D22" s="138">
        <f t="shared" si="0"/>
        <v>582.47311827956992</v>
      </c>
      <c r="E22" s="138">
        <f t="shared" si="0"/>
        <v>703.9</v>
      </c>
      <c r="F22" s="138">
        <f t="shared" si="0"/>
        <v>821.41801075268813</v>
      </c>
      <c r="G22" s="138">
        <f t="shared" si="0"/>
        <v>832.57361111111106</v>
      </c>
      <c r="H22" s="138">
        <f t="shared" si="0"/>
        <v>697.66129032258061</v>
      </c>
      <c r="I22" s="138">
        <f t="shared" si="0"/>
        <v>641.75</v>
      </c>
      <c r="J22" s="138">
        <f t="shared" si="0"/>
        <v>489.33333333333331</v>
      </c>
      <c r="K22" s="138">
        <f t="shared" si="0"/>
        <v>552.10215053763443</v>
      </c>
      <c r="L22" s="138">
        <f t="shared" si="0"/>
        <v>622.61249999999995</v>
      </c>
      <c r="M22" s="138">
        <f t="shared" si="0"/>
        <v>728.89919354838707</v>
      </c>
      <c r="N22" s="15">
        <f t="shared" si="1"/>
        <v>645.29680365296804</v>
      </c>
      <c r="P22" s="136">
        <v>2003</v>
      </c>
      <c r="Q22" s="140">
        <v>412899</v>
      </c>
      <c r="R22" s="140">
        <v>338957</v>
      </c>
      <c r="S22" s="140">
        <v>433360</v>
      </c>
      <c r="T22" s="140">
        <v>506808</v>
      </c>
      <c r="U22" s="140">
        <v>611135</v>
      </c>
      <c r="V22" s="140">
        <v>599453</v>
      </c>
      <c r="W22" s="140">
        <v>519060</v>
      </c>
      <c r="X22" s="140">
        <v>477462</v>
      </c>
      <c r="Y22" s="140">
        <v>352320</v>
      </c>
      <c r="Z22" s="140">
        <v>410764</v>
      </c>
      <c r="AA22" s="140">
        <v>448281</v>
      </c>
      <c r="AB22" s="140">
        <v>542301</v>
      </c>
      <c r="AC22" s="16">
        <f t="shared" si="4"/>
        <v>5652800</v>
      </c>
    </row>
    <row r="23" spans="1:29" x14ac:dyDescent="0.2">
      <c r="A23" s="136">
        <f t="shared" si="2"/>
        <v>2004</v>
      </c>
      <c r="B23" s="138">
        <f t="shared" si="3"/>
        <v>674.61155913978496</v>
      </c>
      <c r="C23" s="138">
        <f t="shared" si="0"/>
        <v>611.27380952380952</v>
      </c>
      <c r="D23" s="138">
        <f t="shared" si="0"/>
        <v>525.46102150537638</v>
      </c>
      <c r="E23" s="138">
        <f t="shared" si="0"/>
        <v>601.48888888888894</v>
      </c>
      <c r="F23" s="138">
        <f t="shared" si="0"/>
        <v>738.08198924731187</v>
      </c>
      <c r="G23" s="138">
        <f t="shared" si="0"/>
        <v>817.96944444444443</v>
      </c>
      <c r="H23" s="138">
        <f t="shared" si="0"/>
        <v>671.67338709677415</v>
      </c>
      <c r="I23" s="138">
        <f t="shared" si="0"/>
        <v>638.79569892473114</v>
      </c>
      <c r="J23" s="138">
        <f t="shared" si="0"/>
        <v>542.01250000000005</v>
      </c>
      <c r="K23" s="138">
        <f t="shared" si="0"/>
        <v>558.88844086021504</v>
      </c>
      <c r="L23" s="138">
        <f t="shared" si="0"/>
        <v>628.59305555555557</v>
      </c>
      <c r="M23" s="138">
        <f t="shared" si="0"/>
        <v>749.98655913978496</v>
      </c>
      <c r="N23" s="15">
        <f t="shared" si="1"/>
        <v>646.84942922374432</v>
      </c>
      <c r="P23" s="136">
        <v>2004</v>
      </c>
      <c r="Q23" s="140">
        <v>501911</v>
      </c>
      <c r="R23" s="140">
        <v>410776</v>
      </c>
      <c r="S23" s="140">
        <v>390943</v>
      </c>
      <c r="T23" s="140">
        <v>433072</v>
      </c>
      <c r="U23" s="140">
        <v>549133</v>
      </c>
      <c r="V23" s="140">
        <v>588938</v>
      </c>
      <c r="W23" s="140">
        <v>499725</v>
      </c>
      <c r="X23" s="140">
        <v>475264</v>
      </c>
      <c r="Y23" s="140">
        <v>390249</v>
      </c>
      <c r="Z23" s="140">
        <v>415813</v>
      </c>
      <c r="AA23" s="140">
        <v>452587</v>
      </c>
      <c r="AB23" s="140">
        <v>557990</v>
      </c>
      <c r="AC23" s="16">
        <f t="shared" si="4"/>
        <v>5666401</v>
      </c>
    </row>
    <row r="24" spans="1:29" x14ac:dyDescent="0.2">
      <c r="A24" s="136">
        <f t="shared" si="2"/>
        <v>2005</v>
      </c>
      <c r="B24" s="138">
        <f t="shared" si="3"/>
        <v>695.94354838709683</v>
      </c>
      <c r="C24" s="138">
        <f t="shared" si="0"/>
        <v>705.83482142857144</v>
      </c>
      <c r="D24" s="138">
        <f t="shared" si="0"/>
        <v>648.69758064516134</v>
      </c>
      <c r="E24" s="138">
        <f t="shared" si="0"/>
        <v>576.99166666666667</v>
      </c>
      <c r="F24" s="138">
        <f t="shared" si="0"/>
        <v>769.23387096774195</v>
      </c>
      <c r="G24" s="138">
        <f t="shared" si="0"/>
        <v>812.71249999999998</v>
      </c>
      <c r="H24" s="138">
        <f t="shared" si="0"/>
        <v>834.26075268817203</v>
      </c>
      <c r="I24" s="138">
        <f t="shared" si="0"/>
        <v>732.36424731182797</v>
      </c>
      <c r="J24" s="138">
        <f t="shared" si="0"/>
        <v>516.47500000000002</v>
      </c>
      <c r="K24" s="138">
        <f t="shared" si="0"/>
        <v>582.47311827956992</v>
      </c>
      <c r="L24" s="138">
        <f t="shared" si="0"/>
        <v>632.51527777777778</v>
      </c>
      <c r="M24" s="138">
        <f t="shared" si="0"/>
        <v>654.33467741935488</v>
      </c>
      <c r="N24" s="15">
        <f t="shared" si="1"/>
        <v>680.44041095890407</v>
      </c>
      <c r="P24" s="136">
        <v>2005</v>
      </c>
      <c r="Q24" s="140">
        <v>517782</v>
      </c>
      <c r="R24" s="140">
        <v>474321</v>
      </c>
      <c r="S24" s="140">
        <v>482631</v>
      </c>
      <c r="T24" s="140">
        <v>415434</v>
      </c>
      <c r="U24" s="140">
        <v>572310</v>
      </c>
      <c r="V24" s="140">
        <v>585153</v>
      </c>
      <c r="W24" s="140">
        <v>620690</v>
      </c>
      <c r="X24" s="140">
        <v>544879</v>
      </c>
      <c r="Y24" s="140">
        <v>371862</v>
      </c>
      <c r="Z24" s="140">
        <v>433360</v>
      </c>
      <c r="AA24" s="140">
        <v>455411</v>
      </c>
      <c r="AB24" s="140">
        <v>486825</v>
      </c>
      <c r="AC24" s="16">
        <f t="shared" si="4"/>
        <v>5960658</v>
      </c>
    </row>
    <row r="25" spans="1:29" x14ac:dyDescent="0.2">
      <c r="A25" s="136">
        <f t="shared" si="2"/>
        <v>2006</v>
      </c>
      <c r="B25" s="138">
        <f t="shared" si="3"/>
        <v>705.09543010752691</v>
      </c>
      <c r="C25" s="138">
        <f t="shared" si="0"/>
        <v>702.19791666666663</v>
      </c>
      <c r="D25" s="138">
        <f t="shared" si="0"/>
        <v>603.70161290322585</v>
      </c>
      <c r="E25" s="138">
        <f t="shared" si="0"/>
        <v>867.16805555555561</v>
      </c>
      <c r="F25" s="138">
        <f t="shared" si="0"/>
        <v>904.27553763440858</v>
      </c>
      <c r="G25" s="138">
        <f t="shared" si="0"/>
        <v>942.51111111111106</v>
      </c>
      <c r="H25" s="138">
        <f t="shared" si="0"/>
        <v>806.90456989247309</v>
      </c>
      <c r="I25" s="138">
        <f t="shared" si="0"/>
        <v>698.67069892473114</v>
      </c>
      <c r="J25" s="138">
        <f t="shared" si="0"/>
        <v>506.62638888888887</v>
      </c>
      <c r="K25" s="138">
        <f t="shared" si="0"/>
        <v>496.59543010752691</v>
      </c>
      <c r="L25" s="138">
        <f t="shared" si="0"/>
        <v>564.98472222222222</v>
      </c>
      <c r="M25" s="138">
        <f t="shared" si="0"/>
        <v>643.20026881720435</v>
      </c>
      <c r="N25" s="15">
        <f t="shared" si="1"/>
        <v>703.32054794520548</v>
      </c>
      <c r="P25" s="136">
        <v>2006</v>
      </c>
      <c r="Q25" s="140">
        <v>524591</v>
      </c>
      <c r="R25" s="140">
        <v>471877</v>
      </c>
      <c r="S25" s="140">
        <v>449154</v>
      </c>
      <c r="T25" s="140">
        <v>624361</v>
      </c>
      <c r="U25" s="140">
        <v>672781</v>
      </c>
      <c r="V25" s="140">
        <v>678608</v>
      </c>
      <c r="W25" s="140">
        <v>600337</v>
      </c>
      <c r="X25" s="140">
        <v>519811</v>
      </c>
      <c r="Y25" s="140">
        <v>364771</v>
      </c>
      <c r="Z25" s="140">
        <v>369467</v>
      </c>
      <c r="AA25" s="140">
        <v>406789</v>
      </c>
      <c r="AB25" s="140">
        <v>478541</v>
      </c>
      <c r="AC25" s="16">
        <f t="shared" si="4"/>
        <v>6161088</v>
      </c>
    </row>
    <row r="26" spans="1:29" x14ac:dyDescent="0.2">
      <c r="A26" s="136">
        <f t="shared" si="2"/>
        <v>2007</v>
      </c>
      <c r="B26" s="138">
        <f t="shared" si="3"/>
        <v>768.51612903225805</v>
      </c>
      <c r="C26" s="138">
        <f t="shared" si="0"/>
        <v>603.98065476190482</v>
      </c>
      <c r="D26" s="138">
        <f t="shared" si="0"/>
        <v>771.88978494623655</v>
      </c>
      <c r="E26" s="138">
        <f t="shared" si="0"/>
        <v>919.40555555555557</v>
      </c>
      <c r="F26" s="138">
        <f t="shared" si="0"/>
        <v>934.55779569892468</v>
      </c>
      <c r="G26" s="138">
        <f t="shared" si="0"/>
        <v>896.19305555555559</v>
      </c>
      <c r="H26" s="138">
        <f t="shared" si="0"/>
        <v>824.2836021505376</v>
      </c>
      <c r="I26" s="138">
        <f t="shared" si="0"/>
        <v>731.76478494623655</v>
      </c>
      <c r="J26" s="138">
        <f t="shared" si="0"/>
        <v>468.07083333333333</v>
      </c>
      <c r="K26" s="138">
        <f t="shared" si="0"/>
        <v>481.27956989247309</v>
      </c>
      <c r="L26" s="138">
        <f t="shared" si="0"/>
        <v>587.35416666666663</v>
      </c>
      <c r="M26" s="138">
        <f t="shared" si="0"/>
        <v>620.88440860215053</v>
      </c>
      <c r="N26" s="15">
        <f t="shared" si="1"/>
        <v>718.27568493150682</v>
      </c>
      <c r="P26" s="136">
        <v>2007</v>
      </c>
      <c r="Q26" s="140">
        <v>571776</v>
      </c>
      <c r="R26" s="140">
        <v>405875</v>
      </c>
      <c r="S26" s="140">
        <v>574286</v>
      </c>
      <c r="T26" s="140">
        <v>661972</v>
      </c>
      <c r="U26" s="140">
        <v>695311</v>
      </c>
      <c r="V26" s="140">
        <v>645259</v>
      </c>
      <c r="W26" s="140">
        <v>613267</v>
      </c>
      <c r="X26" s="140">
        <v>544433</v>
      </c>
      <c r="Y26" s="140">
        <v>337011</v>
      </c>
      <c r="Z26" s="140">
        <v>358072</v>
      </c>
      <c r="AA26" s="140">
        <v>422895</v>
      </c>
      <c r="AB26" s="140">
        <v>461938</v>
      </c>
      <c r="AC26" s="16">
        <f t="shared" si="4"/>
        <v>6292095</v>
      </c>
    </row>
    <row r="27" spans="1:29" x14ac:dyDescent="0.2">
      <c r="A27" s="136">
        <f t="shared" si="2"/>
        <v>2008</v>
      </c>
      <c r="B27" s="138">
        <f t="shared" si="3"/>
        <v>704.47043010752691</v>
      </c>
      <c r="C27" s="138">
        <f t="shared" ref="C27:C40" si="5">R27/C$9</f>
        <v>654.25446428571433</v>
      </c>
      <c r="D27" s="138">
        <f t="shared" ref="D27:D40" si="6">S27/D$9</f>
        <v>578.46102150537638</v>
      </c>
      <c r="E27" s="138">
        <f t="shared" ref="E27:E40" si="7">T27/E$9</f>
        <v>598.30138888888894</v>
      </c>
      <c r="F27" s="138">
        <f t="shared" ref="F27:F40" si="8">U27/F$9</f>
        <v>856.73118279569894</v>
      </c>
      <c r="G27" s="138">
        <f t="shared" ref="G27:G40" si="9">V27/G$9</f>
        <v>944.74027777777781</v>
      </c>
      <c r="H27" s="138">
        <f t="shared" ref="H27:H40" si="10">W27/H$9</f>
        <v>818.80913978494618</v>
      </c>
      <c r="I27" s="138">
        <f t="shared" ref="I27:I40" si="11">X27/I$9</f>
        <v>593.14919354838707</v>
      </c>
      <c r="J27" s="138">
        <f t="shared" ref="J27:J40" si="12">Y27/J$9</f>
        <v>477.94583333333333</v>
      </c>
      <c r="K27" s="138">
        <f t="shared" ref="K27:K40" si="13">Z27/K$9</f>
        <v>479.90322580645159</v>
      </c>
      <c r="L27" s="138">
        <f t="shared" ref="L27:L40" si="14">AA27/L$9</f>
        <v>560.48749999999995</v>
      </c>
      <c r="M27" s="138">
        <f t="shared" ref="M27:M40" si="15">AB27/M$9</f>
        <v>644.72580645161293</v>
      </c>
      <c r="N27" s="15">
        <f t="shared" si="1"/>
        <v>659.52636986301366</v>
      </c>
      <c r="P27" s="136">
        <v>2008</v>
      </c>
      <c r="Q27" s="140">
        <v>524126</v>
      </c>
      <c r="R27" s="140">
        <v>439659</v>
      </c>
      <c r="S27" s="140">
        <v>430375</v>
      </c>
      <c r="T27" s="140">
        <v>430777</v>
      </c>
      <c r="U27" s="140">
        <v>637408</v>
      </c>
      <c r="V27" s="140">
        <v>680213</v>
      </c>
      <c r="W27" s="140">
        <v>609194</v>
      </c>
      <c r="X27" s="140">
        <v>441303</v>
      </c>
      <c r="Y27" s="140">
        <v>344121</v>
      </c>
      <c r="Z27" s="140">
        <v>357048</v>
      </c>
      <c r="AA27" s="140">
        <v>403551</v>
      </c>
      <c r="AB27" s="140">
        <v>479676</v>
      </c>
      <c r="AC27" s="16">
        <f t="shared" si="4"/>
        <v>5777451</v>
      </c>
    </row>
    <row r="28" spans="1:29" x14ac:dyDescent="0.2">
      <c r="A28" s="136">
        <f t="shared" si="2"/>
        <v>2009</v>
      </c>
      <c r="B28" s="138">
        <f t="shared" si="3"/>
        <v>720.12231182795699</v>
      </c>
      <c r="C28" s="138">
        <f t="shared" si="5"/>
        <v>558.26934523809518</v>
      </c>
      <c r="D28" s="138">
        <f t="shared" si="6"/>
        <v>508.11290322580646</v>
      </c>
      <c r="E28" s="138">
        <f t="shared" si="7"/>
        <v>709.83194444444439</v>
      </c>
      <c r="F28" s="138">
        <f t="shared" si="8"/>
        <v>763.45161290322585</v>
      </c>
      <c r="G28" s="138">
        <f t="shared" si="9"/>
        <v>886.32500000000005</v>
      </c>
      <c r="H28" s="138">
        <f t="shared" si="10"/>
        <v>675.125</v>
      </c>
      <c r="I28" s="138">
        <f t="shared" si="11"/>
        <v>528.27284946236557</v>
      </c>
      <c r="J28" s="138">
        <f t="shared" si="12"/>
        <v>408.6611111111111</v>
      </c>
      <c r="K28" s="138">
        <f t="shared" si="13"/>
        <v>430.95698924731181</v>
      </c>
      <c r="L28" s="138">
        <f t="shared" si="14"/>
        <v>569.01805555555552</v>
      </c>
      <c r="M28" s="138">
        <f t="shared" si="15"/>
        <v>658.96370967741939</v>
      </c>
      <c r="N28" s="15">
        <f t="shared" si="1"/>
        <v>618.30627853881276</v>
      </c>
      <c r="P28" s="136">
        <v>2009</v>
      </c>
      <c r="Q28" s="140">
        <v>535771</v>
      </c>
      <c r="R28" s="140">
        <v>375157</v>
      </c>
      <c r="S28" s="140">
        <v>378036</v>
      </c>
      <c r="T28" s="140">
        <v>511079</v>
      </c>
      <c r="U28" s="140">
        <v>568008</v>
      </c>
      <c r="V28" s="140">
        <v>638154</v>
      </c>
      <c r="W28" s="140">
        <v>502293</v>
      </c>
      <c r="X28" s="140">
        <v>393035</v>
      </c>
      <c r="Y28" s="140">
        <v>294236</v>
      </c>
      <c r="Z28" s="140">
        <v>320632</v>
      </c>
      <c r="AA28" s="140">
        <v>409693</v>
      </c>
      <c r="AB28" s="140">
        <v>490269</v>
      </c>
      <c r="AC28" s="16">
        <f t="shared" si="4"/>
        <v>5416363</v>
      </c>
    </row>
    <row r="29" spans="1:29" x14ac:dyDescent="0.2">
      <c r="A29" s="136">
        <f t="shared" si="2"/>
        <v>2010</v>
      </c>
      <c r="B29" s="138">
        <f t="shared" si="3"/>
        <v>525.65994623655911</v>
      </c>
      <c r="C29" s="138">
        <f t="shared" si="5"/>
        <v>528.46279761904759</v>
      </c>
      <c r="D29" s="138">
        <f t="shared" si="6"/>
        <v>484.97849462365593</v>
      </c>
      <c r="E29" s="138">
        <f t="shared" si="7"/>
        <v>482.77222222222224</v>
      </c>
      <c r="F29" s="138">
        <f t="shared" si="8"/>
        <v>723.44489247311833</v>
      </c>
      <c r="G29" s="138">
        <f t="shared" si="9"/>
        <v>885.19722222222219</v>
      </c>
      <c r="H29" s="138">
        <f t="shared" si="10"/>
        <v>759.13575268817203</v>
      </c>
      <c r="I29" s="138">
        <f t="shared" si="11"/>
        <v>575.26747311827955</v>
      </c>
      <c r="J29" s="138">
        <f t="shared" si="12"/>
        <v>416.74305555555554</v>
      </c>
      <c r="K29" s="138">
        <f t="shared" si="13"/>
        <v>491.23790322580646</v>
      </c>
      <c r="L29" s="138">
        <f t="shared" si="14"/>
        <v>599.90694444444443</v>
      </c>
      <c r="M29" s="138">
        <f t="shared" si="15"/>
        <v>601.89516129032256</v>
      </c>
      <c r="N29" s="15">
        <f t="shared" si="1"/>
        <v>589.98835616438362</v>
      </c>
      <c r="P29" s="136">
        <v>2010</v>
      </c>
      <c r="Q29" s="140">
        <v>391091</v>
      </c>
      <c r="R29" s="140">
        <v>355127</v>
      </c>
      <c r="S29" s="140">
        <v>360824</v>
      </c>
      <c r="T29" s="140">
        <v>347596</v>
      </c>
      <c r="U29" s="140">
        <v>538243</v>
      </c>
      <c r="V29" s="140">
        <v>637342</v>
      </c>
      <c r="W29" s="140">
        <v>564797</v>
      </c>
      <c r="X29" s="140">
        <v>427999</v>
      </c>
      <c r="Y29" s="140">
        <v>300055</v>
      </c>
      <c r="Z29" s="140">
        <v>365481</v>
      </c>
      <c r="AA29" s="140">
        <v>431933</v>
      </c>
      <c r="AB29" s="140">
        <v>447810</v>
      </c>
      <c r="AC29" s="16">
        <f t="shared" si="4"/>
        <v>5168298</v>
      </c>
    </row>
    <row r="30" spans="1:29" x14ac:dyDescent="0.2">
      <c r="A30" s="136">
        <f t="shared" si="2"/>
        <v>2011</v>
      </c>
      <c r="B30" s="138">
        <f t="shared" si="3"/>
        <v>760.69086021505382</v>
      </c>
      <c r="C30" s="138">
        <f t="shared" si="5"/>
        <v>860.34821428571433</v>
      </c>
      <c r="D30" s="138">
        <f t="shared" si="6"/>
        <v>804.23790322580646</v>
      </c>
      <c r="E30" s="138">
        <f t="shared" si="7"/>
        <v>898.27777777777783</v>
      </c>
      <c r="F30" s="138">
        <f t="shared" si="8"/>
        <v>917.53494623655911</v>
      </c>
      <c r="G30" s="138">
        <f t="shared" si="9"/>
        <v>945.02777777777783</v>
      </c>
      <c r="H30" s="138">
        <f t="shared" si="10"/>
        <v>944.39381720430106</v>
      </c>
      <c r="I30" s="138">
        <f t="shared" si="11"/>
        <v>875.10483870967744</v>
      </c>
      <c r="J30" s="138">
        <f t="shared" si="12"/>
        <v>527.5</v>
      </c>
      <c r="K30" s="138">
        <f t="shared" si="13"/>
        <v>542.26881720430106</v>
      </c>
      <c r="L30" s="138">
        <f t="shared" si="14"/>
        <v>617.68611111111113</v>
      </c>
      <c r="M30" s="138">
        <f t="shared" si="15"/>
        <v>660.26881720430106</v>
      </c>
      <c r="N30" s="15">
        <f t="shared" si="1"/>
        <v>779.13424657534244</v>
      </c>
      <c r="P30" s="136">
        <v>2011</v>
      </c>
      <c r="Q30" s="140">
        <v>565954</v>
      </c>
      <c r="R30" s="140">
        <v>578154</v>
      </c>
      <c r="S30" s="140">
        <v>598353</v>
      </c>
      <c r="T30" s="140">
        <v>646760</v>
      </c>
      <c r="U30" s="140">
        <v>682646</v>
      </c>
      <c r="V30" s="140">
        <v>680420</v>
      </c>
      <c r="W30" s="140">
        <v>702629</v>
      </c>
      <c r="X30" s="140">
        <v>651078</v>
      </c>
      <c r="Y30" s="140">
        <v>379800</v>
      </c>
      <c r="Z30" s="140">
        <v>403448</v>
      </c>
      <c r="AA30" s="140">
        <v>444734</v>
      </c>
      <c r="AB30" s="140">
        <v>491240</v>
      </c>
      <c r="AC30" s="16">
        <f t="shared" si="4"/>
        <v>6825216</v>
      </c>
    </row>
    <row r="31" spans="1:29" x14ac:dyDescent="0.2">
      <c r="A31" s="136">
        <f t="shared" si="2"/>
        <v>2012</v>
      </c>
      <c r="B31" s="138">
        <f t="shared" si="3"/>
        <v>643.51747311827955</v>
      </c>
      <c r="C31" s="138">
        <f t="shared" si="5"/>
        <v>608.32738095238096</v>
      </c>
      <c r="D31" s="138">
        <f t="shared" si="6"/>
        <v>760.30376344086017</v>
      </c>
      <c r="E31" s="138">
        <f t="shared" si="7"/>
        <v>937.89583333333337</v>
      </c>
      <c r="F31" s="138">
        <f t="shared" si="8"/>
        <v>944.83064516129036</v>
      </c>
      <c r="G31" s="138">
        <f t="shared" si="9"/>
        <v>941.29861111111109</v>
      </c>
      <c r="H31" s="138">
        <f t="shared" si="10"/>
        <v>944.60215053763443</v>
      </c>
      <c r="I31" s="138">
        <f t="shared" si="11"/>
        <v>913.33467741935488</v>
      </c>
      <c r="J31" s="138">
        <f t="shared" si="12"/>
        <v>559.35555555555561</v>
      </c>
      <c r="K31" s="138">
        <f t="shared" si="13"/>
        <v>469.92473118279571</v>
      </c>
      <c r="L31" s="138">
        <f t="shared" si="14"/>
        <v>601.54583333333335</v>
      </c>
      <c r="M31" s="138">
        <f t="shared" si="15"/>
        <v>819.50403225806451</v>
      </c>
      <c r="N31" s="15">
        <f t="shared" si="1"/>
        <v>763.32214611872143</v>
      </c>
      <c r="P31" s="136">
        <v>2012</v>
      </c>
      <c r="Q31" s="140">
        <v>478777</v>
      </c>
      <c r="R31" s="140">
        <v>408796</v>
      </c>
      <c r="S31" s="140">
        <v>565666</v>
      </c>
      <c r="T31" s="140">
        <v>675285</v>
      </c>
      <c r="U31" s="140">
        <v>702954</v>
      </c>
      <c r="V31" s="140">
        <v>677735</v>
      </c>
      <c r="W31" s="140">
        <v>702784</v>
      </c>
      <c r="X31" s="140">
        <v>679521</v>
      </c>
      <c r="Y31" s="140">
        <v>402736</v>
      </c>
      <c r="Z31" s="140">
        <v>349624</v>
      </c>
      <c r="AA31" s="140">
        <v>433113</v>
      </c>
      <c r="AB31" s="140">
        <v>609711</v>
      </c>
      <c r="AC31" s="16">
        <f t="shared" si="4"/>
        <v>6686702</v>
      </c>
    </row>
    <row r="32" spans="1:29" x14ac:dyDescent="0.2">
      <c r="A32" s="136">
        <f t="shared" si="2"/>
        <v>2013</v>
      </c>
      <c r="B32" s="138">
        <f t="shared" si="3"/>
        <v>851.17741935483866</v>
      </c>
      <c r="C32" s="138">
        <f t="shared" si="5"/>
        <v>628.13988095238096</v>
      </c>
      <c r="D32" s="138">
        <f t="shared" si="6"/>
        <v>522.42876344086017</v>
      </c>
      <c r="E32" s="138">
        <f t="shared" si="7"/>
        <v>878.4083333333333</v>
      </c>
      <c r="F32" s="138">
        <f t="shared" si="8"/>
        <v>932.70833333333337</v>
      </c>
      <c r="G32" s="138">
        <f t="shared" si="9"/>
        <v>931.29722222222222</v>
      </c>
      <c r="H32" s="138">
        <f t="shared" si="10"/>
        <v>894.69892473118284</v>
      </c>
      <c r="I32" s="138">
        <f t="shared" si="11"/>
        <v>736.03494623655911</v>
      </c>
      <c r="J32" s="138">
        <f t="shared" si="12"/>
        <v>496.47638888888889</v>
      </c>
      <c r="K32" s="138">
        <f t="shared" si="13"/>
        <v>516.32930107526886</v>
      </c>
      <c r="L32" s="138">
        <f t="shared" si="14"/>
        <v>605.86111111111109</v>
      </c>
      <c r="M32" s="138">
        <f t="shared" si="15"/>
        <v>638.90994623655911</v>
      </c>
      <c r="N32" s="15">
        <f t="shared" si="1"/>
        <v>720.02773972602745</v>
      </c>
      <c r="P32" s="136">
        <v>2013</v>
      </c>
      <c r="Q32" s="140">
        <v>633276</v>
      </c>
      <c r="R32" s="140">
        <v>422110</v>
      </c>
      <c r="S32" s="140">
        <v>388687</v>
      </c>
      <c r="T32" s="140">
        <v>632454</v>
      </c>
      <c r="U32" s="140">
        <v>693935</v>
      </c>
      <c r="V32" s="140">
        <v>670534</v>
      </c>
      <c r="W32" s="140">
        <v>665656</v>
      </c>
      <c r="X32" s="140">
        <v>547610</v>
      </c>
      <c r="Y32" s="140">
        <v>357463</v>
      </c>
      <c r="Z32" s="140">
        <v>384149</v>
      </c>
      <c r="AA32" s="140">
        <v>436220</v>
      </c>
      <c r="AB32" s="140">
        <v>475349</v>
      </c>
      <c r="AC32" s="16">
        <f t="shared" si="4"/>
        <v>6307443</v>
      </c>
    </row>
    <row r="33" spans="1:29" x14ac:dyDescent="0.2">
      <c r="A33" s="136">
        <f t="shared" si="2"/>
        <v>2014</v>
      </c>
      <c r="B33" s="138">
        <f t="shared" si="3"/>
        <v>634.47849462365593</v>
      </c>
      <c r="C33" s="138">
        <f t="shared" si="5"/>
        <v>516.26934523809518</v>
      </c>
      <c r="D33" s="138">
        <f t="shared" si="6"/>
        <v>730.79973118279565</v>
      </c>
      <c r="E33" s="138">
        <f t="shared" si="7"/>
        <v>860.31666666666672</v>
      </c>
      <c r="F33" s="138">
        <f t="shared" si="8"/>
        <v>943.66532258064512</v>
      </c>
      <c r="G33" s="138">
        <f t="shared" si="9"/>
        <v>921.26527777777778</v>
      </c>
      <c r="H33" s="138">
        <f t="shared" si="10"/>
        <v>894.11424731182797</v>
      </c>
      <c r="I33" s="138">
        <f t="shared" si="11"/>
        <v>718.79569892473114</v>
      </c>
      <c r="J33" s="138">
        <f t="shared" si="12"/>
        <v>440.07777777777778</v>
      </c>
      <c r="K33" s="138">
        <f t="shared" si="13"/>
        <v>464.15456989247309</v>
      </c>
      <c r="L33" s="138">
        <f t="shared" si="14"/>
        <v>611.46111111111111</v>
      </c>
      <c r="M33" s="138">
        <f t="shared" si="15"/>
        <v>691.19220430107532</v>
      </c>
      <c r="N33" s="15">
        <f t="shared" si="1"/>
        <v>703.67773972602743</v>
      </c>
      <c r="P33" s="136">
        <v>2014</v>
      </c>
      <c r="Q33" s="140">
        <v>472052</v>
      </c>
      <c r="R33" s="140">
        <v>346933</v>
      </c>
      <c r="S33" s="140">
        <v>543715</v>
      </c>
      <c r="T33" s="140">
        <v>619428</v>
      </c>
      <c r="U33" s="140">
        <v>702087</v>
      </c>
      <c r="V33" s="140">
        <v>663311</v>
      </c>
      <c r="W33" s="140">
        <v>665221</v>
      </c>
      <c r="X33" s="140">
        <v>534784</v>
      </c>
      <c r="Y33" s="140">
        <v>316856</v>
      </c>
      <c r="Z33" s="140">
        <v>345331</v>
      </c>
      <c r="AA33" s="140">
        <v>440252</v>
      </c>
      <c r="AB33" s="140">
        <v>514247</v>
      </c>
      <c r="AC33" s="16">
        <f t="shared" si="4"/>
        <v>6164217</v>
      </c>
    </row>
    <row r="34" spans="1:29" x14ac:dyDescent="0.2">
      <c r="A34" s="136">
        <f t="shared" si="2"/>
        <v>2015</v>
      </c>
      <c r="B34" s="138">
        <f t="shared" si="3"/>
        <v>818.70833333333337</v>
      </c>
      <c r="C34" s="138">
        <f t="shared" si="5"/>
        <v>898.24851190476193</v>
      </c>
      <c r="D34" s="138">
        <f t="shared" si="6"/>
        <v>843.91129032258061</v>
      </c>
      <c r="E34" s="138">
        <f t="shared" si="7"/>
        <v>698.48749999999995</v>
      </c>
      <c r="F34" s="138">
        <f t="shared" si="8"/>
        <v>694.86290322580646</v>
      </c>
      <c r="G34" s="138">
        <f t="shared" si="9"/>
        <v>666.55555555555554</v>
      </c>
      <c r="H34" s="138">
        <f t="shared" si="10"/>
        <v>641.09811827956992</v>
      </c>
      <c r="I34" s="138">
        <f t="shared" si="11"/>
        <v>699.32661290322585</v>
      </c>
      <c r="J34" s="138">
        <f t="shared" si="12"/>
        <v>489.74444444444447</v>
      </c>
      <c r="K34" s="138">
        <f t="shared" si="13"/>
        <v>477.97849462365593</v>
      </c>
      <c r="L34" s="138">
        <f t="shared" si="14"/>
        <v>576.67916666666667</v>
      </c>
      <c r="M34" s="138">
        <f t="shared" si="15"/>
        <v>591.31586021505382</v>
      </c>
      <c r="N34" s="15">
        <f t="shared" si="1"/>
        <v>673.63892694063929</v>
      </c>
      <c r="P34" s="136">
        <v>2015</v>
      </c>
      <c r="Q34" s="140">
        <v>609119</v>
      </c>
      <c r="R34" s="140">
        <v>603623</v>
      </c>
      <c r="S34" s="140">
        <v>627870</v>
      </c>
      <c r="T34" s="140">
        <v>502911</v>
      </c>
      <c r="U34" s="140">
        <v>516978</v>
      </c>
      <c r="V34" s="140">
        <v>479920</v>
      </c>
      <c r="W34" s="140">
        <v>476977</v>
      </c>
      <c r="X34" s="140">
        <v>520299</v>
      </c>
      <c r="Y34" s="140">
        <v>352616</v>
      </c>
      <c r="Z34" s="140">
        <v>355616</v>
      </c>
      <c r="AA34" s="140">
        <v>415209</v>
      </c>
      <c r="AB34" s="140">
        <v>439939</v>
      </c>
      <c r="AC34" s="16">
        <f t="shared" si="4"/>
        <v>5901077</v>
      </c>
    </row>
    <row r="35" spans="1:29" x14ac:dyDescent="0.2">
      <c r="A35" s="136">
        <f t="shared" si="2"/>
        <v>2016</v>
      </c>
      <c r="B35" s="138">
        <f t="shared" si="3"/>
        <v>633.01209677419354</v>
      </c>
      <c r="C35" s="138">
        <f t="shared" si="5"/>
        <v>674.36160714285711</v>
      </c>
      <c r="D35" s="138">
        <f t="shared" si="6"/>
        <v>728.69220430107532</v>
      </c>
      <c r="E35" s="138">
        <f t="shared" si="7"/>
        <v>863.40277777777783</v>
      </c>
      <c r="F35" s="138">
        <f t="shared" si="8"/>
        <v>843.17473118279565</v>
      </c>
      <c r="G35" s="138">
        <f t="shared" si="9"/>
        <v>808.94722222222219</v>
      </c>
      <c r="H35" s="138">
        <f t="shared" si="10"/>
        <v>726.08333333333337</v>
      </c>
      <c r="I35" s="138">
        <f t="shared" si="11"/>
        <v>637.52419354838707</v>
      </c>
      <c r="J35" s="138">
        <f t="shared" si="12"/>
        <v>470.73611111111109</v>
      </c>
      <c r="K35" s="138">
        <f t="shared" si="13"/>
        <v>516.47983870967744</v>
      </c>
      <c r="L35" s="138">
        <f t="shared" si="14"/>
        <v>672.60833333333335</v>
      </c>
      <c r="M35" s="138">
        <f t="shared" si="15"/>
        <v>768.71370967741939</v>
      </c>
      <c r="N35" s="15">
        <f t="shared" si="1"/>
        <v>695.38915525114157</v>
      </c>
      <c r="P35" s="136">
        <v>2016</v>
      </c>
      <c r="Q35" s="140">
        <v>470961</v>
      </c>
      <c r="R35" s="140">
        <v>453171</v>
      </c>
      <c r="S35" s="140">
        <v>542147</v>
      </c>
      <c r="T35" s="140">
        <v>621650</v>
      </c>
      <c r="U35" s="140">
        <v>627322</v>
      </c>
      <c r="V35" s="140">
        <v>582442</v>
      </c>
      <c r="W35" s="140">
        <v>540206</v>
      </c>
      <c r="X35" s="140">
        <v>474318</v>
      </c>
      <c r="Y35" s="140">
        <v>338930</v>
      </c>
      <c r="Z35" s="140">
        <v>384261</v>
      </c>
      <c r="AA35" s="140">
        <v>484278</v>
      </c>
      <c r="AB35" s="140">
        <v>571923</v>
      </c>
      <c r="AC35" s="16">
        <f t="shared" si="4"/>
        <v>6091609</v>
      </c>
    </row>
    <row r="36" spans="1:29" x14ac:dyDescent="0.2">
      <c r="A36" s="136">
        <f t="shared" si="2"/>
        <v>2017</v>
      </c>
      <c r="B36" s="138">
        <f t="shared" si="3"/>
        <v>820.125</v>
      </c>
      <c r="C36" s="138">
        <f t="shared" si="5"/>
        <v>772.01190476190482</v>
      </c>
      <c r="D36" s="138">
        <f t="shared" si="6"/>
        <v>848.93145161290317</v>
      </c>
      <c r="E36" s="138">
        <f t="shared" si="7"/>
        <v>944.79166666666663</v>
      </c>
      <c r="F36" s="138">
        <f t="shared" si="8"/>
        <v>944.83064516129036</v>
      </c>
      <c r="G36" s="138">
        <f t="shared" si="9"/>
        <v>943.20972222222224</v>
      </c>
      <c r="H36" s="138">
        <f t="shared" si="10"/>
        <v>783.89516129032256</v>
      </c>
      <c r="I36" s="138">
        <f t="shared" si="11"/>
        <v>611.02016129032256</v>
      </c>
      <c r="J36" s="138">
        <f t="shared" si="12"/>
        <v>491.79583333333335</v>
      </c>
      <c r="K36" s="138">
        <f t="shared" si="13"/>
        <v>409.04032258064518</v>
      </c>
      <c r="L36" s="138">
        <f t="shared" si="14"/>
        <v>519.92499999999995</v>
      </c>
      <c r="M36" s="138">
        <f t="shared" si="15"/>
        <v>639.3427419354839</v>
      </c>
      <c r="N36" s="15">
        <f t="shared" si="1"/>
        <v>727.07054794520548</v>
      </c>
      <c r="P36" s="136">
        <v>2017</v>
      </c>
      <c r="Q36" s="140">
        <v>610173</v>
      </c>
      <c r="R36" s="140">
        <v>518792</v>
      </c>
      <c r="S36" s="140">
        <v>631605</v>
      </c>
      <c r="T36" s="140">
        <v>680250</v>
      </c>
      <c r="U36" s="140">
        <v>702954</v>
      </c>
      <c r="V36" s="140">
        <v>679111</v>
      </c>
      <c r="W36" s="140">
        <v>583218</v>
      </c>
      <c r="X36" s="140">
        <v>454599</v>
      </c>
      <c r="Y36" s="140">
        <v>354093</v>
      </c>
      <c r="Z36" s="140">
        <v>304326</v>
      </c>
      <c r="AA36" s="140">
        <v>374346</v>
      </c>
      <c r="AB36" s="140">
        <v>475671</v>
      </c>
      <c r="AC36" s="16">
        <f t="shared" si="4"/>
        <v>6369138</v>
      </c>
    </row>
    <row r="37" spans="1:29" x14ac:dyDescent="0.2">
      <c r="A37" s="136">
        <f t="shared" si="2"/>
        <v>2018</v>
      </c>
      <c r="B37" s="138">
        <f t="shared" si="3"/>
        <v>797.36424731182797</v>
      </c>
      <c r="C37" s="138">
        <f t="shared" si="5"/>
        <v>913.44345238095241</v>
      </c>
      <c r="D37" s="138">
        <f t="shared" si="6"/>
        <v>739.80913978494618</v>
      </c>
      <c r="E37" s="138">
        <f t="shared" si="7"/>
        <v>864.45833333333337</v>
      </c>
      <c r="F37" s="138">
        <f t="shared" si="8"/>
        <v>944.83064516129036</v>
      </c>
      <c r="G37" s="138">
        <f t="shared" si="9"/>
        <v>929.21527777777783</v>
      </c>
      <c r="H37" s="138">
        <f t="shared" si="10"/>
        <v>777.34677419354841</v>
      </c>
      <c r="I37" s="138">
        <f t="shared" si="11"/>
        <v>645.875</v>
      </c>
      <c r="J37" s="138">
        <f t="shared" si="12"/>
        <v>439.88194444444446</v>
      </c>
      <c r="K37" s="138">
        <f t="shared" si="13"/>
        <v>454.61155913978496</v>
      </c>
      <c r="L37" s="138">
        <f t="shared" si="14"/>
        <v>605.84305555555557</v>
      </c>
      <c r="M37" s="138">
        <f t="shared" si="15"/>
        <v>579.98521505376345</v>
      </c>
      <c r="N37" s="15">
        <f t="shared" si="1"/>
        <v>722.99417808219175</v>
      </c>
      <c r="P37" s="136">
        <v>2018</v>
      </c>
      <c r="Q37" s="140">
        <v>593239</v>
      </c>
      <c r="R37" s="140">
        <v>613834</v>
      </c>
      <c r="S37" s="140">
        <v>550418</v>
      </c>
      <c r="T37" s="140">
        <v>622410</v>
      </c>
      <c r="U37" s="140">
        <v>702954</v>
      </c>
      <c r="V37" s="140">
        <v>669035</v>
      </c>
      <c r="W37" s="140">
        <v>578346</v>
      </c>
      <c r="X37" s="140">
        <v>480531</v>
      </c>
      <c r="Y37" s="140">
        <v>316715</v>
      </c>
      <c r="Z37" s="140">
        <v>338231</v>
      </c>
      <c r="AA37" s="140">
        <v>436207</v>
      </c>
      <c r="AB37" s="140">
        <v>431509</v>
      </c>
      <c r="AC37" s="16">
        <f t="shared" si="4"/>
        <v>6333429</v>
      </c>
    </row>
    <row r="38" spans="1:29" x14ac:dyDescent="0.2">
      <c r="A38" s="136">
        <f t="shared" si="2"/>
        <v>2019</v>
      </c>
      <c r="B38" s="138">
        <f t="shared" si="3"/>
        <v>619.75268817204301</v>
      </c>
      <c r="C38" s="138">
        <f t="shared" si="5"/>
        <v>609.93154761904759</v>
      </c>
      <c r="D38" s="138">
        <f t="shared" si="6"/>
        <v>503.86021505376345</v>
      </c>
      <c r="E38" s="138">
        <f t="shared" si="7"/>
        <v>529.82500000000005</v>
      </c>
      <c r="F38" s="138">
        <f t="shared" si="8"/>
        <v>831.26075268817203</v>
      </c>
      <c r="G38" s="138">
        <f t="shared" si="9"/>
        <v>724.39861111111111</v>
      </c>
      <c r="H38" s="138">
        <f t="shared" si="10"/>
        <v>624.18010752688167</v>
      </c>
      <c r="I38" s="138">
        <f t="shared" si="11"/>
        <v>620.27419354838707</v>
      </c>
      <c r="J38" s="138">
        <f t="shared" si="12"/>
        <v>403.41388888888889</v>
      </c>
      <c r="K38" s="138">
        <f t="shared" si="13"/>
        <v>404.08602150537632</v>
      </c>
      <c r="L38" s="138">
        <f t="shared" si="14"/>
        <v>626.40277777777783</v>
      </c>
      <c r="M38" s="138">
        <f t="shared" si="15"/>
        <v>569.7163978494624</v>
      </c>
      <c r="N38" s="15">
        <f t="shared" si="1"/>
        <v>588.94885844748853</v>
      </c>
      <c r="P38" s="136">
        <v>2019</v>
      </c>
      <c r="Q38" s="140">
        <v>461096</v>
      </c>
      <c r="R38" s="140">
        <v>409874</v>
      </c>
      <c r="S38" s="140">
        <v>374872</v>
      </c>
      <c r="T38" s="140">
        <v>381474</v>
      </c>
      <c r="U38" s="140">
        <v>618458</v>
      </c>
      <c r="V38" s="140">
        <v>521567</v>
      </c>
      <c r="W38" s="140">
        <v>464390</v>
      </c>
      <c r="X38" s="140">
        <v>461484</v>
      </c>
      <c r="Y38" s="140">
        <v>290458</v>
      </c>
      <c r="Z38" s="140">
        <v>300640</v>
      </c>
      <c r="AA38" s="140">
        <v>451010</v>
      </c>
      <c r="AB38" s="140">
        <v>423869</v>
      </c>
      <c r="AC38" s="16">
        <f t="shared" si="4"/>
        <v>5159192</v>
      </c>
    </row>
    <row r="39" spans="1:29" x14ac:dyDescent="0.2">
      <c r="A39" s="136">
        <f t="shared" si="2"/>
        <v>2020</v>
      </c>
      <c r="B39" s="138">
        <f t="shared" si="3"/>
        <v>667.39381720430106</v>
      </c>
      <c r="C39" s="138">
        <f t="shared" si="5"/>
        <v>785.66815476190482</v>
      </c>
      <c r="D39" s="138">
        <f t="shared" si="6"/>
        <v>538.02688172043008</v>
      </c>
      <c r="E39" s="138">
        <f t="shared" si="7"/>
        <v>546.69861111111106</v>
      </c>
      <c r="F39" s="138">
        <f t="shared" si="8"/>
        <v>928.38575268817203</v>
      </c>
      <c r="G39" s="138">
        <f t="shared" si="9"/>
        <v>945.02777777777783</v>
      </c>
      <c r="H39" s="138">
        <f t="shared" si="10"/>
        <v>898.08467741935488</v>
      </c>
      <c r="I39" s="138">
        <f t="shared" si="11"/>
        <v>741.82526881720435</v>
      </c>
      <c r="J39" s="138">
        <f t="shared" si="12"/>
        <v>482.80833333333334</v>
      </c>
      <c r="K39" s="138">
        <f t="shared" si="13"/>
        <v>476.15456989247309</v>
      </c>
      <c r="L39" s="138">
        <f t="shared" si="14"/>
        <v>660.08888888888885</v>
      </c>
      <c r="M39" s="138">
        <f t="shared" si="15"/>
        <v>652.50403225806451</v>
      </c>
      <c r="N39" s="15">
        <f t="shared" si="1"/>
        <v>693.18093607305934</v>
      </c>
      <c r="P39" s="136">
        <v>2020</v>
      </c>
      <c r="Q39" s="140">
        <v>496541</v>
      </c>
      <c r="R39" s="140">
        <v>527969</v>
      </c>
      <c r="S39" s="140">
        <v>400292</v>
      </c>
      <c r="T39" s="140">
        <v>393623</v>
      </c>
      <c r="U39" s="140">
        <v>690719</v>
      </c>
      <c r="V39" s="140">
        <v>680420</v>
      </c>
      <c r="W39" s="140">
        <v>668175</v>
      </c>
      <c r="X39" s="140">
        <v>551918</v>
      </c>
      <c r="Y39" s="140">
        <v>347622</v>
      </c>
      <c r="Z39" s="140">
        <v>354259</v>
      </c>
      <c r="AA39" s="140">
        <v>475264</v>
      </c>
      <c r="AB39" s="140">
        <v>485463</v>
      </c>
      <c r="AC39" s="16">
        <f t="shared" si="4"/>
        <v>6072265</v>
      </c>
    </row>
    <row r="40" spans="1:29" x14ac:dyDescent="0.2">
      <c r="A40" s="136">
        <f t="shared" si="2"/>
        <v>2021</v>
      </c>
      <c r="B40" s="138">
        <f t="shared" si="3"/>
        <v>781.89112903225805</v>
      </c>
      <c r="C40" s="138">
        <f t="shared" si="5"/>
        <v>747.17261904761904</v>
      </c>
      <c r="D40" s="138">
        <f t="shared" si="6"/>
        <v>486.45026881720429</v>
      </c>
      <c r="E40" s="138">
        <f t="shared" si="7"/>
        <v>536.3125</v>
      </c>
      <c r="F40" s="138">
        <f t="shared" si="8"/>
        <v>785.83198924731187</v>
      </c>
      <c r="G40" s="138">
        <f t="shared" si="9"/>
        <v>882.44583333333333</v>
      </c>
      <c r="H40" s="138">
        <f t="shared" si="10"/>
        <v>726.88978494623655</v>
      </c>
      <c r="I40" s="138">
        <f t="shared" si="11"/>
        <v>659.86155913978496</v>
      </c>
      <c r="J40" s="138">
        <f t="shared" si="12"/>
        <v>443.14027777777778</v>
      </c>
      <c r="K40" s="138">
        <f t="shared" si="13"/>
        <v>446.78360215053766</v>
      </c>
      <c r="L40" s="138">
        <f t="shared" si="14"/>
        <v>579.4666666666667</v>
      </c>
      <c r="M40" s="138">
        <f t="shared" si="15"/>
        <v>852.16263440860212</v>
      </c>
      <c r="N40" s="17">
        <f t="shared" si="1"/>
        <v>660.54189497716891</v>
      </c>
      <c r="P40" s="137">
        <v>2021</v>
      </c>
      <c r="Q40" s="143">
        <v>581727</v>
      </c>
      <c r="R40" s="143">
        <v>502100</v>
      </c>
      <c r="S40" s="143">
        <v>361919</v>
      </c>
      <c r="T40" s="143">
        <v>386145</v>
      </c>
      <c r="U40" s="143">
        <v>584659</v>
      </c>
      <c r="V40" s="143">
        <v>635361</v>
      </c>
      <c r="W40" s="143">
        <v>540806</v>
      </c>
      <c r="X40" s="143">
        <v>490937</v>
      </c>
      <c r="Y40" s="143">
        <v>319061</v>
      </c>
      <c r="Z40" s="143">
        <v>332407</v>
      </c>
      <c r="AA40" s="143">
        <v>417216</v>
      </c>
      <c r="AB40" s="143">
        <v>634009</v>
      </c>
      <c r="AC40" s="19">
        <f t="shared" si="4"/>
        <v>5786347</v>
      </c>
    </row>
    <row r="41" spans="1:29" x14ac:dyDescent="0.2">
      <c r="A41" s="22" t="str">
        <f>'(R) Upper Baker'!A41</f>
        <v>Median</v>
      </c>
      <c r="B41" s="23">
        <f t="shared" ref="B41:M41" si="16">MEDIAN(B11:B40)</f>
        <v>704.78293010752691</v>
      </c>
      <c r="C41" s="23">
        <f t="shared" si="16"/>
        <v>670.76339285714289</v>
      </c>
      <c r="D41" s="23">
        <f t="shared" si="16"/>
        <v>645.96169354838707</v>
      </c>
      <c r="E41" s="23">
        <f t="shared" si="16"/>
        <v>706.86597222222213</v>
      </c>
      <c r="F41" s="23">
        <f t="shared" si="16"/>
        <v>849.95295698924724</v>
      </c>
      <c r="G41" s="23">
        <f t="shared" si="16"/>
        <v>891.25902777777787</v>
      </c>
      <c r="H41" s="23">
        <f t="shared" si="16"/>
        <v>782.6552419354839</v>
      </c>
      <c r="I41" s="23">
        <f t="shared" si="16"/>
        <v>679.26612903225805</v>
      </c>
      <c r="J41" s="23">
        <f t="shared" si="16"/>
        <v>490.77013888888894</v>
      </c>
      <c r="K41" s="23">
        <f t="shared" si="16"/>
        <v>493.91666666666669</v>
      </c>
      <c r="L41" s="23">
        <f t="shared" si="16"/>
        <v>607.78125</v>
      </c>
      <c r="M41" s="23">
        <f t="shared" si="16"/>
        <v>659.61626344086017</v>
      </c>
      <c r="N41" s="24">
        <f t="shared" si="1"/>
        <v>682.14349315068489</v>
      </c>
      <c r="O41" s="21"/>
      <c r="P41" s="22" t="str">
        <f>A41</f>
        <v>Median</v>
      </c>
      <c r="Q41" s="26">
        <f t="shared" ref="Q41:AB41" si="17">MEDIAN(Q11:Q40)</f>
        <v>524358.5</v>
      </c>
      <c r="R41" s="26">
        <f t="shared" si="17"/>
        <v>450753</v>
      </c>
      <c r="S41" s="26">
        <f t="shared" si="17"/>
        <v>480595.5</v>
      </c>
      <c r="T41" s="26">
        <f t="shared" si="17"/>
        <v>508943.5</v>
      </c>
      <c r="U41" s="26">
        <f t="shared" si="17"/>
        <v>632365</v>
      </c>
      <c r="V41" s="26">
        <f t="shared" si="17"/>
        <v>641706.5</v>
      </c>
      <c r="W41" s="26">
        <f t="shared" si="17"/>
        <v>582295.5</v>
      </c>
      <c r="X41" s="26">
        <f t="shared" si="17"/>
        <v>505374</v>
      </c>
      <c r="Y41" s="26">
        <f t="shared" si="17"/>
        <v>353354.5</v>
      </c>
      <c r="Z41" s="26">
        <f t="shared" si="17"/>
        <v>367474</v>
      </c>
      <c r="AA41" s="26">
        <f t="shared" si="17"/>
        <v>437602.5</v>
      </c>
      <c r="AB41" s="26">
        <f t="shared" si="17"/>
        <v>490754.5</v>
      </c>
      <c r="AC41" s="27">
        <f t="shared" si="4"/>
        <v>5975577</v>
      </c>
    </row>
    <row r="42" spans="1:29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1"/>
      <c r="P42" s="44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6"/>
    </row>
    <row r="43" spans="1:29" x14ac:dyDescent="0.2">
      <c r="A43" s="28" t="s">
        <v>61</v>
      </c>
      <c r="B43" s="80">
        <f t="shared" ref="B43:M43" si="18">AVERAGE(B11:B40)</f>
        <v>720.39919354838707</v>
      </c>
      <c r="C43" s="81">
        <f t="shared" si="18"/>
        <v>705.02881944444437</v>
      </c>
      <c r="D43" s="81">
        <f t="shared" si="18"/>
        <v>655.53163082437266</v>
      </c>
      <c r="E43" s="81">
        <f t="shared" si="18"/>
        <v>713.91949074074068</v>
      </c>
      <c r="F43" s="81">
        <f t="shared" si="18"/>
        <v>838.05900537634432</v>
      </c>
      <c r="G43" s="81">
        <f t="shared" si="18"/>
        <v>866.71282407407409</v>
      </c>
      <c r="H43" s="81">
        <f t="shared" si="18"/>
        <v>781.73378136200711</v>
      </c>
      <c r="I43" s="81">
        <f t="shared" si="18"/>
        <v>689.36397849462367</v>
      </c>
      <c r="J43" s="81">
        <f t="shared" si="18"/>
        <v>505.37967592592588</v>
      </c>
      <c r="K43" s="81">
        <f t="shared" si="18"/>
        <v>509.71872759856632</v>
      </c>
      <c r="L43" s="81">
        <f t="shared" si="18"/>
        <v>611.22074074074078</v>
      </c>
      <c r="M43" s="81">
        <f t="shared" si="18"/>
        <v>694.71061827956999</v>
      </c>
      <c r="N43" s="24">
        <f>SUMPRODUCT(B43:M43,$B$9:$M$9)/$N$9</f>
        <v>691.04880517503807</v>
      </c>
      <c r="O43" s="6"/>
      <c r="P43" s="28" t="s">
        <v>61</v>
      </c>
      <c r="Q43" s="83">
        <f t="shared" ref="Q43:AB43" si="19">AVERAGE(Q11:Q40)</f>
        <v>535977</v>
      </c>
      <c r="R43" s="84">
        <f t="shared" si="19"/>
        <v>473779.36666666664</v>
      </c>
      <c r="S43" s="84">
        <f t="shared" si="19"/>
        <v>487715.53333333333</v>
      </c>
      <c r="T43" s="84">
        <f t="shared" si="19"/>
        <v>514022.03333333333</v>
      </c>
      <c r="U43" s="84">
        <f t="shared" si="19"/>
        <v>623515.9</v>
      </c>
      <c r="V43" s="84">
        <f t="shared" si="19"/>
        <v>624033.23333333328</v>
      </c>
      <c r="W43" s="84">
        <f t="shared" si="19"/>
        <v>581609.93333333335</v>
      </c>
      <c r="X43" s="84">
        <f t="shared" si="19"/>
        <v>512886.8</v>
      </c>
      <c r="Y43" s="84">
        <f t="shared" si="19"/>
        <v>363873.36666666664</v>
      </c>
      <c r="Z43" s="84">
        <f t="shared" si="19"/>
        <v>379230.73333333334</v>
      </c>
      <c r="AA43" s="84">
        <f t="shared" si="19"/>
        <v>440078.93333333335</v>
      </c>
      <c r="AB43" s="84">
        <f t="shared" si="19"/>
        <v>516864.7</v>
      </c>
      <c r="AC43" s="85">
        <f t="shared" si="4"/>
        <v>6053587.5333333332</v>
      </c>
    </row>
    <row r="44" spans="1:29" x14ac:dyDescent="0.2">
      <c r="A44" s="28" t="s">
        <v>62</v>
      </c>
      <c r="B44" s="78">
        <f>B43-B41</f>
        <v>15.616263440860166</v>
      </c>
      <c r="C44" s="18">
        <f t="shared" ref="C44:N44" si="20">C43-C41</f>
        <v>34.265426587301477</v>
      </c>
      <c r="D44" s="18">
        <f t="shared" si="20"/>
        <v>9.5699372759855805</v>
      </c>
      <c r="E44" s="18">
        <f t="shared" si="20"/>
        <v>7.0535185185185583</v>
      </c>
      <c r="F44" s="18">
        <f t="shared" si="20"/>
        <v>-11.893951612902924</v>
      </c>
      <c r="G44" s="18">
        <f t="shared" si="20"/>
        <v>-24.546203703703782</v>
      </c>
      <c r="H44" s="18">
        <f t="shared" si="20"/>
        <v>-0.92146057347679289</v>
      </c>
      <c r="I44" s="18">
        <f t="shared" si="20"/>
        <v>10.097849462365616</v>
      </c>
      <c r="J44" s="18">
        <f t="shared" si="20"/>
        <v>14.609537037036944</v>
      </c>
      <c r="K44" s="18">
        <f t="shared" si="20"/>
        <v>15.802060931899632</v>
      </c>
      <c r="L44" s="18">
        <f t="shared" si="20"/>
        <v>3.43949074074078</v>
      </c>
      <c r="M44" s="18">
        <f t="shared" si="20"/>
        <v>35.094354838709819</v>
      </c>
      <c r="N44" s="79">
        <f t="shared" si="20"/>
        <v>8.9053120243531794</v>
      </c>
      <c r="O44" s="6"/>
      <c r="P44" s="28" t="s">
        <v>62</v>
      </c>
      <c r="Q44" s="78">
        <f>Q43-Q41</f>
        <v>11618.5</v>
      </c>
      <c r="R44" s="18">
        <f t="shared" ref="R44:AB44" si="21">R43-R41</f>
        <v>23026.36666666664</v>
      </c>
      <c r="S44" s="18">
        <f t="shared" si="21"/>
        <v>7120.0333333333256</v>
      </c>
      <c r="T44" s="18">
        <f t="shared" si="21"/>
        <v>5078.5333333333256</v>
      </c>
      <c r="U44" s="18">
        <f t="shared" si="21"/>
        <v>-8849.0999999999767</v>
      </c>
      <c r="V44" s="18">
        <f t="shared" si="21"/>
        <v>-17673.266666666721</v>
      </c>
      <c r="W44" s="18">
        <f t="shared" si="21"/>
        <v>-685.56666666665114</v>
      </c>
      <c r="X44" s="18">
        <f t="shared" si="21"/>
        <v>7512.7999999999884</v>
      </c>
      <c r="Y44" s="18">
        <f t="shared" si="21"/>
        <v>10518.86666666664</v>
      </c>
      <c r="Z44" s="18">
        <f t="shared" si="21"/>
        <v>11756.733333333337</v>
      </c>
      <c r="AA44" s="18">
        <f t="shared" si="21"/>
        <v>2476.4333333333489</v>
      </c>
      <c r="AB44" s="82">
        <f t="shared" si="21"/>
        <v>26110.200000000012</v>
      </c>
      <c r="AC44" s="86">
        <f t="shared" si="4"/>
        <v>78010.533333333267</v>
      </c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7" customFormat="1" x14ac:dyDescent="0.2"/>
    <row r="108" s="6" customFormat="1" x14ac:dyDescent="0.2"/>
    <row r="109" s="7" customFormat="1" x14ac:dyDescent="0.2"/>
    <row r="110" s="7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214"/>
  <sheetViews>
    <sheetView zoomScale="80" zoomScaleNormal="80" workbookViewId="0">
      <selection activeCell="I28" sqref="I28"/>
    </sheetView>
  </sheetViews>
  <sheetFormatPr defaultColWidth="8.85546875" defaultRowHeight="12.75" x14ac:dyDescent="0.2"/>
  <cols>
    <col min="1" max="1" width="9.85546875" style="7" customWidth="1"/>
    <col min="2" max="14" width="8.85546875" style="7"/>
    <col min="15" max="15" width="2.85546875" style="7" customWidth="1"/>
    <col min="16" max="16" width="10.85546875" style="6" customWidth="1"/>
    <col min="17" max="28" width="9.85546875" style="6" customWidth="1"/>
    <col min="29" max="29" width="11.5703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32</v>
      </c>
      <c r="P3" s="43" t="str">
        <f>A3</f>
        <v>Mid C Rock Island Project input data</v>
      </c>
    </row>
    <row r="7" spans="1:29" x14ac:dyDescent="0.2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P7" s="31"/>
    </row>
    <row r="8" spans="1:29" x14ac:dyDescent="0.2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8"/>
      <c r="P8" s="184" t="s">
        <v>16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10">
        <v>744</v>
      </c>
      <c r="C9" s="10">
        <f>672</f>
        <v>672</v>
      </c>
      <c r="D9" s="10">
        <v>744</v>
      </c>
      <c r="E9" s="10">
        <v>720</v>
      </c>
      <c r="F9" s="10">
        <v>744</v>
      </c>
      <c r="G9" s="10">
        <v>720</v>
      </c>
      <c r="H9" s="10">
        <v>744</v>
      </c>
      <c r="I9" s="10">
        <v>744</v>
      </c>
      <c r="J9" s="10">
        <v>720</v>
      </c>
      <c r="K9" s="10">
        <v>744</v>
      </c>
      <c r="L9" s="10">
        <v>720</v>
      </c>
      <c r="M9" s="10">
        <v>744</v>
      </c>
      <c r="N9" s="11">
        <f>SUM(B9:M9)</f>
        <v>8760</v>
      </c>
      <c r="O9" s="8"/>
      <c r="P9" s="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</row>
    <row r="10" spans="1:29" ht="15.75" customHeight="1" x14ac:dyDescent="0.2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x14ac:dyDescent="0.2">
      <c r="A11" s="3">
        <f>P11</f>
        <v>1992</v>
      </c>
      <c r="B11" s="138">
        <f>Q11/B$9</f>
        <v>307.13037634408602</v>
      </c>
      <c r="C11" s="138">
        <f t="shared" ref="C11:N26" si="0">R11/C$9</f>
        <v>276.1220238095238</v>
      </c>
      <c r="D11" s="138">
        <f t="shared" si="0"/>
        <v>296.8279569892473</v>
      </c>
      <c r="E11" s="138">
        <f t="shared" si="0"/>
        <v>273.1611111111111</v>
      </c>
      <c r="F11" s="138">
        <f t="shared" si="0"/>
        <v>319.55645161290323</v>
      </c>
      <c r="G11" s="138">
        <f t="shared" si="0"/>
        <v>342.26666666666665</v>
      </c>
      <c r="H11" s="138">
        <f t="shared" si="0"/>
        <v>279.14650537634407</v>
      </c>
      <c r="I11" s="138">
        <f t="shared" si="0"/>
        <v>279.64650537634407</v>
      </c>
      <c r="J11" s="138">
        <f t="shared" si="0"/>
        <v>258.85000000000002</v>
      </c>
      <c r="K11" s="138">
        <f t="shared" si="0"/>
        <v>243.03763440860214</v>
      </c>
      <c r="L11" s="138">
        <f t="shared" si="0"/>
        <v>266.30416666666667</v>
      </c>
      <c r="M11" s="138">
        <f t="shared" si="0"/>
        <v>311.44892473118279</v>
      </c>
      <c r="N11" s="139">
        <f t="shared" si="0"/>
        <v>287.91643835616441</v>
      </c>
      <c r="P11" s="136">
        <v>1992</v>
      </c>
      <c r="Q11" s="140">
        <v>228505</v>
      </c>
      <c r="R11" s="140">
        <v>185554</v>
      </c>
      <c r="S11" s="140">
        <v>220840</v>
      </c>
      <c r="T11" s="140">
        <v>196676</v>
      </c>
      <c r="U11" s="140">
        <v>237750</v>
      </c>
      <c r="V11" s="140">
        <v>246432</v>
      </c>
      <c r="W11" s="140">
        <v>207685</v>
      </c>
      <c r="X11" s="140">
        <v>208057</v>
      </c>
      <c r="Y11" s="140">
        <v>186372</v>
      </c>
      <c r="Z11" s="140">
        <v>180820</v>
      </c>
      <c r="AA11" s="140">
        <v>191739</v>
      </c>
      <c r="AB11" s="140">
        <v>231718</v>
      </c>
      <c r="AC11" s="16">
        <f>SUM(Q11:AB11)</f>
        <v>2522148</v>
      </c>
    </row>
    <row r="12" spans="1:29" x14ac:dyDescent="0.2">
      <c r="A12" s="136">
        <f t="shared" ref="A12:A40" si="1">P12</f>
        <v>1993</v>
      </c>
      <c r="B12" s="138">
        <f t="shared" ref="B12:B39" si="2">Q12/B$9</f>
        <v>290.26478494623655</v>
      </c>
      <c r="C12" s="138">
        <f t="shared" si="0"/>
        <v>275.26785714285717</v>
      </c>
      <c r="D12" s="138">
        <f t="shared" si="0"/>
        <v>211.05645161290323</v>
      </c>
      <c r="E12" s="138">
        <f t="shared" si="0"/>
        <v>200.13194444444446</v>
      </c>
      <c r="F12" s="138">
        <f t="shared" si="0"/>
        <v>332.68951612903226</v>
      </c>
      <c r="G12" s="138">
        <f t="shared" si="0"/>
        <v>306.50138888888887</v>
      </c>
      <c r="H12" s="138">
        <f t="shared" si="0"/>
        <v>300.43413978494624</v>
      </c>
      <c r="I12" s="138">
        <f t="shared" si="0"/>
        <v>259.9206989247312</v>
      </c>
      <c r="J12" s="138">
        <f t="shared" si="0"/>
        <v>245.13749999999999</v>
      </c>
      <c r="K12" s="138">
        <f t="shared" si="0"/>
        <v>229.83467741935485</v>
      </c>
      <c r="L12" s="138">
        <f t="shared" si="0"/>
        <v>264.55694444444447</v>
      </c>
      <c r="M12" s="138">
        <f t="shared" si="0"/>
        <v>263.4690860215054</v>
      </c>
      <c r="N12" s="139">
        <f t="shared" si="0"/>
        <v>264.97283105022831</v>
      </c>
      <c r="P12" s="136">
        <v>1993</v>
      </c>
      <c r="Q12" s="140">
        <v>215957</v>
      </c>
      <c r="R12" s="140">
        <v>184980</v>
      </c>
      <c r="S12" s="140">
        <v>157026</v>
      </c>
      <c r="T12" s="140">
        <v>144095</v>
      </c>
      <c r="U12" s="140">
        <v>247521</v>
      </c>
      <c r="V12" s="140">
        <v>220681</v>
      </c>
      <c r="W12" s="140">
        <v>223523</v>
      </c>
      <c r="X12" s="140">
        <v>193381</v>
      </c>
      <c r="Y12" s="140">
        <v>176499</v>
      </c>
      <c r="Z12" s="140">
        <v>170997</v>
      </c>
      <c r="AA12" s="140">
        <v>190481</v>
      </c>
      <c r="AB12" s="140">
        <v>196021</v>
      </c>
      <c r="AC12" s="16">
        <f t="shared" ref="AC12:AC44" si="3">SUM(Q12:AB12)</f>
        <v>2321162</v>
      </c>
    </row>
    <row r="13" spans="1:29" x14ac:dyDescent="0.2">
      <c r="A13" s="136">
        <f t="shared" si="1"/>
        <v>1994</v>
      </c>
      <c r="B13" s="138">
        <f t="shared" si="2"/>
        <v>260.31048387096774</v>
      </c>
      <c r="C13" s="138">
        <f t="shared" si="0"/>
        <v>296.7470238095238</v>
      </c>
      <c r="D13" s="138">
        <f t="shared" si="0"/>
        <v>258.82258064516128</v>
      </c>
      <c r="E13" s="138">
        <f t="shared" si="0"/>
        <v>255.78194444444443</v>
      </c>
      <c r="F13" s="138">
        <f t="shared" si="0"/>
        <v>323.59543010752691</v>
      </c>
      <c r="G13" s="138">
        <f t="shared" si="0"/>
        <v>346.85416666666669</v>
      </c>
      <c r="H13" s="138">
        <f t="shared" si="0"/>
        <v>286.53360215053766</v>
      </c>
      <c r="I13" s="138">
        <f t="shared" si="0"/>
        <v>252.4986559139785</v>
      </c>
      <c r="J13" s="138">
        <f t="shared" si="0"/>
        <v>205.86111111111111</v>
      </c>
      <c r="K13" s="138">
        <f t="shared" si="0"/>
        <v>226.4220430107527</v>
      </c>
      <c r="L13" s="138">
        <f t="shared" si="0"/>
        <v>254.99027777777778</v>
      </c>
      <c r="M13" s="138">
        <f t="shared" si="0"/>
        <v>266.54838709677421</v>
      </c>
      <c r="N13" s="139">
        <f t="shared" si="0"/>
        <v>269.39783105022832</v>
      </c>
      <c r="P13" s="136">
        <v>1994</v>
      </c>
      <c r="Q13" s="140">
        <v>193671</v>
      </c>
      <c r="R13" s="140">
        <v>199414</v>
      </c>
      <c r="S13" s="140">
        <v>192564</v>
      </c>
      <c r="T13" s="140">
        <v>184163</v>
      </c>
      <c r="U13" s="140">
        <v>240755</v>
      </c>
      <c r="V13" s="140">
        <v>249735</v>
      </c>
      <c r="W13" s="140">
        <v>213181</v>
      </c>
      <c r="X13" s="140">
        <v>187859</v>
      </c>
      <c r="Y13" s="140">
        <v>148220</v>
      </c>
      <c r="Z13" s="140">
        <v>168458</v>
      </c>
      <c r="AA13" s="140">
        <v>183593</v>
      </c>
      <c r="AB13" s="140">
        <v>198312</v>
      </c>
      <c r="AC13" s="16">
        <f t="shared" si="3"/>
        <v>2359925</v>
      </c>
    </row>
    <row r="14" spans="1:29" x14ac:dyDescent="0.2">
      <c r="A14" s="136">
        <f t="shared" si="1"/>
        <v>1995</v>
      </c>
      <c r="B14" s="138">
        <f t="shared" si="2"/>
        <v>275.97715053763443</v>
      </c>
      <c r="C14" s="138">
        <f t="shared" si="0"/>
        <v>289.2217261904762</v>
      </c>
      <c r="D14" s="138">
        <f t="shared" si="0"/>
        <v>278.81720430107526</v>
      </c>
      <c r="E14" s="138">
        <f t="shared" si="0"/>
        <v>269.95694444444445</v>
      </c>
      <c r="F14" s="138">
        <f t="shared" si="0"/>
        <v>330.76075268817203</v>
      </c>
      <c r="G14" s="138">
        <f t="shared" si="0"/>
        <v>343.27916666666664</v>
      </c>
      <c r="H14" s="138">
        <f t="shared" si="0"/>
        <v>320.98387096774195</v>
      </c>
      <c r="I14" s="138">
        <f t="shared" si="0"/>
        <v>283.0793010752688</v>
      </c>
      <c r="J14" s="138">
        <f t="shared" si="0"/>
        <v>232.76527777777778</v>
      </c>
      <c r="K14" s="138">
        <f t="shared" si="0"/>
        <v>257.18817204301075</v>
      </c>
      <c r="L14" s="138">
        <f t="shared" si="0"/>
        <v>289.26527777777778</v>
      </c>
      <c r="M14" s="138">
        <f t="shared" si="0"/>
        <v>355.24596774193549</v>
      </c>
      <c r="N14" s="139">
        <f t="shared" si="0"/>
        <v>294.02694063926941</v>
      </c>
      <c r="P14" s="136">
        <v>1995</v>
      </c>
      <c r="Q14" s="140">
        <v>205327</v>
      </c>
      <c r="R14" s="140">
        <v>194357</v>
      </c>
      <c r="S14" s="140">
        <v>207440</v>
      </c>
      <c r="T14" s="140">
        <v>194369</v>
      </c>
      <c r="U14" s="140">
        <v>246086</v>
      </c>
      <c r="V14" s="140">
        <v>247161</v>
      </c>
      <c r="W14" s="140">
        <v>238812</v>
      </c>
      <c r="X14" s="140">
        <v>210611</v>
      </c>
      <c r="Y14" s="140">
        <v>167591</v>
      </c>
      <c r="Z14" s="140">
        <v>191348</v>
      </c>
      <c r="AA14" s="140">
        <v>208271</v>
      </c>
      <c r="AB14" s="140">
        <v>264303</v>
      </c>
      <c r="AC14" s="16">
        <f t="shared" si="3"/>
        <v>2575676</v>
      </c>
    </row>
    <row r="15" spans="1:29" x14ac:dyDescent="0.2">
      <c r="A15" s="136">
        <f t="shared" si="1"/>
        <v>1996</v>
      </c>
      <c r="B15" s="138">
        <f t="shared" si="2"/>
        <v>355.36827956989248</v>
      </c>
      <c r="C15" s="138">
        <f t="shared" si="0"/>
        <v>357.64285714285717</v>
      </c>
      <c r="D15" s="138">
        <f t="shared" si="0"/>
        <v>360.93951612903226</v>
      </c>
      <c r="E15" s="138">
        <f t="shared" si="0"/>
        <v>358.15</v>
      </c>
      <c r="F15" s="138">
        <f t="shared" si="0"/>
        <v>361.95564516129031</v>
      </c>
      <c r="G15" s="138">
        <f t="shared" si="0"/>
        <v>363.46527777777777</v>
      </c>
      <c r="H15" s="138">
        <f t="shared" si="0"/>
        <v>361.07123655913978</v>
      </c>
      <c r="I15" s="138">
        <f t="shared" si="0"/>
        <v>340.52822580645159</v>
      </c>
      <c r="J15" s="138">
        <f t="shared" si="0"/>
        <v>277.35555555555555</v>
      </c>
      <c r="K15" s="138">
        <f t="shared" si="0"/>
        <v>270.6263440860215</v>
      </c>
      <c r="L15" s="138">
        <f t="shared" si="0"/>
        <v>289.80972222222221</v>
      </c>
      <c r="M15" s="138">
        <f t="shared" si="0"/>
        <v>309.73252688172045</v>
      </c>
      <c r="N15" s="139">
        <f t="shared" si="0"/>
        <v>333.81997716894978</v>
      </c>
      <c r="P15" s="136">
        <v>1996</v>
      </c>
      <c r="Q15" s="140">
        <v>264394</v>
      </c>
      <c r="R15" s="140">
        <v>240336</v>
      </c>
      <c r="S15" s="140">
        <v>268539</v>
      </c>
      <c r="T15" s="140">
        <v>257868</v>
      </c>
      <c r="U15" s="140">
        <v>269295</v>
      </c>
      <c r="V15" s="140">
        <v>261695</v>
      </c>
      <c r="W15" s="140">
        <v>268637</v>
      </c>
      <c r="X15" s="140">
        <v>253353</v>
      </c>
      <c r="Y15" s="140">
        <v>199696</v>
      </c>
      <c r="Z15" s="140">
        <v>201346</v>
      </c>
      <c r="AA15" s="140">
        <v>208663</v>
      </c>
      <c r="AB15" s="140">
        <v>230441</v>
      </c>
      <c r="AC15" s="16">
        <f t="shared" si="3"/>
        <v>2924263</v>
      </c>
    </row>
    <row r="16" spans="1:29" x14ac:dyDescent="0.2">
      <c r="A16" s="136">
        <f t="shared" si="1"/>
        <v>1997</v>
      </c>
      <c r="B16" s="138">
        <f t="shared" si="2"/>
        <v>345.11827956989248</v>
      </c>
      <c r="C16" s="138">
        <f t="shared" si="0"/>
        <v>352.82142857142856</v>
      </c>
      <c r="D16" s="138">
        <f t="shared" si="0"/>
        <v>332.54435483870969</v>
      </c>
      <c r="E16" s="138">
        <f t="shared" si="0"/>
        <v>352.53333333333336</v>
      </c>
      <c r="F16" s="138">
        <f t="shared" si="0"/>
        <v>363.46236559139783</v>
      </c>
      <c r="G16" s="138">
        <f t="shared" si="0"/>
        <v>363.46527777777777</v>
      </c>
      <c r="H16" s="138">
        <f t="shared" si="0"/>
        <v>360.61424731182797</v>
      </c>
      <c r="I16" s="138">
        <f t="shared" si="0"/>
        <v>345.89784946236557</v>
      </c>
      <c r="J16" s="138">
        <f t="shared" si="0"/>
        <v>285.58333333333331</v>
      </c>
      <c r="K16" s="138">
        <f t="shared" si="0"/>
        <v>301.57661290322579</v>
      </c>
      <c r="L16" s="138">
        <f t="shared" si="0"/>
        <v>287.2861111111111</v>
      </c>
      <c r="M16" s="138">
        <f t="shared" si="0"/>
        <v>338.8736559139785</v>
      </c>
      <c r="N16" s="139">
        <f t="shared" si="0"/>
        <v>335.82397260273973</v>
      </c>
      <c r="P16" s="136">
        <v>1997</v>
      </c>
      <c r="Q16" s="140">
        <v>256768</v>
      </c>
      <c r="R16" s="140">
        <v>237096</v>
      </c>
      <c r="S16" s="140">
        <v>247413</v>
      </c>
      <c r="T16" s="140">
        <v>253824</v>
      </c>
      <c r="U16" s="140">
        <v>270416</v>
      </c>
      <c r="V16" s="140">
        <v>261695</v>
      </c>
      <c r="W16" s="140">
        <v>268297</v>
      </c>
      <c r="X16" s="140">
        <v>257348</v>
      </c>
      <c r="Y16" s="140">
        <v>205620</v>
      </c>
      <c r="Z16" s="140">
        <v>224373</v>
      </c>
      <c r="AA16" s="140">
        <v>206846</v>
      </c>
      <c r="AB16" s="140">
        <v>252122</v>
      </c>
      <c r="AC16" s="16">
        <f t="shared" si="3"/>
        <v>2941818</v>
      </c>
    </row>
    <row r="17" spans="1:29" x14ac:dyDescent="0.2">
      <c r="A17" s="136">
        <f t="shared" si="1"/>
        <v>1998</v>
      </c>
      <c r="B17" s="138">
        <f t="shared" si="2"/>
        <v>306.36559139784947</v>
      </c>
      <c r="C17" s="138">
        <f t="shared" si="0"/>
        <v>344.1904761904762</v>
      </c>
      <c r="D17" s="138">
        <f t="shared" si="0"/>
        <v>308.32526881720429</v>
      </c>
      <c r="E17" s="138">
        <f t="shared" si="0"/>
        <v>243.37222222222223</v>
      </c>
      <c r="F17" s="138">
        <f t="shared" si="0"/>
        <v>355.38709677419354</v>
      </c>
      <c r="G17" s="138">
        <f t="shared" si="0"/>
        <v>354.91805555555555</v>
      </c>
      <c r="H17" s="138">
        <f t="shared" si="0"/>
        <v>327.92473118279571</v>
      </c>
      <c r="I17" s="138">
        <f t="shared" si="0"/>
        <v>299.52016129032256</v>
      </c>
      <c r="J17" s="138">
        <f t="shared" si="0"/>
        <v>241.84166666666667</v>
      </c>
      <c r="K17" s="138">
        <f t="shared" si="0"/>
        <v>231.76747311827958</v>
      </c>
      <c r="L17" s="138">
        <f t="shared" si="0"/>
        <v>257.14722222222224</v>
      </c>
      <c r="M17" s="138">
        <f t="shared" si="0"/>
        <v>292.20564516129031</v>
      </c>
      <c r="N17" s="139">
        <f t="shared" si="0"/>
        <v>296.77283105022832</v>
      </c>
      <c r="P17" s="136">
        <v>1998</v>
      </c>
      <c r="Q17" s="140">
        <v>227936</v>
      </c>
      <c r="R17" s="140">
        <v>231296</v>
      </c>
      <c r="S17" s="140">
        <v>229394</v>
      </c>
      <c r="T17" s="140">
        <v>175228</v>
      </c>
      <c r="U17" s="140">
        <v>264408</v>
      </c>
      <c r="V17" s="140">
        <v>255541</v>
      </c>
      <c r="W17" s="140">
        <v>243976</v>
      </c>
      <c r="X17" s="140">
        <v>222843</v>
      </c>
      <c r="Y17" s="140">
        <v>174126</v>
      </c>
      <c r="Z17" s="140">
        <v>172435</v>
      </c>
      <c r="AA17" s="140">
        <v>185146</v>
      </c>
      <c r="AB17" s="140">
        <v>217401</v>
      </c>
      <c r="AC17" s="16">
        <f t="shared" si="3"/>
        <v>2599730</v>
      </c>
    </row>
    <row r="18" spans="1:29" x14ac:dyDescent="0.2">
      <c r="A18" s="136">
        <f t="shared" si="1"/>
        <v>1999</v>
      </c>
      <c r="B18" s="138">
        <f t="shared" si="2"/>
        <v>342.5309139784946</v>
      </c>
      <c r="C18" s="138">
        <f t="shared" si="0"/>
        <v>344.51934523809524</v>
      </c>
      <c r="D18" s="138">
        <f t="shared" si="0"/>
        <v>338.76209677419354</v>
      </c>
      <c r="E18" s="138">
        <f t="shared" si="0"/>
        <v>333.84166666666664</v>
      </c>
      <c r="F18" s="138">
        <f t="shared" si="0"/>
        <v>353.88575268817203</v>
      </c>
      <c r="G18" s="138">
        <f t="shared" si="0"/>
        <v>362.9013888888889</v>
      </c>
      <c r="H18" s="138">
        <f t="shared" si="0"/>
        <v>360.45698924731181</v>
      </c>
      <c r="I18" s="138">
        <f t="shared" si="0"/>
        <v>358.63440860215053</v>
      </c>
      <c r="J18" s="138">
        <f t="shared" si="0"/>
        <v>303.0986111111111</v>
      </c>
      <c r="K18" s="138">
        <f t="shared" si="0"/>
        <v>273.0470430107527</v>
      </c>
      <c r="L18" s="138">
        <f t="shared" si="0"/>
        <v>308.64305555555558</v>
      </c>
      <c r="M18" s="138">
        <f t="shared" si="0"/>
        <v>354.69892473118279</v>
      </c>
      <c r="N18" s="139">
        <f t="shared" si="0"/>
        <v>336.28378995433792</v>
      </c>
      <c r="P18" s="136">
        <v>1999</v>
      </c>
      <c r="Q18" s="140">
        <v>254843</v>
      </c>
      <c r="R18" s="140">
        <v>231517</v>
      </c>
      <c r="S18" s="140">
        <v>252039</v>
      </c>
      <c r="T18" s="140">
        <v>240366</v>
      </c>
      <c r="U18" s="140">
        <v>263291</v>
      </c>
      <c r="V18" s="140">
        <v>261289</v>
      </c>
      <c r="W18" s="140">
        <v>268180</v>
      </c>
      <c r="X18" s="140">
        <v>266824</v>
      </c>
      <c r="Y18" s="140">
        <v>218231</v>
      </c>
      <c r="Z18" s="140">
        <v>203147</v>
      </c>
      <c r="AA18" s="140">
        <v>222223</v>
      </c>
      <c r="AB18" s="140">
        <v>263896</v>
      </c>
      <c r="AC18" s="16">
        <f t="shared" si="3"/>
        <v>2945846</v>
      </c>
    </row>
    <row r="19" spans="1:29" x14ac:dyDescent="0.2">
      <c r="A19" s="136">
        <f t="shared" si="1"/>
        <v>2000</v>
      </c>
      <c r="B19" s="138">
        <f t="shared" si="2"/>
        <v>352.44220430107526</v>
      </c>
      <c r="C19" s="138">
        <f t="shared" si="0"/>
        <v>331.21279761904759</v>
      </c>
      <c r="D19" s="138">
        <f t="shared" si="0"/>
        <v>293.86021505376345</v>
      </c>
      <c r="E19" s="138">
        <f t="shared" si="0"/>
        <v>338.77777777777777</v>
      </c>
      <c r="F19" s="138">
        <f t="shared" si="0"/>
        <v>355.57258064516128</v>
      </c>
      <c r="G19" s="138">
        <f t="shared" si="0"/>
        <v>337.23888888888888</v>
      </c>
      <c r="H19" s="138">
        <f t="shared" si="0"/>
        <v>332.98790322580646</v>
      </c>
      <c r="I19" s="138">
        <f t="shared" si="0"/>
        <v>308.76747311827955</v>
      </c>
      <c r="J19" s="138">
        <f t="shared" si="0"/>
        <v>261.38888888888891</v>
      </c>
      <c r="K19" s="138">
        <f t="shared" si="0"/>
        <v>243.02553763440861</v>
      </c>
      <c r="L19" s="138">
        <f t="shared" si="0"/>
        <v>280.86527777777781</v>
      </c>
      <c r="M19" s="138">
        <f t="shared" si="0"/>
        <v>304.61559139784947</v>
      </c>
      <c r="N19" s="139">
        <f t="shared" si="0"/>
        <v>311.64794520547946</v>
      </c>
      <c r="P19" s="136">
        <v>2000</v>
      </c>
      <c r="Q19" s="140">
        <v>262217</v>
      </c>
      <c r="R19" s="140">
        <v>222575</v>
      </c>
      <c r="S19" s="140">
        <v>218632</v>
      </c>
      <c r="T19" s="140">
        <v>243920</v>
      </c>
      <c r="U19" s="140">
        <v>264546</v>
      </c>
      <c r="V19" s="140">
        <v>242812</v>
      </c>
      <c r="W19" s="140">
        <v>247743</v>
      </c>
      <c r="X19" s="140">
        <v>229723</v>
      </c>
      <c r="Y19" s="140">
        <v>188200</v>
      </c>
      <c r="Z19" s="140">
        <v>180811</v>
      </c>
      <c r="AA19" s="140">
        <v>202223</v>
      </c>
      <c r="AB19" s="140">
        <v>226634</v>
      </c>
      <c r="AC19" s="16">
        <f t="shared" si="3"/>
        <v>2730036</v>
      </c>
    </row>
    <row r="20" spans="1:29" x14ac:dyDescent="0.2">
      <c r="A20" s="136">
        <f t="shared" si="1"/>
        <v>2001</v>
      </c>
      <c r="B20" s="138">
        <f t="shared" si="2"/>
        <v>285.49059139784947</v>
      </c>
      <c r="C20" s="138">
        <f t="shared" si="0"/>
        <v>283.09523809523807</v>
      </c>
      <c r="D20" s="138">
        <f t="shared" si="0"/>
        <v>253.74193548387098</v>
      </c>
      <c r="E20" s="138">
        <f t="shared" si="0"/>
        <v>224.02916666666667</v>
      </c>
      <c r="F20" s="138">
        <f t="shared" si="0"/>
        <v>235.9220430107527</v>
      </c>
      <c r="G20" s="138">
        <f t="shared" si="0"/>
        <v>280.99722222222221</v>
      </c>
      <c r="H20" s="138">
        <f t="shared" si="0"/>
        <v>226.78091397849462</v>
      </c>
      <c r="I20" s="138">
        <f t="shared" si="0"/>
        <v>259.76612903225805</v>
      </c>
      <c r="J20" s="138">
        <f t="shared" si="0"/>
        <v>236.95138888888889</v>
      </c>
      <c r="K20" s="138">
        <f t="shared" si="0"/>
        <v>212.94220430107526</v>
      </c>
      <c r="L20" s="138">
        <f t="shared" si="0"/>
        <v>256.26666666666665</v>
      </c>
      <c r="M20" s="138">
        <f t="shared" si="0"/>
        <v>282.03494623655916</v>
      </c>
      <c r="N20" s="139">
        <f t="shared" si="0"/>
        <v>252.96175799086757</v>
      </c>
      <c r="P20" s="136">
        <v>2001</v>
      </c>
      <c r="Q20" s="140">
        <v>212405</v>
      </c>
      <c r="R20" s="140">
        <v>190240</v>
      </c>
      <c r="S20" s="140">
        <v>188784</v>
      </c>
      <c r="T20" s="140">
        <v>161301</v>
      </c>
      <c r="U20" s="140">
        <v>175526</v>
      </c>
      <c r="V20" s="140">
        <v>202318</v>
      </c>
      <c r="W20" s="140">
        <v>168725</v>
      </c>
      <c r="X20" s="140">
        <v>193266</v>
      </c>
      <c r="Y20" s="140">
        <v>170605</v>
      </c>
      <c r="Z20" s="140">
        <v>158429</v>
      </c>
      <c r="AA20" s="140">
        <v>184512</v>
      </c>
      <c r="AB20" s="140">
        <v>209834</v>
      </c>
      <c r="AC20" s="16">
        <f t="shared" si="3"/>
        <v>2215945</v>
      </c>
    </row>
    <row r="21" spans="1:29" x14ac:dyDescent="0.2">
      <c r="A21" s="136">
        <f t="shared" si="1"/>
        <v>2002</v>
      </c>
      <c r="B21" s="138">
        <f t="shared" si="2"/>
        <v>297.48924731182797</v>
      </c>
      <c r="C21" s="138">
        <f t="shared" si="0"/>
        <v>290.42708333333331</v>
      </c>
      <c r="D21" s="138">
        <f t="shared" si="0"/>
        <v>239.72177419354838</v>
      </c>
      <c r="E21" s="138">
        <f t="shared" si="0"/>
        <v>299.35000000000002</v>
      </c>
      <c r="F21" s="138">
        <f t="shared" si="0"/>
        <v>341.36559139784947</v>
      </c>
      <c r="G21" s="138">
        <f t="shared" si="0"/>
        <v>363.42222222222222</v>
      </c>
      <c r="H21" s="138">
        <f t="shared" si="0"/>
        <v>357.06048387096774</v>
      </c>
      <c r="I21" s="138">
        <f t="shared" si="0"/>
        <v>325.13709677419354</v>
      </c>
      <c r="J21" s="138">
        <f t="shared" si="0"/>
        <v>247.95</v>
      </c>
      <c r="K21" s="138">
        <f t="shared" si="0"/>
        <v>254.2486559139785</v>
      </c>
      <c r="L21" s="138">
        <f t="shared" si="0"/>
        <v>289.78888888888889</v>
      </c>
      <c r="M21" s="138">
        <f t="shared" si="0"/>
        <v>299.09139784946234</v>
      </c>
      <c r="N21" s="139">
        <f t="shared" si="0"/>
        <v>300.50639269406395</v>
      </c>
      <c r="P21" s="136">
        <v>2002</v>
      </c>
      <c r="Q21" s="140">
        <v>221332</v>
      </c>
      <c r="R21" s="140">
        <v>195167</v>
      </c>
      <c r="S21" s="140">
        <v>178353</v>
      </c>
      <c r="T21" s="140">
        <v>215532</v>
      </c>
      <c r="U21" s="140">
        <v>253976</v>
      </c>
      <c r="V21" s="140">
        <v>261664</v>
      </c>
      <c r="W21" s="140">
        <v>265653</v>
      </c>
      <c r="X21" s="140">
        <v>241902</v>
      </c>
      <c r="Y21" s="140">
        <v>178524</v>
      </c>
      <c r="Z21" s="140">
        <v>189161</v>
      </c>
      <c r="AA21" s="140">
        <v>208648</v>
      </c>
      <c r="AB21" s="140">
        <v>222524</v>
      </c>
      <c r="AC21" s="16">
        <f t="shared" si="3"/>
        <v>2632436</v>
      </c>
    </row>
    <row r="22" spans="1:29" x14ac:dyDescent="0.2">
      <c r="A22" s="136">
        <f t="shared" si="1"/>
        <v>2003</v>
      </c>
      <c r="B22" s="138">
        <f t="shared" si="2"/>
        <v>259.60887096774195</v>
      </c>
      <c r="C22" s="138">
        <f t="shared" si="0"/>
        <v>236.59970238095238</v>
      </c>
      <c r="D22" s="138">
        <f t="shared" si="0"/>
        <v>269.08064516129031</v>
      </c>
      <c r="E22" s="138">
        <f t="shared" si="0"/>
        <v>305.20833333333331</v>
      </c>
      <c r="F22" s="138">
        <f t="shared" si="0"/>
        <v>339.09543010752691</v>
      </c>
      <c r="G22" s="138">
        <f t="shared" si="0"/>
        <v>351.03194444444443</v>
      </c>
      <c r="H22" s="138">
        <f t="shared" si="0"/>
        <v>331.18951612903226</v>
      </c>
      <c r="I22" s="138">
        <f t="shared" si="0"/>
        <v>305.80510752688173</v>
      </c>
      <c r="J22" s="138">
        <f t="shared" si="0"/>
        <v>234.73194444444445</v>
      </c>
      <c r="K22" s="138">
        <f t="shared" si="0"/>
        <v>254.48521505376345</v>
      </c>
      <c r="L22" s="138">
        <f t="shared" si="0"/>
        <v>282.95277777777778</v>
      </c>
      <c r="M22" s="138">
        <f t="shared" si="0"/>
        <v>316.28360215053766</v>
      </c>
      <c r="N22" s="139">
        <f t="shared" si="0"/>
        <v>290.91655251141555</v>
      </c>
      <c r="P22" s="136">
        <v>2003</v>
      </c>
      <c r="Q22" s="140">
        <v>193149</v>
      </c>
      <c r="R22" s="140">
        <v>158995</v>
      </c>
      <c r="S22" s="140">
        <v>200196</v>
      </c>
      <c r="T22" s="140">
        <v>219750</v>
      </c>
      <c r="U22" s="140">
        <v>252287</v>
      </c>
      <c r="V22" s="140">
        <v>252743</v>
      </c>
      <c r="W22" s="140">
        <v>246405</v>
      </c>
      <c r="X22" s="140">
        <v>227519</v>
      </c>
      <c r="Y22" s="140">
        <v>169007</v>
      </c>
      <c r="Z22" s="140">
        <v>189337</v>
      </c>
      <c r="AA22" s="140">
        <v>203726</v>
      </c>
      <c r="AB22" s="140">
        <v>235315</v>
      </c>
      <c r="AC22" s="16">
        <f t="shared" si="3"/>
        <v>2548429</v>
      </c>
    </row>
    <row r="23" spans="1:29" x14ac:dyDescent="0.2">
      <c r="A23" s="136">
        <f t="shared" si="1"/>
        <v>2004</v>
      </c>
      <c r="B23" s="138">
        <f t="shared" si="2"/>
        <v>297.53360215053766</v>
      </c>
      <c r="C23" s="138">
        <f t="shared" si="0"/>
        <v>281.84970238095241</v>
      </c>
      <c r="D23" s="138">
        <f t="shared" si="0"/>
        <v>249.40591397849462</v>
      </c>
      <c r="E23" s="138">
        <f t="shared" si="0"/>
        <v>279.16666666666669</v>
      </c>
      <c r="F23" s="138">
        <f t="shared" si="0"/>
        <v>328.53897849462368</v>
      </c>
      <c r="G23" s="138">
        <f t="shared" si="0"/>
        <v>346.44583333333333</v>
      </c>
      <c r="H23" s="138">
        <f t="shared" si="0"/>
        <v>321.15860215053766</v>
      </c>
      <c r="I23" s="138">
        <f t="shared" si="0"/>
        <v>286.3440860215054</v>
      </c>
      <c r="J23" s="138">
        <f t="shared" si="0"/>
        <v>252.07638888888889</v>
      </c>
      <c r="K23" s="138">
        <f t="shared" si="0"/>
        <v>254.20430107526883</v>
      </c>
      <c r="L23" s="138">
        <f t="shared" si="0"/>
        <v>280.17083333333335</v>
      </c>
      <c r="M23" s="138">
        <f t="shared" si="0"/>
        <v>319.56854838709677</v>
      </c>
      <c r="N23" s="139">
        <f t="shared" si="0"/>
        <v>291.47111872146121</v>
      </c>
      <c r="P23" s="136">
        <v>2004</v>
      </c>
      <c r="Q23" s="140">
        <v>221365</v>
      </c>
      <c r="R23" s="140">
        <v>189403</v>
      </c>
      <c r="S23" s="140">
        <v>185558</v>
      </c>
      <c r="T23" s="140">
        <v>201000</v>
      </c>
      <c r="U23" s="140">
        <v>244433</v>
      </c>
      <c r="V23" s="140">
        <v>249441</v>
      </c>
      <c r="W23" s="140">
        <v>238942</v>
      </c>
      <c r="X23" s="140">
        <v>213040</v>
      </c>
      <c r="Y23" s="140">
        <v>181495</v>
      </c>
      <c r="Z23" s="140">
        <v>189128</v>
      </c>
      <c r="AA23" s="140">
        <v>201723</v>
      </c>
      <c r="AB23" s="140">
        <v>237759</v>
      </c>
      <c r="AC23" s="16">
        <f t="shared" si="3"/>
        <v>2553287</v>
      </c>
    </row>
    <row r="24" spans="1:29" x14ac:dyDescent="0.2">
      <c r="A24" s="136">
        <f t="shared" si="1"/>
        <v>2005</v>
      </c>
      <c r="B24" s="138">
        <f t="shared" si="2"/>
        <v>303.48118279569894</v>
      </c>
      <c r="C24" s="138">
        <f t="shared" si="0"/>
        <v>303.98214285714283</v>
      </c>
      <c r="D24" s="138">
        <f t="shared" si="0"/>
        <v>286.84946236559142</v>
      </c>
      <c r="E24" s="138">
        <f t="shared" si="0"/>
        <v>270.25972222222219</v>
      </c>
      <c r="F24" s="138">
        <f t="shared" si="0"/>
        <v>333.4206989247312</v>
      </c>
      <c r="G24" s="138">
        <f t="shared" si="0"/>
        <v>339.73750000000001</v>
      </c>
      <c r="H24" s="138">
        <f t="shared" si="0"/>
        <v>347.6236559139785</v>
      </c>
      <c r="I24" s="138">
        <f t="shared" si="0"/>
        <v>320.13709677419354</v>
      </c>
      <c r="J24" s="138">
        <f t="shared" si="0"/>
        <v>241.14861111111111</v>
      </c>
      <c r="K24" s="138">
        <f t="shared" si="0"/>
        <v>258.64381720430106</v>
      </c>
      <c r="L24" s="138">
        <f t="shared" si="0"/>
        <v>275.375</v>
      </c>
      <c r="M24" s="138">
        <f t="shared" si="0"/>
        <v>289.31989247311827</v>
      </c>
      <c r="N24" s="139">
        <f t="shared" si="0"/>
        <v>297.61883561643833</v>
      </c>
      <c r="P24" s="136">
        <v>2005</v>
      </c>
      <c r="Q24" s="140">
        <v>225790</v>
      </c>
      <c r="R24" s="140">
        <v>204276</v>
      </c>
      <c r="S24" s="140">
        <v>213416</v>
      </c>
      <c r="T24" s="140">
        <v>194587</v>
      </c>
      <c r="U24" s="140">
        <v>248065</v>
      </c>
      <c r="V24" s="140">
        <v>244611</v>
      </c>
      <c r="W24" s="140">
        <v>258632</v>
      </c>
      <c r="X24" s="140">
        <v>238182</v>
      </c>
      <c r="Y24" s="140">
        <v>173627</v>
      </c>
      <c r="Z24" s="140">
        <v>192431</v>
      </c>
      <c r="AA24" s="140">
        <v>198270</v>
      </c>
      <c r="AB24" s="140">
        <v>215254</v>
      </c>
      <c r="AC24" s="16">
        <f t="shared" si="3"/>
        <v>2607141</v>
      </c>
    </row>
    <row r="25" spans="1:29" x14ac:dyDescent="0.2">
      <c r="A25" s="136">
        <f t="shared" si="1"/>
        <v>2006</v>
      </c>
      <c r="B25" s="138">
        <f t="shared" si="2"/>
        <v>291.50403225806451</v>
      </c>
      <c r="C25" s="138">
        <f t="shared" si="0"/>
        <v>301.06398809523807</v>
      </c>
      <c r="D25" s="138">
        <f t="shared" si="0"/>
        <v>269.5779569892473</v>
      </c>
      <c r="E25" s="138">
        <f t="shared" si="0"/>
        <v>344.1875</v>
      </c>
      <c r="F25" s="138">
        <f t="shared" si="0"/>
        <v>358.74193548387098</v>
      </c>
      <c r="G25" s="138">
        <f t="shared" si="0"/>
        <v>363.32638888888891</v>
      </c>
      <c r="H25" s="138">
        <f t="shared" si="0"/>
        <v>338.75</v>
      </c>
      <c r="I25" s="138">
        <f t="shared" si="0"/>
        <v>311.43010752688173</v>
      </c>
      <c r="J25" s="138">
        <f t="shared" si="0"/>
        <v>242.67638888888888</v>
      </c>
      <c r="K25" s="138">
        <f t="shared" si="0"/>
        <v>237.48118279569891</v>
      </c>
      <c r="L25" s="138">
        <f t="shared" si="0"/>
        <v>261.38611111111112</v>
      </c>
      <c r="M25" s="138">
        <f t="shared" si="0"/>
        <v>286.13440860215053</v>
      </c>
      <c r="N25" s="139">
        <f t="shared" si="0"/>
        <v>300.49121004566211</v>
      </c>
      <c r="P25" s="136">
        <v>2006</v>
      </c>
      <c r="Q25" s="140">
        <v>216879</v>
      </c>
      <c r="R25" s="140">
        <v>202315</v>
      </c>
      <c r="S25" s="140">
        <v>200566</v>
      </c>
      <c r="T25" s="140">
        <v>247815</v>
      </c>
      <c r="U25" s="140">
        <v>266904</v>
      </c>
      <c r="V25" s="140">
        <v>261595</v>
      </c>
      <c r="W25" s="140">
        <v>252030</v>
      </c>
      <c r="X25" s="140">
        <v>231704</v>
      </c>
      <c r="Y25" s="140">
        <v>174727</v>
      </c>
      <c r="Z25" s="140">
        <v>176686</v>
      </c>
      <c r="AA25" s="140">
        <v>188198</v>
      </c>
      <c r="AB25" s="140">
        <v>212884</v>
      </c>
      <c r="AC25" s="16">
        <f t="shared" si="3"/>
        <v>2632303</v>
      </c>
    </row>
    <row r="26" spans="1:29" x14ac:dyDescent="0.2">
      <c r="A26" s="136">
        <f t="shared" si="1"/>
        <v>2007</v>
      </c>
      <c r="B26" s="138">
        <f t="shared" si="2"/>
        <v>318.71639784946234</v>
      </c>
      <c r="C26" s="138">
        <f t="shared" si="0"/>
        <v>270.31994047619048</v>
      </c>
      <c r="D26" s="138">
        <f t="shared" si="0"/>
        <v>322.90725806451616</v>
      </c>
      <c r="E26" s="138">
        <f t="shared" si="0"/>
        <v>358.39027777777778</v>
      </c>
      <c r="F26" s="138">
        <f t="shared" si="0"/>
        <v>361.875</v>
      </c>
      <c r="G26" s="138">
        <f t="shared" si="0"/>
        <v>354.38611111111112</v>
      </c>
      <c r="H26" s="138">
        <f t="shared" si="0"/>
        <v>341.43548387096774</v>
      </c>
      <c r="I26" s="138">
        <f t="shared" si="0"/>
        <v>319.70967741935482</v>
      </c>
      <c r="J26" s="138">
        <f t="shared" si="0"/>
        <v>227.08750000000001</v>
      </c>
      <c r="K26" s="138">
        <f t="shared" si="0"/>
        <v>229.48387096774192</v>
      </c>
      <c r="L26" s="138">
        <f t="shared" si="0"/>
        <v>266.56111111111113</v>
      </c>
      <c r="M26" s="138">
        <f t="shared" si="0"/>
        <v>275.68548387096774</v>
      </c>
      <c r="N26" s="139">
        <f t="shared" si="0"/>
        <v>304.18059360730592</v>
      </c>
      <c r="P26" s="136">
        <v>2007</v>
      </c>
      <c r="Q26" s="140">
        <v>237125</v>
      </c>
      <c r="R26" s="140">
        <v>181655</v>
      </c>
      <c r="S26" s="140">
        <v>240243</v>
      </c>
      <c r="T26" s="140">
        <v>258041</v>
      </c>
      <c r="U26" s="140">
        <v>269235</v>
      </c>
      <c r="V26" s="140">
        <v>255158</v>
      </c>
      <c r="W26" s="140">
        <v>254028</v>
      </c>
      <c r="X26" s="140">
        <v>237864</v>
      </c>
      <c r="Y26" s="140">
        <v>163503</v>
      </c>
      <c r="Z26" s="140">
        <v>170736</v>
      </c>
      <c r="AA26" s="140">
        <v>191924</v>
      </c>
      <c r="AB26" s="140">
        <v>205110</v>
      </c>
      <c r="AC26" s="16">
        <f t="shared" si="3"/>
        <v>2664622</v>
      </c>
    </row>
    <row r="27" spans="1:29" x14ac:dyDescent="0.2">
      <c r="A27" s="136">
        <f t="shared" si="1"/>
        <v>2008</v>
      </c>
      <c r="B27" s="138">
        <f t="shared" si="2"/>
        <v>299.89919354838707</v>
      </c>
      <c r="C27" s="138">
        <f t="shared" ref="C27:C40" si="4">R27/C$9</f>
        <v>290.96875</v>
      </c>
      <c r="D27" s="138">
        <f t="shared" ref="D27:D40" si="5">S27/D$9</f>
        <v>263.22983870967744</v>
      </c>
      <c r="E27" s="138">
        <f t="shared" ref="E27:E40" si="6">T27/E$9</f>
        <v>266.24722222222221</v>
      </c>
      <c r="F27" s="138">
        <f t="shared" ref="F27:F40" si="7">U27/F$9</f>
        <v>344.78225806451616</v>
      </c>
      <c r="G27" s="138">
        <f t="shared" ref="G27:G40" si="8">V27/G$9</f>
        <v>363.38472222222219</v>
      </c>
      <c r="H27" s="138">
        <f t="shared" ref="H27:H40" si="9">W27/H$9</f>
        <v>341.48790322580646</v>
      </c>
      <c r="I27" s="138">
        <f t="shared" ref="I27:I40" si="10">X27/I$9</f>
        <v>279.5013440860215</v>
      </c>
      <c r="J27" s="138">
        <f t="shared" ref="J27:J40" si="11">Y27/J$9</f>
        <v>223.91249999999999</v>
      </c>
      <c r="K27" s="138">
        <f t="shared" ref="K27:K40" si="12">Z27/K$9</f>
        <v>221.96908602150538</v>
      </c>
      <c r="L27" s="138">
        <f t="shared" ref="L27:L40" si="13">AA27/L$9</f>
        <v>256.71111111111111</v>
      </c>
      <c r="M27" s="138">
        <f t="shared" ref="M27:M40" si="14">AB27/M$9</f>
        <v>281.02956989247309</v>
      </c>
      <c r="N27" s="139">
        <f t="shared" ref="N27:N40" si="15">AC27/N$9</f>
        <v>286.14703196347034</v>
      </c>
      <c r="P27" s="136">
        <v>2008</v>
      </c>
      <c r="Q27" s="140">
        <v>223125</v>
      </c>
      <c r="R27" s="140">
        <v>195531</v>
      </c>
      <c r="S27" s="140">
        <v>195843</v>
      </c>
      <c r="T27" s="140">
        <v>191698</v>
      </c>
      <c r="U27" s="140">
        <v>256518</v>
      </c>
      <c r="V27" s="140">
        <v>261637</v>
      </c>
      <c r="W27" s="140">
        <v>254067</v>
      </c>
      <c r="X27" s="140">
        <v>207949</v>
      </c>
      <c r="Y27" s="140">
        <v>161217</v>
      </c>
      <c r="Z27" s="140">
        <v>165145</v>
      </c>
      <c r="AA27" s="140">
        <v>184832</v>
      </c>
      <c r="AB27" s="140">
        <v>209086</v>
      </c>
      <c r="AC27" s="16">
        <f t="shared" si="3"/>
        <v>2506648</v>
      </c>
    </row>
    <row r="28" spans="1:29" x14ac:dyDescent="0.2">
      <c r="A28" s="136">
        <f t="shared" si="1"/>
        <v>2009</v>
      </c>
      <c r="B28" s="138">
        <f t="shared" si="2"/>
        <v>310.54301075268819</v>
      </c>
      <c r="C28" s="138">
        <f t="shared" si="4"/>
        <v>253.88541666666666</v>
      </c>
      <c r="D28" s="138">
        <f t="shared" si="5"/>
        <v>236.49731182795699</v>
      </c>
      <c r="E28" s="138">
        <f t="shared" si="6"/>
        <v>296.67361111111109</v>
      </c>
      <c r="F28" s="138">
        <f t="shared" si="7"/>
        <v>324.00537634408602</v>
      </c>
      <c r="G28" s="138">
        <f t="shared" si="8"/>
        <v>353.66527777777776</v>
      </c>
      <c r="H28" s="138">
        <f t="shared" si="9"/>
        <v>302.42876344086022</v>
      </c>
      <c r="I28" s="138">
        <f t="shared" si="10"/>
        <v>253.43951612903226</v>
      </c>
      <c r="J28" s="138">
        <f t="shared" si="11"/>
        <v>197.54861111111111</v>
      </c>
      <c r="K28" s="138">
        <f t="shared" si="12"/>
        <v>203.05913978494624</v>
      </c>
      <c r="L28" s="138">
        <f t="shared" si="13"/>
        <v>254.47499999999999</v>
      </c>
      <c r="M28" s="138">
        <f t="shared" si="14"/>
        <v>287.6236559139785</v>
      </c>
      <c r="N28" s="139">
        <f t="shared" si="15"/>
        <v>272.94566210045662</v>
      </c>
      <c r="P28" s="136">
        <v>2009</v>
      </c>
      <c r="Q28" s="140">
        <v>231044</v>
      </c>
      <c r="R28" s="140">
        <v>170611</v>
      </c>
      <c r="S28" s="140">
        <v>175954</v>
      </c>
      <c r="T28" s="140">
        <v>213605</v>
      </c>
      <c r="U28" s="140">
        <v>241060</v>
      </c>
      <c r="V28" s="140">
        <v>254639</v>
      </c>
      <c r="W28" s="140">
        <v>225007</v>
      </c>
      <c r="X28" s="140">
        <v>188559</v>
      </c>
      <c r="Y28" s="140">
        <v>142235</v>
      </c>
      <c r="Z28" s="140">
        <v>151076</v>
      </c>
      <c r="AA28" s="140">
        <v>183222</v>
      </c>
      <c r="AB28" s="140">
        <v>213992</v>
      </c>
      <c r="AC28" s="16">
        <f t="shared" si="3"/>
        <v>2391004</v>
      </c>
    </row>
    <row r="29" spans="1:29" x14ac:dyDescent="0.2">
      <c r="A29" s="136">
        <f t="shared" si="1"/>
        <v>2010</v>
      </c>
      <c r="B29" s="138">
        <f t="shared" si="2"/>
        <v>252.44354838709677</v>
      </c>
      <c r="C29" s="138">
        <f t="shared" si="4"/>
        <v>248.09375</v>
      </c>
      <c r="D29" s="138">
        <f t="shared" si="5"/>
        <v>230.15053763440861</v>
      </c>
      <c r="E29" s="138">
        <f t="shared" si="6"/>
        <v>230.95694444444445</v>
      </c>
      <c r="F29" s="138">
        <f t="shared" si="7"/>
        <v>317.38844086021504</v>
      </c>
      <c r="G29" s="138">
        <f t="shared" si="8"/>
        <v>352.625</v>
      </c>
      <c r="H29" s="138">
        <f t="shared" si="9"/>
        <v>327.21505376344084</v>
      </c>
      <c r="I29" s="138">
        <f t="shared" si="10"/>
        <v>271.75940860215053</v>
      </c>
      <c r="J29" s="138">
        <f t="shared" si="11"/>
        <v>208.29166666666666</v>
      </c>
      <c r="K29" s="138">
        <f t="shared" si="12"/>
        <v>231.46236559139786</v>
      </c>
      <c r="L29" s="138">
        <f t="shared" si="13"/>
        <v>271.32083333333333</v>
      </c>
      <c r="M29" s="138">
        <f t="shared" si="14"/>
        <v>272.05510752688173</v>
      </c>
      <c r="N29" s="139">
        <f t="shared" si="15"/>
        <v>267.99771689497715</v>
      </c>
      <c r="P29" s="136">
        <v>2010</v>
      </c>
      <c r="Q29" s="140">
        <v>187818</v>
      </c>
      <c r="R29" s="140">
        <v>166719</v>
      </c>
      <c r="S29" s="140">
        <v>171232</v>
      </c>
      <c r="T29" s="140">
        <v>166289</v>
      </c>
      <c r="U29" s="140">
        <v>236137</v>
      </c>
      <c r="V29" s="140">
        <v>253890</v>
      </c>
      <c r="W29" s="140">
        <v>243448</v>
      </c>
      <c r="X29" s="140">
        <v>202189</v>
      </c>
      <c r="Y29" s="140">
        <v>149970</v>
      </c>
      <c r="Z29" s="140">
        <v>172208</v>
      </c>
      <c r="AA29" s="140">
        <v>195351</v>
      </c>
      <c r="AB29" s="140">
        <v>202409</v>
      </c>
      <c r="AC29" s="16">
        <f t="shared" si="3"/>
        <v>2347660</v>
      </c>
    </row>
    <row r="30" spans="1:29" x14ac:dyDescent="0.2">
      <c r="A30" s="136">
        <f t="shared" si="1"/>
        <v>2011</v>
      </c>
      <c r="B30" s="138">
        <f t="shared" si="2"/>
        <v>317.90456989247309</v>
      </c>
      <c r="C30" s="138">
        <f t="shared" si="4"/>
        <v>345.92857142857144</v>
      </c>
      <c r="D30" s="138">
        <f t="shared" si="5"/>
        <v>330.17876344086022</v>
      </c>
      <c r="E30" s="138">
        <f t="shared" si="6"/>
        <v>353.59722222222223</v>
      </c>
      <c r="F30" s="138">
        <f t="shared" si="7"/>
        <v>357.18413978494624</v>
      </c>
      <c r="G30" s="138">
        <f t="shared" si="8"/>
        <v>363.44583333333333</v>
      </c>
      <c r="H30" s="138">
        <f t="shared" si="9"/>
        <v>363.15860215053766</v>
      </c>
      <c r="I30" s="138">
        <f t="shared" si="10"/>
        <v>346.40188172043008</v>
      </c>
      <c r="J30" s="138">
        <f t="shared" si="11"/>
        <v>242.26249999999999</v>
      </c>
      <c r="K30" s="138">
        <f t="shared" si="12"/>
        <v>249.18279569892474</v>
      </c>
      <c r="L30" s="138">
        <f t="shared" si="13"/>
        <v>272.39166666666665</v>
      </c>
      <c r="M30" s="138">
        <f t="shared" si="14"/>
        <v>283.96236559139783</v>
      </c>
      <c r="N30" s="139">
        <f t="shared" si="15"/>
        <v>318.69611872146118</v>
      </c>
      <c r="P30" s="136">
        <v>2011</v>
      </c>
      <c r="Q30" s="140">
        <v>236521</v>
      </c>
      <c r="R30" s="140">
        <v>232464</v>
      </c>
      <c r="S30" s="140">
        <v>245653</v>
      </c>
      <c r="T30" s="140">
        <v>254590</v>
      </c>
      <c r="U30" s="140">
        <v>265745</v>
      </c>
      <c r="V30" s="140">
        <v>261681</v>
      </c>
      <c r="W30" s="140">
        <v>270190</v>
      </c>
      <c r="X30" s="140">
        <v>257723</v>
      </c>
      <c r="Y30" s="140">
        <v>174429</v>
      </c>
      <c r="Z30" s="140">
        <v>185392</v>
      </c>
      <c r="AA30" s="140">
        <v>196122</v>
      </c>
      <c r="AB30" s="140">
        <v>211268</v>
      </c>
      <c r="AC30" s="16">
        <f t="shared" si="3"/>
        <v>2791778</v>
      </c>
    </row>
    <row r="31" spans="1:29" x14ac:dyDescent="0.2">
      <c r="A31" s="136">
        <f t="shared" si="1"/>
        <v>2012</v>
      </c>
      <c r="B31" s="138">
        <f t="shared" si="2"/>
        <v>280.84946236559142</v>
      </c>
      <c r="C31" s="138">
        <f t="shared" si="4"/>
        <v>275.22470238095241</v>
      </c>
      <c r="D31" s="138">
        <f t="shared" si="5"/>
        <v>312.51881720430106</v>
      </c>
      <c r="E31" s="138">
        <f t="shared" si="6"/>
        <v>361.45555555555558</v>
      </c>
      <c r="F31" s="138">
        <f t="shared" si="7"/>
        <v>363.46236559139783</v>
      </c>
      <c r="G31" s="138">
        <f t="shared" si="8"/>
        <v>363.10972222222222</v>
      </c>
      <c r="H31" s="138">
        <f t="shared" si="9"/>
        <v>363.48118279569894</v>
      </c>
      <c r="I31" s="138">
        <f t="shared" si="10"/>
        <v>355.93817204301075</v>
      </c>
      <c r="J31" s="138">
        <f t="shared" si="11"/>
        <v>257.73194444444442</v>
      </c>
      <c r="K31" s="138">
        <f t="shared" si="12"/>
        <v>223.99462365591398</v>
      </c>
      <c r="L31" s="138">
        <f t="shared" si="13"/>
        <v>272.86527777777781</v>
      </c>
      <c r="M31" s="138">
        <f t="shared" si="14"/>
        <v>334.36021505376345</v>
      </c>
      <c r="N31" s="139">
        <f t="shared" si="15"/>
        <v>314.06552511415526</v>
      </c>
      <c r="P31" s="136">
        <v>2012</v>
      </c>
      <c r="Q31" s="140">
        <v>208952</v>
      </c>
      <c r="R31" s="140">
        <v>184951</v>
      </c>
      <c r="S31" s="140">
        <v>232514</v>
      </c>
      <c r="T31" s="140">
        <v>260248</v>
      </c>
      <c r="U31" s="140">
        <v>270416</v>
      </c>
      <c r="V31" s="140">
        <v>261439</v>
      </c>
      <c r="W31" s="140">
        <v>270430</v>
      </c>
      <c r="X31" s="140">
        <v>264818</v>
      </c>
      <c r="Y31" s="140">
        <v>185567</v>
      </c>
      <c r="Z31" s="140">
        <v>166652</v>
      </c>
      <c r="AA31" s="140">
        <v>196463</v>
      </c>
      <c r="AB31" s="140">
        <v>248764</v>
      </c>
      <c r="AC31" s="16">
        <f t="shared" si="3"/>
        <v>2751214</v>
      </c>
    </row>
    <row r="32" spans="1:29" x14ac:dyDescent="0.2">
      <c r="A32" s="136">
        <f t="shared" si="1"/>
        <v>2013</v>
      </c>
      <c r="B32" s="138">
        <f t="shared" si="2"/>
        <v>341.92473118279571</v>
      </c>
      <c r="C32" s="138">
        <f t="shared" si="4"/>
        <v>277.31845238095241</v>
      </c>
      <c r="D32" s="138">
        <f t="shared" si="5"/>
        <v>246.05645161290323</v>
      </c>
      <c r="E32" s="138">
        <f t="shared" si="6"/>
        <v>348.5986111111111</v>
      </c>
      <c r="F32" s="138">
        <f t="shared" si="7"/>
        <v>361.41935483870969</v>
      </c>
      <c r="G32" s="138">
        <f t="shared" si="8"/>
        <v>361.77916666666664</v>
      </c>
      <c r="H32" s="138">
        <f t="shared" si="9"/>
        <v>350.93817204301075</v>
      </c>
      <c r="I32" s="138">
        <f t="shared" si="10"/>
        <v>308.25672043010752</v>
      </c>
      <c r="J32" s="138">
        <f t="shared" si="11"/>
        <v>234.90277777777777</v>
      </c>
      <c r="K32" s="138">
        <f t="shared" si="12"/>
        <v>242.04032258064515</v>
      </c>
      <c r="L32" s="138">
        <f t="shared" si="13"/>
        <v>265.59305555555557</v>
      </c>
      <c r="M32" s="138">
        <f t="shared" si="14"/>
        <v>283.24731182795699</v>
      </c>
      <c r="N32" s="139">
        <f t="shared" si="15"/>
        <v>302.03150684931506</v>
      </c>
      <c r="P32" s="136">
        <v>2013</v>
      </c>
      <c r="Q32" s="140">
        <v>254392</v>
      </c>
      <c r="R32" s="140">
        <v>186358</v>
      </c>
      <c r="S32" s="140">
        <v>183066</v>
      </c>
      <c r="T32" s="140">
        <v>250991</v>
      </c>
      <c r="U32" s="140">
        <v>268896</v>
      </c>
      <c r="V32" s="140">
        <v>260481</v>
      </c>
      <c r="W32" s="140">
        <v>261098</v>
      </c>
      <c r="X32" s="140">
        <v>229343</v>
      </c>
      <c r="Y32" s="140">
        <v>169130</v>
      </c>
      <c r="Z32" s="140">
        <v>180078</v>
      </c>
      <c r="AA32" s="140">
        <v>191227</v>
      </c>
      <c r="AB32" s="140">
        <v>210736</v>
      </c>
      <c r="AC32" s="16">
        <f t="shared" si="3"/>
        <v>2645796</v>
      </c>
    </row>
    <row r="33" spans="1:29" x14ac:dyDescent="0.2">
      <c r="A33" s="136">
        <f t="shared" si="1"/>
        <v>2014</v>
      </c>
      <c r="B33" s="138">
        <f t="shared" si="2"/>
        <v>286.76747311827955</v>
      </c>
      <c r="C33" s="138">
        <f t="shared" si="4"/>
        <v>246.53869047619048</v>
      </c>
      <c r="D33" s="138">
        <f t="shared" si="5"/>
        <v>330.94220430107526</v>
      </c>
      <c r="E33" s="138">
        <f t="shared" si="6"/>
        <v>345.05</v>
      </c>
      <c r="F33" s="138">
        <f t="shared" si="7"/>
        <v>363.03897849462368</v>
      </c>
      <c r="G33" s="138">
        <f t="shared" si="8"/>
        <v>358.93472222222221</v>
      </c>
      <c r="H33" s="138">
        <f t="shared" si="9"/>
        <v>353.23387096774195</v>
      </c>
      <c r="I33" s="138">
        <f t="shared" si="10"/>
        <v>306.50672043010752</v>
      </c>
      <c r="J33" s="138">
        <f t="shared" si="11"/>
        <v>235.50277777777777</v>
      </c>
      <c r="K33" s="138">
        <f t="shared" si="12"/>
        <v>248.44220430107526</v>
      </c>
      <c r="L33" s="138">
        <f t="shared" si="13"/>
        <v>280.22222222222223</v>
      </c>
      <c r="M33" s="138">
        <f t="shared" si="14"/>
        <v>304.12768817204301</v>
      </c>
      <c r="N33" s="139">
        <f t="shared" si="15"/>
        <v>305.42248858447488</v>
      </c>
      <c r="P33" s="136">
        <v>2014</v>
      </c>
      <c r="Q33" s="140">
        <v>213355</v>
      </c>
      <c r="R33" s="140">
        <v>165674</v>
      </c>
      <c r="S33" s="140">
        <v>246221</v>
      </c>
      <c r="T33" s="140">
        <v>248436</v>
      </c>
      <c r="U33" s="140">
        <v>270101</v>
      </c>
      <c r="V33" s="140">
        <v>258433</v>
      </c>
      <c r="W33" s="140">
        <v>262806</v>
      </c>
      <c r="X33" s="140">
        <v>228041</v>
      </c>
      <c r="Y33" s="140">
        <v>169562</v>
      </c>
      <c r="Z33" s="140">
        <v>184841</v>
      </c>
      <c r="AA33" s="140">
        <v>201760</v>
      </c>
      <c r="AB33" s="140">
        <v>226271</v>
      </c>
      <c r="AC33" s="16">
        <f t="shared" si="3"/>
        <v>2675501</v>
      </c>
    </row>
    <row r="34" spans="1:29" x14ac:dyDescent="0.2">
      <c r="A34" s="136">
        <f t="shared" si="1"/>
        <v>2015</v>
      </c>
      <c r="B34" s="138">
        <f t="shared" si="2"/>
        <v>340.18951612903226</v>
      </c>
      <c r="C34" s="138">
        <f t="shared" si="4"/>
        <v>356.20386904761904</v>
      </c>
      <c r="D34" s="138">
        <f t="shared" si="5"/>
        <v>344.67741935483872</v>
      </c>
      <c r="E34" s="138">
        <f t="shared" si="6"/>
        <v>303.53750000000002</v>
      </c>
      <c r="F34" s="138">
        <f t="shared" si="7"/>
        <v>305.00806451612902</v>
      </c>
      <c r="G34" s="138">
        <f t="shared" si="8"/>
        <v>298.87083333333334</v>
      </c>
      <c r="H34" s="138">
        <f t="shared" si="9"/>
        <v>280.48521505376345</v>
      </c>
      <c r="I34" s="138">
        <f t="shared" si="10"/>
        <v>303.40053763440858</v>
      </c>
      <c r="J34" s="138">
        <f t="shared" si="11"/>
        <v>232.86666666666667</v>
      </c>
      <c r="K34" s="138">
        <f t="shared" si="12"/>
        <v>227.36559139784947</v>
      </c>
      <c r="L34" s="138">
        <f t="shared" si="13"/>
        <v>270.98333333333335</v>
      </c>
      <c r="M34" s="138">
        <f t="shared" si="14"/>
        <v>275.40188172043008</v>
      </c>
      <c r="N34" s="139">
        <f t="shared" si="15"/>
        <v>294.61324200913242</v>
      </c>
      <c r="P34" s="136">
        <v>2015</v>
      </c>
      <c r="Q34" s="140">
        <v>253101</v>
      </c>
      <c r="R34" s="140">
        <v>239369</v>
      </c>
      <c r="S34" s="140">
        <v>256440</v>
      </c>
      <c r="T34" s="140">
        <v>218547</v>
      </c>
      <c r="U34" s="140">
        <v>226926</v>
      </c>
      <c r="V34" s="140">
        <v>215187</v>
      </c>
      <c r="W34" s="140">
        <v>208681</v>
      </c>
      <c r="X34" s="140">
        <v>225730</v>
      </c>
      <c r="Y34" s="140">
        <v>167664</v>
      </c>
      <c r="Z34" s="140">
        <v>169160</v>
      </c>
      <c r="AA34" s="140">
        <v>195108</v>
      </c>
      <c r="AB34" s="140">
        <v>204899</v>
      </c>
      <c r="AC34" s="16">
        <f t="shared" si="3"/>
        <v>2580812</v>
      </c>
    </row>
    <row r="35" spans="1:29" x14ac:dyDescent="0.2">
      <c r="A35" s="136">
        <f t="shared" si="1"/>
        <v>2016</v>
      </c>
      <c r="B35" s="138">
        <f t="shared" si="2"/>
        <v>282.49059139784947</v>
      </c>
      <c r="C35" s="138">
        <f t="shared" si="4"/>
        <v>306.34375</v>
      </c>
      <c r="D35" s="138">
        <f t="shared" si="5"/>
        <v>317.76612903225805</v>
      </c>
      <c r="E35" s="138">
        <f t="shared" si="6"/>
        <v>348.94305555555553</v>
      </c>
      <c r="F35" s="138">
        <f t="shared" si="7"/>
        <v>346.30913978494624</v>
      </c>
      <c r="G35" s="138">
        <f t="shared" si="8"/>
        <v>339.60972222222222</v>
      </c>
      <c r="H35" s="138">
        <f t="shared" si="9"/>
        <v>315.10215053763443</v>
      </c>
      <c r="I35" s="138">
        <f t="shared" si="10"/>
        <v>280.55913978494624</v>
      </c>
      <c r="J35" s="138">
        <f t="shared" si="11"/>
        <v>228.00694444444446</v>
      </c>
      <c r="K35" s="138">
        <f t="shared" si="12"/>
        <v>244.6478494623656</v>
      </c>
      <c r="L35" s="138">
        <f t="shared" si="13"/>
        <v>296.24861111111113</v>
      </c>
      <c r="M35" s="138">
        <f t="shared" si="14"/>
        <v>321.7970430107527</v>
      </c>
      <c r="N35" s="139">
        <f t="shared" si="15"/>
        <v>302.27591324200915</v>
      </c>
      <c r="P35" s="136">
        <v>2016</v>
      </c>
      <c r="Q35" s="140">
        <v>210173</v>
      </c>
      <c r="R35" s="140">
        <v>205863</v>
      </c>
      <c r="S35" s="140">
        <v>236418</v>
      </c>
      <c r="T35" s="140">
        <v>251239</v>
      </c>
      <c r="U35" s="140">
        <v>257654</v>
      </c>
      <c r="V35" s="140">
        <v>244519</v>
      </c>
      <c r="W35" s="140">
        <v>234436</v>
      </c>
      <c r="X35" s="140">
        <v>208736</v>
      </c>
      <c r="Y35" s="140">
        <v>164165</v>
      </c>
      <c r="Z35" s="140">
        <v>182018</v>
      </c>
      <c r="AA35" s="140">
        <v>213299</v>
      </c>
      <c r="AB35" s="140">
        <v>239417</v>
      </c>
      <c r="AC35" s="16">
        <f t="shared" si="3"/>
        <v>2647937</v>
      </c>
    </row>
    <row r="36" spans="1:29" x14ac:dyDescent="0.2">
      <c r="A36" s="136">
        <f t="shared" si="1"/>
        <v>2017</v>
      </c>
      <c r="B36" s="138">
        <f t="shared" si="2"/>
        <v>326.50672043010752</v>
      </c>
      <c r="C36" s="138">
        <f t="shared" si="4"/>
        <v>317.71875</v>
      </c>
      <c r="D36" s="138">
        <f t="shared" si="5"/>
        <v>339.34139784946234</v>
      </c>
      <c r="E36" s="138">
        <f t="shared" si="6"/>
        <v>363.46527777777777</v>
      </c>
      <c r="F36" s="138">
        <f t="shared" si="7"/>
        <v>363.46236559139783</v>
      </c>
      <c r="G36" s="138">
        <f t="shared" si="8"/>
        <v>363.36944444444447</v>
      </c>
      <c r="H36" s="138">
        <f t="shared" si="9"/>
        <v>324.02284946236557</v>
      </c>
      <c r="I36" s="138">
        <f t="shared" si="10"/>
        <v>276.79435483870969</v>
      </c>
      <c r="J36" s="138">
        <f t="shared" si="11"/>
        <v>233.85555555555555</v>
      </c>
      <c r="K36" s="138">
        <f t="shared" si="12"/>
        <v>207.56048387096774</v>
      </c>
      <c r="L36" s="138">
        <f t="shared" si="13"/>
        <v>243.97222222222223</v>
      </c>
      <c r="M36" s="138">
        <f t="shared" si="14"/>
        <v>283.36559139784947</v>
      </c>
      <c r="N36" s="139">
        <f t="shared" si="15"/>
        <v>303.53059360730595</v>
      </c>
      <c r="P36" s="136">
        <v>2017</v>
      </c>
      <c r="Q36" s="140">
        <v>242921</v>
      </c>
      <c r="R36" s="140">
        <v>213507</v>
      </c>
      <c r="S36" s="140">
        <v>252470</v>
      </c>
      <c r="T36" s="140">
        <v>261695</v>
      </c>
      <c r="U36" s="140">
        <v>270416</v>
      </c>
      <c r="V36" s="140">
        <v>261626</v>
      </c>
      <c r="W36" s="140">
        <v>241073</v>
      </c>
      <c r="X36" s="140">
        <v>205935</v>
      </c>
      <c r="Y36" s="140">
        <v>168376</v>
      </c>
      <c r="Z36" s="140">
        <v>154425</v>
      </c>
      <c r="AA36" s="140">
        <v>175660</v>
      </c>
      <c r="AB36" s="140">
        <v>210824</v>
      </c>
      <c r="AC36" s="16">
        <f t="shared" si="3"/>
        <v>2658928</v>
      </c>
    </row>
    <row r="37" spans="1:29" x14ac:dyDescent="0.2">
      <c r="A37" s="136">
        <f t="shared" si="1"/>
        <v>2018</v>
      </c>
      <c r="B37" s="138">
        <f t="shared" si="2"/>
        <v>332.30645161290323</v>
      </c>
      <c r="C37" s="138">
        <f t="shared" si="4"/>
        <v>357.95535714285717</v>
      </c>
      <c r="D37" s="138">
        <f t="shared" si="5"/>
        <v>314.69086021505376</v>
      </c>
      <c r="E37" s="138">
        <f t="shared" si="6"/>
        <v>348.45277777777778</v>
      </c>
      <c r="F37" s="138">
        <f t="shared" si="7"/>
        <v>363.46236559139783</v>
      </c>
      <c r="G37" s="138">
        <f t="shared" si="8"/>
        <v>361.59722222222223</v>
      </c>
      <c r="H37" s="138">
        <f t="shared" si="9"/>
        <v>329.56854838709677</v>
      </c>
      <c r="I37" s="138">
        <f t="shared" si="10"/>
        <v>288.97983870967744</v>
      </c>
      <c r="J37" s="138">
        <f t="shared" si="11"/>
        <v>212.96111111111111</v>
      </c>
      <c r="K37" s="138">
        <f t="shared" si="12"/>
        <v>214.94354838709677</v>
      </c>
      <c r="L37" s="138">
        <f t="shared" si="13"/>
        <v>273.58611111111111</v>
      </c>
      <c r="M37" s="138">
        <f t="shared" si="14"/>
        <v>269.36424731182797</v>
      </c>
      <c r="N37" s="139">
        <f t="shared" si="15"/>
        <v>305.29714611872146</v>
      </c>
      <c r="P37" s="136">
        <v>2018</v>
      </c>
      <c r="Q37" s="140">
        <v>247236</v>
      </c>
      <c r="R37" s="140">
        <v>240546</v>
      </c>
      <c r="S37" s="140">
        <v>234130</v>
      </c>
      <c r="T37" s="140">
        <v>250886</v>
      </c>
      <c r="U37" s="140">
        <v>270416</v>
      </c>
      <c r="V37" s="140">
        <v>260350</v>
      </c>
      <c r="W37" s="140">
        <v>245199</v>
      </c>
      <c r="X37" s="140">
        <v>215001</v>
      </c>
      <c r="Y37" s="140">
        <v>153332</v>
      </c>
      <c r="Z37" s="140">
        <v>159918</v>
      </c>
      <c r="AA37" s="140">
        <v>196982</v>
      </c>
      <c r="AB37" s="140">
        <v>200407</v>
      </c>
      <c r="AC37" s="16">
        <f t="shared" si="3"/>
        <v>2674403</v>
      </c>
    </row>
    <row r="38" spans="1:29" x14ac:dyDescent="0.2">
      <c r="A38" s="136">
        <f t="shared" si="1"/>
        <v>2019</v>
      </c>
      <c r="B38" s="138">
        <f t="shared" si="2"/>
        <v>283.18145161290323</v>
      </c>
      <c r="C38" s="138">
        <f t="shared" si="4"/>
        <v>279.54613095238096</v>
      </c>
      <c r="D38" s="138">
        <f t="shared" si="5"/>
        <v>238.2970430107527</v>
      </c>
      <c r="E38" s="138">
        <f t="shared" si="6"/>
        <v>251.0888888888889</v>
      </c>
      <c r="F38" s="138">
        <f t="shared" si="7"/>
        <v>344.73252688172045</v>
      </c>
      <c r="G38" s="138">
        <f t="shared" si="8"/>
        <v>315.26666666666665</v>
      </c>
      <c r="H38" s="138">
        <f t="shared" si="9"/>
        <v>284.72043010752691</v>
      </c>
      <c r="I38" s="138">
        <f t="shared" si="10"/>
        <v>280.75672043010752</v>
      </c>
      <c r="J38" s="138">
        <f t="shared" si="11"/>
        <v>201.11250000000001</v>
      </c>
      <c r="K38" s="138">
        <f t="shared" si="12"/>
        <v>204.51478494623655</v>
      </c>
      <c r="L38" s="138">
        <f t="shared" si="13"/>
        <v>279.92777777777781</v>
      </c>
      <c r="M38" s="138">
        <f t="shared" si="14"/>
        <v>259.9206989247312</v>
      </c>
      <c r="N38" s="139">
        <f t="shared" si="15"/>
        <v>268.57260273972605</v>
      </c>
      <c r="P38" s="136">
        <v>2019</v>
      </c>
      <c r="Q38" s="140">
        <v>210687</v>
      </c>
      <c r="R38" s="140">
        <v>187855</v>
      </c>
      <c r="S38" s="140">
        <v>177293</v>
      </c>
      <c r="T38" s="140">
        <v>180784</v>
      </c>
      <c r="U38" s="140">
        <v>256481</v>
      </c>
      <c r="V38" s="140">
        <v>226992</v>
      </c>
      <c r="W38" s="140">
        <v>211832</v>
      </c>
      <c r="X38" s="140">
        <v>208883</v>
      </c>
      <c r="Y38" s="140">
        <v>144801</v>
      </c>
      <c r="Z38" s="140">
        <v>152159</v>
      </c>
      <c r="AA38" s="140">
        <v>201548</v>
      </c>
      <c r="AB38" s="140">
        <v>193381</v>
      </c>
      <c r="AC38" s="16">
        <f t="shared" si="3"/>
        <v>2352696</v>
      </c>
    </row>
    <row r="39" spans="1:29" x14ac:dyDescent="0.2">
      <c r="A39" s="136">
        <f t="shared" si="1"/>
        <v>2020</v>
      </c>
      <c r="B39" s="138">
        <f t="shared" si="2"/>
        <v>295.99327956989248</v>
      </c>
      <c r="C39" s="138">
        <f t="shared" si="4"/>
        <v>339.20535714285717</v>
      </c>
      <c r="D39" s="138">
        <f t="shared" si="5"/>
        <v>250.84005376344086</v>
      </c>
      <c r="E39" s="138">
        <f t="shared" si="6"/>
        <v>253.98888888888888</v>
      </c>
      <c r="F39" s="138">
        <f t="shared" si="7"/>
        <v>361.56451612903226</v>
      </c>
      <c r="G39" s="138">
        <f t="shared" si="8"/>
        <v>363.44583333333333</v>
      </c>
      <c r="H39" s="138">
        <f t="shared" si="9"/>
        <v>354.03763440860217</v>
      </c>
      <c r="I39" s="138">
        <f t="shared" si="10"/>
        <v>315.91263440860217</v>
      </c>
      <c r="J39" s="138">
        <f t="shared" si="11"/>
        <v>229.90555555555557</v>
      </c>
      <c r="K39" s="138">
        <f t="shared" si="12"/>
        <v>229.45161290322579</v>
      </c>
      <c r="L39" s="138">
        <f t="shared" si="13"/>
        <v>292.45138888888891</v>
      </c>
      <c r="M39" s="138">
        <f t="shared" si="14"/>
        <v>287.89919354838707</v>
      </c>
      <c r="N39" s="139">
        <f t="shared" si="15"/>
        <v>297.6936073059361</v>
      </c>
      <c r="P39" s="136">
        <v>2020</v>
      </c>
      <c r="Q39" s="140">
        <v>220219</v>
      </c>
      <c r="R39" s="140">
        <v>227946</v>
      </c>
      <c r="S39" s="140">
        <v>186625</v>
      </c>
      <c r="T39" s="140">
        <v>182872</v>
      </c>
      <c r="U39" s="140">
        <v>269004</v>
      </c>
      <c r="V39" s="140">
        <v>261681</v>
      </c>
      <c r="W39" s="140">
        <v>263404</v>
      </c>
      <c r="X39" s="140">
        <v>235039</v>
      </c>
      <c r="Y39" s="140">
        <v>165532</v>
      </c>
      <c r="Z39" s="140">
        <v>170712</v>
      </c>
      <c r="AA39" s="140">
        <v>210565</v>
      </c>
      <c r="AB39" s="140">
        <v>214197</v>
      </c>
      <c r="AC39" s="16">
        <f t="shared" si="3"/>
        <v>2607796</v>
      </c>
    </row>
    <row r="40" spans="1:29" x14ac:dyDescent="0.2">
      <c r="A40" s="136">
        <f t="shared" si="1"/>
        <v>2021</v>
      </c>
      <c r="B40" s="138">
        <f>Q40/B$9</f>
        <v>331.0456989247312</v>
      </c>
      <c r="C40" s="141">
        <f t="shared" si="4"/>
        <v>316.7782738095238</v>
      </c>
      <c r="D40" s="141">
        <f t="shared" si="5"/>
        <v>230.43817204301075</v>
      </c>
      <c r="E40" s="141">
        <f t="shared" si="6"/>
        <v>253.14861111111111</v>
      </c>
      <c r="F40" s="141">
        <f t="shared" si="7"/>
        <v>338.58333333333331</v>
      </c>
      <c r="G40" s="141">
        <f t="shared" si="8"/>
        <v>354.39583333333331</v>
      </c>
      <c r="H40" s="141">
        <f t="shared" si="9"/>
        <v>311.20967741935482</v>
      </c>
      <c r="I40" s="141">
        <f t="shared" si="10"/>
        <v>292.86424731182797</v>
      </c>
      <c r="J40" s="141">
        <f t="shared" si="11"/>
        <v>231.32222222222222</v>
      </c>
      <c r="K40" s="141">
        <f t="shared" si="12"/>
        <v>220.00268817204301</v>
      </c>
      <c r="L40" s="141">
        <f t="shared" si="13"/>
        <v>269.06805555555553</v>
      </c>
      <c r="M40" s="141">
        <f t="shared" si="14"/>
        <v>348.26881720430106</v>
      </c>
      <c r="N40" s="142">
        <f t="shared" si="15"/>
        <v>291.37705479452057</v>
      </c>
      <c r="P40" s="137">
        <v>2021</v>
      </c>
      <c r="Q40" s="143">
        <v>246298</v>
      </c>
      <c r="R40" s="143">
        <v>212875</v>
      </c>
      <c r="S40" s="143">
        <v>171446</v>
      </c>
      <c r="T40" s="143">
        <v>182267</v>
      </c>
      <c r="U40" s="143">
        <v>251906</v>
      </c>
      <c r="V40" s="143">
        <v>255165</v>
      </c>
      <c r="W40" s="143">
        <v>231540</v>
      </c>
      <c r="X40" s="143">
        <v>217891</v>
      </c>
      <c r="Y40" s="143">
        <v>166552</v>
      </c>
      <c r="Z40" s="143">
        <v>163682</v>
      </c>
      <c r="AA40" s="143">
        <v>193729</v>
      </c>
      <c r="AB40" s="143">
        <v>259112</v>
      </c>
      <c r="AC40" s="19">
        <f t="shared" si="3"/>
        <v>2552463</v>
      </c>
    </row>
    <row r="41" spans="1:29" x14ac:dyDescent="0.2">
      <c r="A41" s="22" t="str">
        <f>'(R) Upper Baker'!A41</f>
        <v>Median</v>
      </c>
      <c r="B41" s="23">
        <f t="shared" ref="B41:M41" si="16">MEDIAN(B11:B40)</f>
        <v>301.69018817204301</v>
      </c>
      <c r="C41" s="23">
        <f t="shared" si="16"/>
        <v>293.85788690476193</v>
      </c>
      <c r="D41" s="23">
        <f t="shared" si="16"/>
        <v>282.83333333333337</v>
      </c>
      <c r="E41" s="23">
        <f t="shared" si="16"/>
        <v>301.44375000000002</v>
      </c>
      <c r="F41" s="23">
        <f t="shared" si="16"/>
        <v>345.5456989247312</v>
      </c>
      <c r="G41" s="23">
        <f t="shared" si="16"/>
        <v>354.39097222222222</v>
      </c>
      <c r="H41" s="23">
        <f t="shared" si="16"/>
        <v>330.37903225806451</v>
      </c>
      <c r="I41" s="23">
        <f t="shared" si="16"/>
        <v>301.46034946236557</v>
      </c>
      <c r="J41" s="23">
        <f t="shared" si="16"/>
        <v>235.20277777777778</v>
      </c>
      <c r="K41" s="23">
        <f t="shared" si="16"/>
        <v>234.62432795698925</v>
      </c>
      <c r="L41" s="23">
        <f t="shared" si="16"/>
        <v>272.62847222222223</v>
      </c>
      <c r="M41" s="23">
        <f t="shared" si="16"/>
        <v>288.60954301075265</v>
      </c>
      <c r="N41" s="24">
        <f>SUMPRODUCT(B41:M41,$B$9:$M$9)/$N$9</f>
        <v>295.28059360730595</v>
      </c>
      <c r="O41" s="21"/>
      <c r="P41" s="22" t="str">
        <f>A41</f>
        <v>Median</v>
      </c>
      <c r="Q41" s="26">
        <f t="shared" ref="Q41:AB41" si="17">MEDIAN(Q11:Q40)</f>
        <v>224457.5</v>
      </c>
      <c r="R41" s="26">
        <f t="shared" si="17"/>
        <v>197472.5</v>
      </c>
      <c r="S41" s="26">
        <f t="shared" si="17"/>
        <v>210428</v>
      </c>
      <c r="T41" s="26">
        <f t="shared" si="17"/>
        <v>217039.5</v>
      </c>
      <c r="U41" s="26">
        <f t="shared" si="17"/>
        <v>257086</v>
      </c>
      <c r="V41" s="26">
        <f t="shared" si="17"/>
        <v>255161.5</v>
      </c>
      <c r="W41" s="26">
        <f t="shared" si="17"/>
        <v>245802</v>
      </c>
      <c r="X41" s="26">
        <f t="shared" si="17"/>
        <v>224286.5</v>
      </c>
      <c r="Y41" s="26">
        <f t="shared" si="17"/>
        <v>169346</v>
      </c>
      <c r="Z41" s="26">
        <f t="shared" si="17"/>
        <v>174560.5</v>
      </c>
      <c r="AA41" s="26">
        <f t="shared" si="17"/>
        <v>196292.5</v>
      </c>
      <c r="AB41" s="26">
        <f t="shared" si="17"/>
        <v>214725.5</v>
      </c>
      <c r="AC41" s="27">
        <f t="shared" si="3"/>
        <v>2586658</v>
      </c>
    </row>
    <row r="42" spans="1:29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1"/>
      <c r="P42" s="44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6">
        <f t="shared" si="3"/>
        <v>0</v>
      </c>
    </row>
    <row r="43" spans="1:29" x14ac:dyDescent="0.2">
      <c r="A43" s="28" t="s">
        <v>61</v>
      </c>
      <c r="B43" s="80">
        <f t="shared" ref="B43:M43" si="18">AVERAGE(B11:B40)</f>
        <v>305.71258960573476</v>
      </c>
      <c r="C43" s="81">
        <f t="shared" si="18"/>
        <v>301.55977182539681</v>
      </c>
      <c r="D43" s="81">
        <f t="shared" si="18"/>
        <v>285.22885304659496</v>
      </c>
      <c r="E43" s="81">
        <f t="shared" si="18"/>
        <v>301.05009259259265</v>
      </c>
      <c r="F43" s="81">
        <f t="shared" si="18"/>
        <v>341.67428315412195</v>
      </c>
      <c r="G43" s="81">
        <f t="shared" si="18"/>
        <v>347.79124999999999</v>
      </c>
      <c r="H43" s="81">
        <f t="shared" si="18"/>
        <v>326.50806451612902</v>
      </c>
      <c r="I43" s="81">
        <f t="shared" si="18"/>
        <v>300.59646057347658</v>
      </c>
      <c r="J43" s="81">
        <f t="shared" si="18"/>
        <v>238.82291666666663</v>
      </c>
      <c r="K43" s="81">
        <f t="shared" si="18"/>
        <v>238.22172939068093</v>
      </c>
      <c r="L43" s="81">
        <f t="shared" si="18"/>
        <v>273.70620370370381</v>
      </c>
      <c r="M43" s="81">
        <f t="shared" si="18"/>
        <v>298.57934587813617</v>
      </c>
      <c r="N43" s="24">
        <f>SUMPRODUCT(B43:M43,$B$9:$M$9)/$N$9</f>
        <v>296.64917427701675</v>
      </c>
      <c r="O43" s="6"/>
      <c r="P43" s="28" t="s">
        <v>61</v>
      </c>
      <c r="Q43" s="83">
        <f t="shared" ref="Q43:AB43" si="19">AVERAGE(Q11:Q40)</f>
        <v>227450.16666666666</v>
      </c>
      <c r="R43" s="84">
        <f t="shared" si="19"/>
        <v>202648.16666666666</v>
      </c>
      <c r="S43" s="84">
        <f t="shared" si="19"/>
        <v>212210.26666666666</v>
      </c>
      <c r="T43" s="84">
        <f t="shared" si="19"/>
        <v>216756.06666666668</v>
      </c>
      <c r="U43" s="84">
        <f t="shared" si="19"/>
        <v>254205.66666666666</v>
      </c>
      <c r="V43" s="84">
        <f t="shared" si="19"/>
        <v>250409.7</v>
      </c>
      <c r="W43" s="84">
        <f t="shared" si="19"/>
        <v>242922</v>
      </c>
      <c r="X43" s="84">
        <f t="shared" si="19"/>
        <v>223643.76666666666</v>
      </c>
      <c r="Y43" s="84">
        <f t="shared" si="19"/>
        <v>171952.5</v>
      </c>
      <c r="Z43" s="84">
        <f t="shared" si="19"/>
        <v>177236.96666666667</v>
      </c>
      <c r="AA43" s="84">
        <f t="shared" si="19"/>
        <v>197068.46666666667</v>
      </c>
      <c r="AB43" s="84">
        <f t="shared" si="19"/>
        <v>222143.03333333333</v>
      </c>
      <c r="AC43" s="85">
        <f t="shared" si="3"/>
        <v>2598646.7666666666</v>
      </c>
    </row>
    <row r="44" spans="1:29" x14ac:dyDescent="0.2">
      <c r="A44" s="28" t="s">
        <v>62</v>
      </c>
      <c r="B44" s="78">
        <f>B43-B41</f>
        <v>4.0224014336917548</v>
      </c>
      <c r="C44" s="18">
        <f t="shared" ref="C44:N44" si="20">C43-C41</f>
        <v>7.7018849206348818</v>
      </c>
      <c r="D44" s="18">
        <f t="shared" si="20"/>
        <v>2.3955197132615922</v>
      </c>
      <c r="E44" s="18">
        <f t="shared" si="20"/>
        <v>-0.39365740740737465</v>
      </c>
      <c r="F44" s="18">
        <f t="shared" si="20"/>
        <v>-3.8714157706092465</v>
      </c>
      <c r="G44" s="18">
        <f t="shared" si="20"/>
        <v>-6.5997222222222263</v>
      </c>
      <c r="H44" s="18">
        <f t="shared" si="20"/>
        <v>-3.8709677419354875</v>
      </c>
      <c r="I44" s="18">
        <f t="shared" si="20"/>
        <v>-0.86388888888899373</v>
      </c>
      <c r="J44" s="18">
        <f t="shared" si="20"/>
        <v>3.6201388888888459</v>
      </c>
      <c r="K44" s="18">
        <f t="shared" si="20"/>
        <v>3.5974014336916866</v>
      </c>
      <c r="L44" s="18">
        <f t="shared" si="20"/>
        <v>1.0777314814815782</v>
      </c>
      <c r="M44" s="18">
        <f t="shared" si="20"/>
        <v>9.9698028673835211</v>
      </c>
      <c r="N44" s="79">
        <f t="shared" si="20"/>
        <v>1.3685806697108092</v>
      </c>
      <c r="O44" s="6"/>
      <c r="P44" s="28" t="s">
        <v>62</v>
      </c>
      <c r="Q44" s="78">
        <f>Q43-Q41</f>
        <v>2992.666666666657</v>
      </c>
      <c r="R44" s="18">
        <f t="shared" ref="R44:AB44" si="21">R43-R41</f>
        <v>5175.666666666657</v>
      </c>
      <c r="S44" s="18">
        <f t="shared" si="21"/>
        <v>1782.2666666666628</v>
      </c>
      <c r="T44" s="18">
        <f t="shared" si="21"/>
        <v>-283.43333333331975</v>
      </c>
      <c r="U44" s="18">
        <f t="shared" si="21"/>
        <v>-2880.333333333343</v>
      </c>
      <c r="V44" s="18">
        <f t="shared" si="21"/>
        <v>-4751.7999999999884</v>
      </c>
      <c r="W44" s="18">
        <f t="shared" si="21"/>
        <v>-2880</v>
      </c>
      <c r="X44" s="18">
        <f t="shared" si="21"/>
        <v>-642.73333333333721</v>
      </c>
      <c r="Y44" s="18">
        <f t="shared" si="21"/>
        <v>2606.5</v>
      </c>
      <c r="Z44" s="18">
        <f t="shared" si="21"/>
        <v>2676.4666666666744</v>
      </c>
      <c r="AA44" s="18">
        <f t="shared" si="21"/>
        <v>775.96666666667443</v>
      </c>
      <c r="AB44" s="82">
        <f t="shared" si="21"/>
        <v>7417.5333333333256</v>
      </c>
      <c r="AC44" s="86">
        <f t="shared" si="3"/>
        <v>11988.766666666663</v>
      </c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7" customFormat="1" x14ac:dyDescent="0.2"/>
    <row r="108" s="7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214"/>
  <sheetViews>
    <sheetView zoomScale="80" zoomScaleNormal="80" workbookViewId="0">
      <selection activeCell="H39" sqref="H39"/>
    </sheetView>
  </sheetViews>
  <sheetFormatPr defaultColWidth="8.85546875" defaultRowHeight="12.75" x14ac:dyDescent="0.2"/>
  <cols>
    <col min="1" max="1" width="10" style="7" customWidth="1"/>
    <col min="2" max="14" width="8.85546875" style="7"/>
    <col min="15" max="15" width="3.140625" style="7" customWidth="1"/>
    <col min="16" max="28" width="9.85546875" style="6" customWidth="1"/>
    <col min="29" max="29" width="11.5703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33</v>
      </c>
      <c r="P3" s="43" t="str">
        <f>A3</f>
        <v>Mid C Wanapum Development input data</v>
      </c>
    </row>
    <row r="7" spans="1:29" x14ac:dyDescent="0.2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P7" s="31"/>
    </row>
    <row r="8" spans="1:29" x14ac:dyDescent="0.2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8"/>
      <c r="P8" s="184" t="s">
        <v>16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10">
        <v>744</v>
      </c>
      <c r="C9" s="10">
        <f>672</f>
        <v>672</v>
      </c>
      <c r="D9" s="10">
        <v>744</v>
      </c>
      <c r="E9" s="10">
        <v>720</v>
      </c>
      <c r="F9" s="10">
        <v>744</v>
      </c>
      <c r="G9" s="10">
        <v>720</v>
      </c>
      <c r="H9" s="10">
        <v>744</v>
      </c>
      <c r="I9" s="10">
        <v>744</v>
      </c>
      <c r="J9" s="10">
        <v>720</v>
      </c>
      <c r="K9" s="10">
        <v>744</v>
      </c>
      <c r="L9" s="10">
        <v>720</v>
      </c>
      <c r="M9" s="10">
        <v>744</v>
      </c>
      <c r="N9" s="11">
        <f>SUM(B9:M9)</f>
        <v>8760</v>
      </c>
      <c r="O9" s="8"/>
      <c r="P9" s="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</row>
    <row r="10" spans="1:29" ht="15.75" customHeight="1" x14ac:dyDescent="0.2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x14ac:dyDescent="0.2">
      <c r="A11" s="3">
        <f>P11</f>
        <v>1992</v>
      </c>
      <c r="B11" s="138">
        <f>Q11/B$9</f>
        <v>598.5309139784946</v>
      </c>
      <c r="C11" s="138">
        <f t="shared" ref="C11:M26" si="0">R11/C$9</f>
        <v>492.95089285714283</v>
      </c>
      <c r="D11" s="138">
        <f t="shared" si="0"/>
        <v>549.39247311827955</v>
      </c>
      <c r="E11" s="138">
        <f t="shared" si="0"/>
        <v>498.76805555555558</v>
      </c>
      <c r="F11" s="138">
        <f t="shared" si="0"/>
        <v>688.59811827956992</v>
      </c>
      <c r="G11" s="138">
        <f t="shared" si="0"/>
        <v>709.63750000000005</v>
      </c>
      <c r="H11" s="138">
        <f t="shared" si="0"/>
        <v>511.22983870967744</v>
      </c>
      <c r="I11" s="138">
        <f t="shared" si="0"/>
        <v>500.68817204301075</v>
      </c>
      <c r="J11" s="138">
        <f t="shared" si="0"/>
        <v>439.11388888888888</v>
      </c>
      <c r="K11" s="138">
        <f t="shared" si="0"/>
        <v>414.89247311827955</v>
      </c>
      <c r="L11" s="138">
        <f t="shared" si="0"/>
        <v>460.65416666666664</v>
      </c>
      <c r="M11" s="138">
        <f t="shared" si="0"/>
        <v>600.66397849462362</v>
      </c>
      <c r="N11" s="15">
        <f t="shared" ref="N11:N24" si="1">SUMPRODUCT(B11:M11,$B$9:$M$9)/$N$9</f>
        <v>539.26495433789955</v>
      </c>
      <c r="P11" s="136">
        <v>1992</v>
      </c>
      <c r="Q11" s="140">
        <v>445307</v>
      </c>
      <c r="R11" s="140">
        <v>331263</v>
      </c>
      <c r="S11" s="140">
        <v>408748</v>
      </c>
      <c r="T11" s="140">
        <v>359113</v>
      </c>
      <c r="U11" s="140">
        <v>512317</v>
      </c>
      <c r="V11" s="140">
        <v>510939</v>
      </c>
      <c r="W11" s="140">
        <v>380355</v>
      </c>
      <c r="X11" s="140">
        <v>372512</v>
      </c>
      <c r="Y11" s="140">
        <v>316162</v>
      </c>
      <c r="Z11" s="140">
        <v>308680</v>
      </c>
      <c r="AA11" s="140">
        <v>331671</v>
      </c>
      <c r="AB11" s="140">
        <v>446894</v>
      </c>
      <c r="AC11" s="16">
        <f>SUM(Q11:AB11)</f>
        <v>4723961</v>
      </c>
    </row>
    <row r="12" spans="1:29" x14ac:dyDescent="0.2">
      <c r="A12" s="136">
        <f t="shared" ref="A12:A40" si="2">P12</f>
        <v>1993</v>
      </c>
      <c r="B12" s="138">
        <f t="shared" ref="B12:B40" si="3">Q12/B$9</f>
        <v>558.74462365591398</v>
      </c>
      <c r="C12" s="138">
        <f t="shared" si="0"/>
        <v>496.51488095238096</v>
      </c>
      <c r="D12" s="138">
        <f t="shared" si="0"/>
        <v>331.58602150537632</v>
      </c>
      <c r="E12" s="138">
        <f t="shared" si="0"/>
        <v>327.45694444444445</v>
      </c>
      <c r="F12" s="138">
        <f t="shared" si="0"/>
        <v>664.66263440860212</v>
      </c>
      <c r="G12" s="138">
        <f t="shared" si="0"/>
        <v>593.23611111111109</v>
      </c>
      <c r="H12" s="138">
        <f t="shared" si="0"/>
        <v>570.58333333333337</v>
      </c>
      <c r="I12" s="138">
        <f t="shared" si="0"/>
        <v>434.96639784946234</v>
      </c>
      <c r="J12" s="138">
        <f t="shared" si="0"/>
        <v>410.26944444444445</v>
      </c>
      <c r="K12" s="138">
        <f t="shared" si="0"/>
        <v>381.69354838709677</v>
      </c>
      <c r="L12" s="138">
        <f t="shared" si="0"/>
        <v>483.81527777777779</v>
      </c>
      <c r="M12" s="138">
        <f t="shared" si="0"/>
        <v>469.55645161290323</v>
      </c>
      <c r="N12" s="15">
        <f t="shared" si="1"/>
        <v>477.01735159817349</v>
      </c>
      <c r="P12" s="136">
        <v>1993</v>
      </c>
      <c r="Q12" s="140">
        <v>415706</v>
      </c>
      <c r="R12" s="140">
        <v>333658</v>
      </c>
      <c r="S12" s="140">
        <v>246700</v>
      </c>
      <c r="T12" s="140">
        <v>235769</v>
      </c>
      <c r="U12" s="140">
        <v>494509</v>
      </c>
      <c r="V12" s="140">
        <v>427130</v>
      </c>
      <c r="W12" s="140">
        <v>424514</v>
      </c>
      <c r="X12" s="140">
        <v>323615</v>
      </c>
      <c r="Y12" s="140">
        <v>295394</v>
      </c>
      <c r="Z12" s="140">
        <v>283980</v>
      </c>
      <c r="AA12" s="140">
        <v>348347</v>
      </c>
      <c r="AB12" s="140">
        <v>349350</v>
      </c>
      <c r="AC12" s="16">
        <f t="shared" ref="AC12:AC44" si="4">SUM(Q12:AB12)</f>
        <v>4178672</v>
      </c>
    </row>
    <row r="13" spans="1:29" x14ac:dyDescent="0.2">
      <c r="A13" s="136">
        <f t="shared" si="2"/>
        <v>1994</v>
      </c>
      <c r="B13" s="138">
        <f t="shared" si="3"/>
        <v>458.7809139784946</v>
      </c>
      <c r="C13" s="138">
        <f t="shared" si="0"/>
        <v>591.67410714285711</v>
      </c>
      <c r="D13" s="138">
        <f t="shared" si="0"/>
        <v>466.81182795698925</v>
      </c>
      <c r="E13" s="138">
        <f t="shared" si="0"/>
        <v>479.41944444444442</v>
      </c>
      <c r="F13" s="138">
        <f t="shared" si="0"/>
        <v>622.73790322580646</v>
      </c>
      <c r="G13" s="138">
        <f t="shared" si="0"/>
        <v>750.08749999999998</v>
      </c>
      <c r="H13" s="138">
        <f t="shared" si="0"/>
        <v>546.97311827956992</v>
      </c>
      <c r="I13" s="138">
        <f t="shared" si="0"/>
        <v>426.04166666666669</v>
      </c>
      <c r="J13" s="138">
        <f t="shared" si="0"/>
        <v>344.46666666666664</v>
      </c>
      <c r="K13" s="138">
        <f t="shared" si="0"/>
        <v>385.99193548387098</v>
      </c>
      <c r="L13" s="138">
        <f t="shared" si="0"/>
        <v>431.51249999999999</v>
      </c>
      <c r="M13" s="138">
        <f t="shared" si="0"/>
        <v>478.35483870967744</v>
      </c>
      <c r="N13" s="15">
        <f t="shared" si="1"/>
        <v>497.77511415525112</v>
      </c>
      <c r="P13" s="136">
        <v>1994</v>
      </c>
      <c r="Q13" s="140">
        <v>341333</v>
      </c>
      <c r="R13" s="140">
        <v>397605</v>
      </c>
      <c r="S13" s="140">
        <v>347308</v>
      </c>
      <c r="T13" s="140">
        <v>345182</v>
      </c>
      <c r="U13" s="140">
        <v>463317</v>
      </c>
      <c r="V13" s="140">
        <v>540063</v>
      </c>
      <c r="W13" s="140">
        <v>406948</v>
      </c>
      <c r="X13" s="140">
        <v>316975</v>
      </c>
      <c r="Y13" s="140">
        <v>248016</v>
      </c>
      <c r="Z13" s="140">
        <v>287178</v>
      </c>
      <c r="AA13" s="140">
        <v>310689</v>
      </c>
      <c r="AB13" s="140">
        <v>355896</v>
      </c>
      <c r="AC13" s="16">
        <f t="shared" si="4"/>
        <v>4360510</v>
      </c>
    </row>
    <row r="14" spans="1:29" x14ac:dyDescent="0.2">
      <c r="A14" s="136">
        <f t="shared" si="2"/>
        <v>1995</v>
      </c>
      <c r="B14" s="138">
        <f t="shared" si="3"/>
        <v>505.2029569892473</v>
      </c>
      <c r="C14" s="138">
        <f t="shared" si="0"/>
        <v>566.95238095238096</v>
      </c>
      <c r="D14" s="138">
        <f t="shared" si="0"/>
        <v>544.97715053763443</v>
      </c>
      <c r="E14" s="138">
        <f t="shared" si="0"/>
        <v>511.91250000000002</v>
      </c>
      <c r="F14" s="138">
        <f t="shared" si="0"/>
        <v>649.67473118279565</v>
      </c>
      <c r="G14" s="138">
        <f t="shared" si="0"/>
        <v>720.82916666666665</v>
      </c>
      <c r="H14" s="138">
        <f t="shared" si="0"/>
        <v>641.85349462365593</v>
      </c>
      <c r="I14" s="138">
        <f t="shared" si="0"/>
        <v>496.69489247311827</v>
      </c>
      <c r="J14" s="138">
        <f t="shared" si="0"/>
        <v>395.16250000000002</v>
      </c>
      <c r="K14" s="138">
        <f t="shared" si="0"/>
        <v>475.02553763440858</v>
      </c>
      <c r="L14" s="138">
        <f t="shared" si="0"/>
        <v>567.80277777777781</v>
      </c>
      <c r="M14" s="138">
        <f t="shared" si="0"/>
        <v>760.14650537634407</v>
      </c>
      <c r="N14" s="15">
        <f t="shared" si="1"/>
        <v>569.93618721461189</v>
      </c>
      <c r="P14" s="136">
        <v>1995</v>
      </c>
      <c r="Q14" s="140">
        <v>375871</v>
      </c>
      <c r="R14" s="140">
        <v>380992</v>
      </c>
      <c r="S14" s="140">
        <v>405463</v>
      </c>
      <c r="T14" s="140">
        <v>368577</v>
      </c>
      <c r="U14" s="140">
        <v>483358</v>
      </c>
      <c r="V14" s="140">
        <v>518997</v>
      </c>
      <c r="W14" s="140">
        <v>477539</v>
      </c>
      <c r="X14" s="140">
        <v>369541</v>
      </c>
      <c r="Y14" s="140">
        <v>284517</v>
      </c>
      <c r="Z14" s="140">
        <v>353419</v>
      </c>
      <c r="AA14" s="140">
        <v>408818</v>
      </c>
      <c r="AB14" s="140">
        <v>565549</v>
      </c>
      <c r="AC14" s="16">
        <f t="shared" si="4"/>
        <v>4992641</v>
      </c>
    </row>
    <row r="15" spans="1:29" x14ac:dyDescent="0.2">
      <c r="A15" s="136">
        <f t="shared" si="2"/>
        <v>1996</v>
      </c>
      <c r="B15" s="138">
        <f t="shared" si="3"/>
        <v>758.50268817204301</v>
      </c>
      <c r="C15" s="138">
        <f t="shared" si="0"/>
        <v>753.31845238095241</v>
      </c>
      <c r="D15" s="138">
        <f t="shared" si="0"/>
        <v>764.13306451612902</v>
      </c>
      <c r="E15" s="138">
        <f t="shared" si="0"/>
        <v>764.41388888888889</v>
      </c>
      <c r="F15" s="138">
        <f t="shared" si="0"/>
        <v>771.09005376344089</v>
      </c>
      <c r="G15" s="138">
        <f t="shared" si="0"/>
        <v>780.26666666666665</v>
      </c>
      <c r="H15" s="138">
        <f t="shared" si="0"/>
        <v>768.69758064516134</v>
      </c>
      <c r="I15" s="138">
        <f t="shared" si="0"/>
        <v>691.66666666666663</v>
      </c>
      <c r="J15" s="138">
        <f t="shared" si="0"/>
        <v>506.54027777777776</v>
      </c>
      <c r="K15" s="138">
        <f t="shared" si="0"/>
        <v>519.31720430107532</v>
      </c>
      <c r="L15" s="138">
        <f t="shared" si="0"/>
        <v>533.32222222222219</v>
      </c>
      <c r="M15" s="138">
        <f t="shared" si="0"/>
        <v>620.29569892473114</v>
      </c>
      <c r="N15" s="15">
        <f t="shared" si="1"/>
        <v>685.84657534246571</v>
      </c>
      <c r="P15" s="136">
        <v>1996</v>
      </c>
      <c r="Q15" s="140">
        <v>564326</v>
      </c>
      <c r="R15" s="140">
        <v>506230</v>
      </c>
      <c r="S15" s="140">
        <v>568515</v>
      </c>
      <c r="T15" s="140">
        <v>550378</v>
      </c>
      <c r="U15" s="140">
        <v>573691</v>
      </c>
      <c r="V15" s="140">
        <v>561792</v>
      </c>
      <c r="W15" s="140">
        <v>571911</v>
      </c>
      <c r="X15" s="140">
        <v>514600</v>
      </c>
      <c r="Y15" s="140">
        <v>364709</v>
      </c>
      <c r="Z15" s="140">
        <v>386372</v>
      </c>
      <c r="AA15" s="140">
        <v>383992</v>
      </c>
      <c r="AB15" s="140">
        <v>461500</v>
      </c>
      <c r="AC15" s="16">
        <f t="shared" si="4"/>
        <v>6008016</v>
      </c>
    </row>
    <row r="16" spans="1:29" x14ac:dyDescent="0.2">
      <c r="A16" s="136">
        <f t="shared" si="2"/>
        <v>1997</v>
      </c>
      <c r="B16" s="138">
        <f t="shared" si="3"/>
        <v>724.98790322580646</v>
      </c>
      <c r="C16" s="138">
        <f t="shared" si="0"/>
        <v>750.20535714285711</v>
      </c>
      <c r="D16" s="138">
        <f t="shared" si="0"/>
        <v>691.04704301075265</v>
      </c>
      <c r="E16" s="138">
        <f t="shared" si="0"/>
        <v>743.95555555555552</v>
      </c>
      <c r="F16" s="138">
        <f t="shared" si="0"/>
        <v>780.32392473118284</v>
      </c>
      <c r="G16" s="138">
        <f t="shared" si="0"/>
        <v>780.32500000000005</v>
      </c>
      <c r="H16" s="138">
        <f t="shared" si="0"/>
        <v>769.20026881720435</v>
      </c>
      <c r="I16" s="138">
        <f t="shared" si="0"/>
        <v>718.41263440860212</v>
      </c>
      <c r="J16" s="138">
        <f t="shared" si="0"/>
        <v>560.24722222222226</v>
      </c>
      <c r="K16" s="138">
        <f t="shared" si="0"/>
        <v>604.98521505376345</v>
      </c>
      <c r="L16" s="138">
        <f t="shared" si="0"/>
        <v>544.22916666666663</v>
      </c>
      <c r="M16" s="138">
        <f t="shared" si="0"/>
        <v>686.53763440860212</v>
      </c>
      <c r="N16" s="15">
        <f t="shared" si="1"/>
        <v>696.18847031963469</v>
      </c>
      <c r="P16" s="136">
        <v>1997</v>
      </c>
      <c r="Q16" s="140">
        <v>539391</v>
      </c>
      <c r="R16" s="140">
        <v>504138</v>
      </c>
      <c r="S16" s="140">
        <v>514139</v>
      </c>
      <c r="T16" s="140">
        <v>535648</v>
      </c>
      <c r="U16" s="140">
        <v>580561</v>
      </c>
      <c r="V16" s="140">
        <v>561834</v>
      </c>
      <c r="W16" s="140">
        <v>572285</v>
      </c>
      <c r="X16" s="140">
        <v>534499</v>
      </c>
      <c r="Y16" s="140">
        <v>403378</v>
      </c>
      <c r="Z16" s="140">
        <v>450109</v>
      </c>
      <c r="AA16" s="140">
        <v>391845</v>
      </c>
      <c r="AB16" s="140">
        <v>510784</v>
      </c>
      <c r="AC16" s="16">
        <f t="shared" si="4"/>
        <v>6098611</v>
      </c>
    </row>
    <row r="17" spans="1:29" x14ac:dyDescent="0.2">
      <c r="A17" s="136">
        <f t="shared" si="2"/>
        <v>1998</v>
      </c>
      <c r="B17" s="138">
        <f t="shared" si="3"/>
        <v>609.51075268817203</v>
      </c>
      <c r="C17" s="138">
        <f t="shared" si="0"/>
        <v>723.39136904761904</v>
      </c>
      <c r="D17" s="138">
        <f t="shared" si="0"/>
        <v>620.79704301075265</v>
      </c>
      <c r="E17" s="138">
        <f t="shared" si="0"/>
        <v>427.62638888888887</v>
      </c>
      <c r="F17" s="138">
        <f t="shared" si="0"/>
        <v>734.06048387096769</v>
      </c>
      <c r="G17" s="138">
        <f t="shared" si="0"/>
        <v>747.77361111111111</v>
      </c>
      <c r="H17" s="138">
        <f t="shared" si="0"/>
        <v>644.99731182795699</v>
      </c>
      <c r="I17" s="138">
        <f t="shared" si="0"/>
        <v>546.39919354838707</v>
      </c>
      <c r="J17" s="138">
        <f t="shared" si="0"/>
        <v>423.21944444444443</v>
      </c>
      <c r="K17" s="138">
        <f t="shared" si="0"/>
        <v>389.15725806451616</v>
      </c>
      <c r="L17" s="138">
        <f t="shared" si="0"/>
        <v>452.49027777777781</v>
      </c>
      <c r="M17" s="138">
        <f t="shared" si="0"/>
        <v>541.76075268817203</v>
      </c>
      <c r="N17" s="15">
        <f t="shared" si="1"/>
        <v>571.16552511415523</v>
      </c>
      <c r="P17" s="136">
        <v>1998</v>
      </c>
      <c r="Q17" s="140">
        <v>453476</v>
      </c>
      <c r="R17" s="140">
        <v>486119</v>
      </c>
      <c r="S17" s="140">
        <v>461873</v>
      </c>
      <c r="T17" s="140">
        <v>307891</v>
      </c>
      <c r="U17" s="140">
        <v>546141</v>
      </c>
      <c r="V17" s="140">
        <v>538397</v>
      </c>
      <c r="W17" s="140">
        <v>479878</v>
      </c>
      <c r="X17" s="140">
        <v>406521</v>
      </c>
      <c r="Y17" s="140">
        <v>304718</v>
      </c>
      <c r="Z17" s="140">
        <v>289533</v>
      </c>
      <c r="AA17" s="140">
        <v>325793</v>
      </c>
      <c r="AB17" s="140">
        <v>403070</v>
      </c>
      <c r="AC17" s="16">
        <f t="shared" si="4"/>
        <v>5003410</v>
      </c>
    </row>
    <row r="18" spans="1:29" x14ac:dyDescent="0.2">
      <c r="A18" s="136">
        <f t="shared" si="2"/>
        <v>1999</v>
      </c>
      <c r="B18" s="138">
        <f t="shared" si="3"/>
        <v>717.34543010752691</v>
      </c>
      <c r="C18" s="138">
        <f t="shared" si="0"/>
        <v>727.31696428571433</v>
      </c>
      <c r="D18" s="138">
        <f t="shared" si="0"/>
        <v>718.87096774193549</v>
      </c>
      <c r="E18" s="138">
        <f t="shared" si="0"/>
        <v>698.39166666666665</v>
      </c>
      <c r="F18" s="138">
        <f t="shared" si="0"/>
        <v>743.54166666666663</v>
      </c>
      <c r="G18" s="138">
        <f t="shared" si="0"/>
        <v>778.93055555555554</v>
      </c>
      <c r="H18" s="138">
        <f t="shared" si="0"/>
        <v>774.63844086021504</v>
      </c>
      <c r="I18" s="138">
        <f t="shared" si="0"/>
        <v>768.20161290322585</v>
      </c>
      <c r="J18" s="138">
        <f t="shared" si="0"/>
        <v>596.17916666666667</v>
      </c>
      <c r="K18" s="138">
        <f t="shared" si="0"/>
        <v>514.31182795698919</v>
      </c>
      <c r="L18" s="138">
        <f t="shared" si="0"/>
        <v>608.64027777777778</v>
      </c>
      <c r="M18" s="138">
        <f t="shared" si="0"/>
        <v>758.92607526881716</v>
      </c>
      <c r="N18" s="15">
        <f t="shared" si="1"/>
        <v>700.54805936073058</v>
      </c>
      <c r="P18" s="136">
        <v>1999</v>
      </c>
      <c r="Q18" s="140">
        <v>533705</v>
      </c>
      <c r="R18" s="140">
        <v>488757</v>
      </c>
      <c r="S18" s="140">
        <v>534840</v>
      </c>
      <c r="T18" s="140">
        <v>502842</v>
      </c>
      <c r="U18" s="140">
        <v>553195</v>
      </c>
      <c r="V18" s="140">
        <v>560830</v>
      </c>
      <c r="W18" s="140">
        <v>576331</v>
      </c>
      <c r="X18" s="140">
        <v>571542</v>
      </c>
      <c r="Y18" s="140">
        <v>429249</v>
      </c>
      <c r="Z18" s="140">
        <v>382648</v>
      </c>
      <c r="AA18" s="140">
        <v>438221</v>
      </c>
      <c r="AB18" s="140">
        <v>564641</v>
      </c>
      <c r="AC18" s="16">
        <f t="shared" si="4"/>
        <v>6136801</v>
      </c>
    </row>
    <row r="19" spans="1:29" x14ac:dyDescent="0.2">
      <c r="A19" s="136">
        <f t="shared" si="2"/>
        <v>2000</v>
      </c>
      <c r="B19" s="138">
        <f t="shared" si="3"/>
        <v>756.7836021505376</v>
      </c>
      <c r="C19" s="138">
        <f t="shared" si="0"/>
        <v>671.44047619047615</v>
      </c>
      <c r="D19" s="138">
        <f t="shared" si="0"/>
        <v>580.41397849462362</v>
      </c>
      <c r="E19" s="138">
        <f t="shared" si="0"/>
        <v>711.67222222222222</v>
      </c>
      <c r="F19" s="138">
        <f t="shared" si="0"/>
        <v>765.7190860215054</v>
      </c>
      <c r="G19" s="138">
        <f t="shared" si="0"/>
        <v>701.81944444444446</v>
      </c>
      <c r="H19" s="138">
        <f t="shared" si="0"/>
        <v>681.2163978494624</v>
      </c>
      <c r="I19" s="138">
        <f t="shared" si="0"/>
        <v>605.36424731182797</v>
      </c>
      <c r="J19" s="138">
        <f t="shared" si="0"/>
        <v>465.07916666666665</v>
      </c>
      <c r="K19" s="138">
        <f t="shared" si="0"/>
        <v>434.76209677419354</v>
      </c>
      <c r="L19" s="138">
        <f t="shared" si="0"/>
        <v>544.39722222222224</v>
      </c>
      <c r="M19" s="138">
        <f t="shared" si="0"/>
        <v>604.52016129032256</v>
      </c>
      <c r="N19" s="15">
        <f t="shared" si="1"/>
        <v>626.79874429223742</v>
      </c>
      <c r="P19" s="136">
        <v>2000</v>
      </c>
      <c r="Q19" s="140">
        <v>563047</v>
      </c>
      <c r="R19" s="140">
        <v>451208</v>
      </c>
      <c r="S19" s="140">
        <v>431828</v>
      </c>
      <c r="T19" s="140">
        <v>512404</v>
      </c>
      <c r="U19" s="140">
        <v>569695</v>
      </c>
      <c r="V19" s="140">
        <v>505310</v>
      </c>
      <c r="W19" s="140">
        <v>506825</v>
      </c>
      <c r="X19" s="140">
        <v>450391</v>
      </c>
      <c r="Y19" s="140">
        <v>334857</v>
      </c>
      <c r="Z19" s="140">
        <v>323463</v>
      </c>
      <c r="AA19" s="140">
        <v>391966</v>
      </c>
      <c r="AB19" s="140">
        <v>449763</v>
      </c>
      <c r="AC19" s="16">
        <f t="shared" si="4"/>
        <v>5490757</v>
      </c>
    </row>
    <row r="20" spans="1:29" x14ac:dyDescent="0.2">
      <c r="A20" s="136">
        <f t="shared" si="2"/>
        <v>2001</v>
      </c>
      <c r="B20" s="138">
        <f t="shared" si="3"/>
        <v>546.18145161290317</v>
      </c>
      <c r="C20" s="138">
        <f t="shared" si="0"/>
        <v>513.07886904761904</v>
      </c>
      <c r="D20" s="138">
        <f t="shared" si="0"/>
        <v>431.70698924731181</v>
      </c>
      <c r="E20" s="138">
        <f t="shared" si="0"/>
        <v>378.40972222222223</v>
      </c>
      <c r="F20" s="138">
        <f t="shared" si="0"/>
        <v>421.1720430107527</v>
      </c>
      <c r="G20" s="138">
        <f t="shared" si="0"/>
        <v>563.37222222222226</v>
      </c>
      <c r="H20" s="138">
        <f t="shared" si="0"/>
        <v>359.22446236559142</v>
      </c>
      <c r="I20" s="138">
        <f t="shared" si="0"/>
        <v>405.83736559139783</v>
      </c>
      <c r="J20" s="138">
        <f t="shared" si="0"/>
        <v>379.44444444444446</v>
      </c>
      <c r="K20" s="138">
        <f t="shared" si="0"/>
        <v>365.56720430107526</v>
      </c>
      <c r="L20" s="138">
        <f t="shared" si="0"/>
        <v>429.26527777777778</v>
      </c>
      <c r="M20" s="138">
        <f t="shared" si="0"/>
        <v>478.9220430107527</v>
      </c>
      <c r="N20" s="15">
        <f t="shared" si="1"/>
        <v>438.76141552511416</v>
      </c>
      <c r="P20" s="136">
        <v>2001</v>
      </c>
      <c r="Q20" s="140">
        <v>406359</v>
      </c>
      <c r="R20" s="140">
        <v>344789</v>
      </c>
      <c r="S20" s="140">
        <v>321190</v>
      </c>
      <c r="T20" s="140">
        <v>272455</v>
      </c>
      <c r="U20" s="140">
        <v>313352</v>
      </c>
      <c r="V20" s="140">
        <v>405628</v>
      </c>
      <c r="W20" s="140">
        <v>267263</v>
      </c>
      <c r="X20" s="140">
        <v>301943</v>
      </c>
      <c r="Y20" s="140">
        <v>273200</v>
      </c>
      <c r="Z20" s="140">
        <v>271982</v>
      </c>
      <c r="AA20" s="140">
        <v>309071</v>
      </c>
      <c r="AB20" s="140">
        <v>356318</v>
      </c>
      <c r="AC20" s="16">
        <f t="shared" si="4"/>
        <v>3843550</v>
      </c>
    </row>
    <row r="21" spans="1:29" x14ac:dyDescent="0.2">
      <c r="A21" s="136">
        <f t="shared" si="2"/>
        <v>2002</v>
      </c>
      <c r="B21" s="138">
        <f t="shared" si="3"/>
        <v>546.83467741935488</v>
      </c>
      <c r="C21" s="138">
        <f t="shared" si="0"/>
        <v>540.11458333333337</v>
      </c>
      <c r="D21" s="138">
        <f t="shared" si="0"/>
        <v>413.41666666666669</v>
      </c>
      <c r="E21" s="138">
        <f t="shared" si="0"/>
        <v>590.45555555555552</v>
      </c>
      <c r="F21" s="138">
        <f t="shared" si="0"/>
        <v>735.01209677419354</v>
      </c>
      <c r="G21" s="138">
        <f t="shared" si="0"/>
        <v>780.32500000000005</v>
      </c>
      <c r="H21" s="138">
        <f t="shared" si="0"/>
        <v>756.70564516129036</v>
      </c>
      <c r="I21" s="138">
        <f t="shared" si="0"/>
        <v>635.93010752688167</v>
      </c>
      <c r="J21" s="138">
        <f t="shared" si="0"/>
        <v>425.42916666666667</v>
      </c>
      <c r="K21" s="138">
        <f t="shared" si="0"/>
        <v>459.48790322580646</v>
      </c>
      <c r="L21" s="138">
        <f t="shared" si="0"/>
        <v>544.85</v>
      </c>
      <c r="M21" s="138">
        <f t="shared" si="0"/>
        <v>528.14919354838707</v>
      </c>
      <c r="N21" s="15">
        <f t="shared" si="1"/>
        <v>579.99075342465756</v>
      </c>
      <c r="P21" s="136">
        <v>2002</v>
      </c>
      <c r="Q21" s="140">
        <v>406845</v>
      </c>
      <c r="R21" s="140">
        <v>362957</v>
      </c>
      <c r="S21" s="140">
        <v>307582</v>
      </c>
      <c r="T21" s="140">
        <v>425128</v>
      </c>
      <c r="U21" s="140">
        <v>546849</v>
      </c>
      <c r="V21" s="140">
        <v>561834</v>
      </c>
      <c r="W21" s="140">
        <v>562989</v>
      </c>
      <c r="X21" s="140">
        <v>473132</v>
      </c>
      <c r="Y21" s="140">
        <v>306309</v>
      </c>
      <c r="Z21" s="140">
        <v>341859</v>
      </c>
      <c r="AA21" s="140">
        <v>392292</v>
      </c>
      <c r="AB21" s="140">
        <v>392943</v>
      </c>
      <c r="AC21" s="16">
        <f t="shared" si="4"/>
        <v>5080719</v>
      </c>
    </row>
    <row r="22" spans="1:29" x14ac:dyDescent="0.2">
      <c r="A22" s="136">
        <f t="shared" si="2"/>
        <v>2003</v>
      </c>
      <c r="B22" s="138">
        <f t="shared" si="3"/>
        <v>443.89784946236557</v>
      </c>
      <c r="C22" s="138">
        <f t="shared" si="0"/>
        <v>407.6592261904762</v>
      </c>
      <c r="D22" s="138">
        <f t="shared" si="0"/>
        <v>475.48521505376345</v>
      </c>
      <c r="E22" s="138">
        <f t="shared" si="0"/>
        <v>609.18888888888887</v>
      </c>
      <c r="F22" s="138">
        <f t="shared" si="0"/>
        <v>715.6263440860215</v>
      </c>
      <c r="G22" s="138">
        <f t="shared" si="0"/>
        <v>729.74583333333328</v>
      </c>
      <c r="H22" s="138">
        <f t="shared" si="0"/>
        <v>616.81720430107532</v>
      </c>
      <c r="I22" s="138">
        <f t="shared" si="0"/>
        <v>546.79973118279565</v>
      </c>
      <c r="J22" s="138">
        <f t="shared" si="0"/>
        <v>381.47222222222223</v>
      </c>
      <c r="K22" s="138">
        <f t="shared" si="0"/>
        <v>455.85752688172045</v>
      </c>
      <c r="L22" s="138">
        <f t="shared" si="0"/>
        <v>540.43333333333328</v>
      </c>
      <c r="M22" s="138">
        <f t="shared" si="0"/>
        <v>616.80645161290317</v>
      </c>
      <c r="N22" s="15">
        <f t="shared" si="1"/>
        <v>545.88949771689499</v>
      </c>
      <c r="P22" s="136">
        <v>2003</v>
      </c>
      <c r="Q22" s="140">
        <v>330260</v>
      </c>
      <c r="R22" s="140">
        <v>273947</v>
      </c>
      <c r="S22" s="140">
        <v>353761</v>
      </c>
      <c r="T22" s="140">
        <v>438616</v>
      </c>
      <c r="U22" s="140">
        <v>532426</v>
      </c>
      <c r="V22" s="140">
        <v>525417</v>
      </c>
      <c r="W22" s="140">
        <v>458912</v>
      </c>
      <c r="X22" s="140">
        <v>406819</v>
      </c>
      <c r="Y22" s="140">
        <v>274660</v>
      </c>
      <c r="Z22" s="140">
        <v>339158</v>
      </c>
      <c r="AA22" s="140">
        <v>389112</v>
      </c>
      <c r="AB22" s="140">
        <v>458904</v>
      </c>
      <c r="AC22" s="16">
        <f t="shared" si="4"/>
        <v>4781992</v>
      </c>
    </row>
    <row r="23" spans="1:29" x14ac:dyDescent="0.2">
      <c r="A23" s="136">
        <f t="shared" si="2"/>
        <v>2004</v>
      </c>
      <c r="B23" s="138">
        <f t="shared" si="3"/>
        <v>555.00268817204301</v>
      </c>
      <c r="C23" s="138">
        <f t="shared" si="0"/>
        <v>487.7157738095238</v>
      </c>
      <c r="D23" s="138">
        <f t="shared" si="0"/>
        <v>427.23387096774195</v>
      </c>
      <c r="E23" s="138">
        <f t="shared" si="0"/>
        <v>519.17361111111109</v>
      </c>
      <c r="F23" s="138">
        <f t="shared" si="0"/>
        <v>671.1263440860215</v>
      </c>
      <c r="G23" s="138">
        <f t="shared" si="0"/>
        <v>720.16388888888889</v>
      </c>
      <c r="H23" s="138">
        <f t="shared" si="0"/>
        <v>590.34811827956992</v>
      </c>
      <c r="I23" s="138">
        <f t="shared" si="0"/>
        <v>536.31854838709683</v>
      </c>
      <c r="J23" s="138">
        <f t="shared" si="0"/>
        <v>437.75138888888887</v>
      </c>
      <c r="K23" s="138">
        <f t="shared" si="0"/>
        <v>474.5793010752688</v>
      </c>
      <c r="L23" s="138">
        <f t="shared" si="0"/>
        <v>516.56111111111113</v>
      </c>
      <c r="M23" s="138">
        <f t="shared" si="0"/>
        <v>640.40322580645159</v>
      </c>
      <c r="N23" s="15">
        <f t="shared" si="1"/>
        <v>548.5230593607306</v>
      </c>
      <c r="P23" s="136">
        <v>2004</v>
      </c>
      <c r="Q23" s="140">
        <v>412922</v>
      </c>
      <c r="R23" s="140">
        <v>327745</v>
      </c>
      <c r="S23" s="140">
        <v>317862</v>
      </c>
      <c r="T23" s="140">
        <v>373805</v>
      </c>
      <c r="U23" s="140">
        <v>499318</v>
      </c>
      <c r="V23" s="140">
        <v>518518</v>
      </c>
      <c r="W23" s="140">
        <v>439219</v>
      </c>
      <c r="X23" s="140">
        <v>399021</v>
      </c>
      <c r="Y23" s="140">
        <v>315181</v>
      </c>
      <c r="Z23" s="140">
        <v>353087</v>
      </c>
      <c r="AA23" s="140">
        <v>371924</v>
      </c>
      <c r="AB23" s="140">
        <v>476460</v>
      </c>
      <c r="AC23" s="16">
        <f t="shared" si="4"/>
        <v>4805062</v>
      </c>
    </row>
    <row r="24" spans="1:29" x14ac:dyDescent="0.2">
      <c r="A24" s="136">
        <f t="shared" si="2"/>
        <v>2005</v>
      </c>
      <c r="B24" s="138">
        <f t="shared" si="3"/>
        <v>600.92204301075265</v>
      </c>
      <c r="C24" s="138">
        <f t="shared" si="0"/>
        <v>605.41964285714289</v>
      </c>
      <c r="D24" s="138">
        <f t="shared" si="0"/>
        <v>538.9059139784946</v>
      </c>
      <c r="E24" s="138">
        <f t="shared" si="0"/>
        <v>489.69166666666666</v>
      </c>
      <c r="F24" s="138">
        <f t="shared" si="0"/>
        <v>679.7190860215054</v>
      </c>
      <c r="G24" s="138">
        <f t="shared" si="0"/>
        <v>689.25694444444446</v>
      </c>
      <c r="H24" s="138">
        <f t="shared" si="0"/>
        <v>710.60618279569894</v>
      </c>
      <c r="I24" s="138">
        <f t="shared" si="0"/>
        <v>576.66129032258061</v>
      </c>
      <c r="J24" s="138">
        <f t="shared" si="0"/>
        <v>415.31666666666666</v>
      </c>
      <c r="K24" s="138">
        <f t="shared" si="0"/>
        <v>469.25940860215053</v>
      </c>
      <c r="L24" s="138">
        <f t="shared" si="0"/>
        <v>526.79583333333335</v>
      </c>
      <c r="M24" s="138">
        <f t="shared" si="0"/>
        <v>534.42338709677415</v>
      </c>
      <c r="N24" s="15">
        <f t="shared" si="1"/>
        <v>569.88767123287676</v>
      </c>
      <c r="P24" s="136">
        <v>2005</v>
      </c>
      <c r="Q24" s="140">
        <v>447086</v>
      </c>
      <c r="R24" s="140">
        <v>406842</v>
      </c>
      <c r="S24" s="140">
        <v>400946</v>
      </c>
      <c r="T24" s="140">
        <v>352578</v>
      </c>
      <c r="U24" s="140">
        <v>505711</v>
      </c>
      <c r="V24" s="140">
        <v>496265</v>
      </c>
      <c r="W24" s="140">
        <v>528691</v>
      </c>
      <c r="X24" s="140">
        <v>429036</v>
      </c>
      <c r="Y24" s="140">
        <v>299028</v>
      </c>
      <c r="Z24" s="140">
        <v>349129</v>
      </c>
      <c r="AA24" s="140">
        <v>379293</v>
      </c>
      <c r="AB24" s="140">
        <v>397611</v>
      </c>
      <c r="AC24" s="16">
        <f t="shared" si="4"/>
        <v>4992216</v>
      </c>
    </row>
    <row r="25" spans="1:29" x14ac:dyDescent="0.2">
      <c r="A25" s="136">
        <f t="shared" si="2"/>
        <v>2006</v>
      </c>
      <c r="B25" s="138">
        <f t="shared" si="3"/>
        <v>589.99327956989248</v>
      </c>
      <c r="C25" s="138">
        <f t="shared" si="0"/>
        <v>602.74107142857144</v>
      </c>
      <c r="D25" s="138">
        <f t="shared" si="0"/>
        <v>511.59677419354841</v>
      </c>
      <c r="E25" s="138">
        <f t="shared" si="0"/>
        <v>725.41527777777776</v>
      </c>
      <c r="F25" s="138">
        <f t="shared" si="0"/>
        <v>772.41263440860212</v>
      </c>
      <c r="G25" s="138">
        <f t="shared" si="0"/>
        <v>780.32222222222219</v>
      </c>
      <c r="H25" s="138">
        <f t="shared" si="0"/>
        <v>709.89381720430106</v>
      </c>
      <c r="I25" s="138">
        <f t="shared" si="0"/>
        <v>574.52419354838707</v>
      </c>
      <c r="J25" s="138">
        <f t="shared" si="0"/>
        <v>396.95833333333331</v>
      </c>
      <c r="K25" s="138">
        <f t="shared" si="0"/>
        <v>404.06048387096774</v>
      </c>
      <c r="L25" s="138">
        <f t="shared" si="0"/>
        <v>486.38472222222219</v>
      </c>
      <c r="M25" s="138">
        <f t="shared" si="0"/>
        <v>547.28763440860212</v>
      </c>
      <c r="N25" s="15">
        <f t="shared" ref="N25:N40" si="5">SUMPRODUCT(B25:M25,$B$9:$M$9)/$N$9</f>
        <v>591.64931506849314</v>
      </c>
      <c r="P25" s="136">
        <v>2006</v>
      </c>
      <c r="Q25" s="140">
        <v>438955</v>
      </c>
      <c r="R25" s="140">
        <v>405042</v>
      </c>
      <c r="S25" s="140">
        <v>380628</v>
      </c>
      <c r="T25" s="140">
        <v>522299</v>
      </c>
      <c r="U25" s="140">
        <v>574675</v>
      </c>
      <c r="V25" s="140">
        <v>561832</v>
      </c>
      <c r="W25" s="140">
        <v>528161</v>
      </c>
      <c r="X25" s="140">
        <v>427446</v>
      </c>
      <c r="Y25" s="140">
        <v>285810</v>
      </c>
      <c r="Z25" s="140">
        <v>300621</v>
      </c>
      <c r="AA25" s="140">
        <v>350197</v>
      </c>
      <c r="AB25" s="140">
        <v>407182</v>
      </c>
      <c r="AC25" s="16">
        <f t="shared" si="4"/>
        <v>5182848</v>
      </c>
    </row>
    <row r="26" spans="1:29" x14ac:dyDescent="0.2">
      <c r="A26" s="136">
        <f t="shared" si="2"/>
        <v>2007</v>
      </c>
      <c r="B26" s="138">
        <f t="shared" si="3"/>
        <v>663.11021505376345</v>
      </c>
      <c r="C26" s="138">
        <f t="shared" si="0"/>
        <v>512.60267857142856</v>
      </c>
      <c r="D26" s="138">
        <f t="shared" si="0"/>
        <v>662.61559139784947</v>
      </c>
      <c r="E26" s="138">
        <f t="shared" si="0"/>
        <v>772.18055555555554</v>
      </c>
      <c r="F26" s="138">
        <f t="shared" si="0"/>
        <v>780.21370967741939</v>
      </c>
      <c r="G26" s="138">
        <f t="shared" si="0"/>
        <v>769.33472222222224</v>
      </c>
      <c r="H26" s="138">
        <f t="shared" si="0"/>
        <v>721.45026881720435</v>
      </c>
      <c r="I26" s="138">
        <f t="shared" si="0"/>
        <v>619.74327956989248</v>
      </c>
      <c r="J26" s="138">
        <f t="shared" si="0"/>
        <v>378.77777777777777</v>
      </c>
      <c r="K26" s="138">
        <f t="shared" si="0"/>
        <v>401.39381720430106</v>
      </c>
      <c r="L26" s="138">
        <f t="shared" si="0"/>
        <v>475.13472222222219</v>
      </c>
      <c r="M26" s="138">
        <f t="shared" si="0"/>
        <v>521.24596774193549</v>
      </c>
      <c r="N26" s="15">
        <f t="shared" si="5"/>
        <v>607.33881278538809</v>
      </c>
      <c r="P26" s="136">
        <v>2007</v>
      </c>
      <c r="Q26" s="140">
        <v>493354</v>
      </c>
      <c r="R26" s="140">
        <v>344469</v>
      </c>
      <c r="S26" s="140">
        <v>492986</v>
      </c>
      <c r="T26" s="140">
        <v>555970</v>
      </c>
      <c r="U26" s="140">
        <v>580479</v>
      </c>
      <c r="V26" s="140">
        <v>553921</v>
      </c>
      <c r="W26" s="140">
        <v>536759</v>
      </c>
      <c r="X26" s="140">
        <v>461089</v>
      </c>
      <c r="Y26" s="140">
        <v>272720</v>
      </c>
      <c r="Z26" s="140">
        <v>298637</v>
      </c>
      <c r="AA26" s="140">
        <v>342097</v>
      </c>
      <c r="AB26" s="140">
        <v>387807</v>
      </c>
      <c r="AC26" s="16">
        <f t="shared" si="4"/>
        <v>5320288</v>
      </c>
    </row>
    <row r="27" spans="1:29" x14ac:dyDescent="0.2">
      <c r="A27" s="136">
        <f t="shared" si="2"/>
        <v>2008</v>
      </c>
      <c r="B27" s="138">
        <f t="shared" si="3"/>
        <v>613.81989247311833</v>
      </c>
      <c r="C27" s="138">
        <f t="shared" ref="C27:C40" si="6">R27/C$9</f>
        <v>537.31696428571433</v>
      </c>
      <c r="D27" s="138">
        <f t="shared" ref="D27:D40" si="7">S27/D$9</f>
        <v>484.90456989247309</v>
      </c>
      <c r="E27" s="138">
        <f t="shared" ref="E27:E40" si="8">T27/E$9</f>
        <v>506.24583333333334</v>
      </c>
      <c r="F27" s="138">
        <f t="shared" ref="F27:F40" si="9">U27/F$9</f>
        <v>724.33333333333337</v>
      </c>
      <c r="G27" s="138">
        <f t="shared" ref="G27:G40" si="10">V27/G$9</f>
        <v>780.32500000000005</v>
      </c>
      <c r="H27" s="138">
        <f t="shared" ref="H27:H40" si="11">W27/H$9</f>
        <v>692.29838709677415</v>
      </c>
      <c r="I27" s="138">
        <f t="shared" ref="I27:I40" si="12">X27/I$9</f>
        <v>479.29973118279571</v>
      </c>
      <c r="J27" s="138">
        <f t="shared" ref="J27:J40" si="13">Y27/J$9</f>
        <v>374.44444444444446</v>
      </c>
      <c r="K27" s="138">
        <f t="shared" ref="K27:K40" si="14">Z27/K$9</f>
        <v>389.34677419354841</v>
      </c>
      <c r="L27" s="138">
        <f t="shared" ref="L27:L40" si="15">AA27/L$9</f>
        <v>467.76527777777778</v>
      </c>
      <c r="M27" s="138">
        <f t="shared" ref="M27:M40" si="16">AB27/M$9</f>
        <v>561.50806451612902</v>
      </c>
      <c r="N27" s="15">
        <f t="shared" si="5"/>
        <v>551.28527397260279</v>
      </c>
      <c r="P27" s="136">
        <v>2008</v>
      </c>
      <c r="Q27" s="140">
        <v>456682</v>
      </c>
      <c r="R27" s="140">
        <v>361077</v>
      </c>
      <c r="S27" s="140">
        <v>360769</v>
      </c>
      <c r="T27" s="140">
        <v>364497</v>
      </c>
      <c r="U27" s="140">
        <v>538904</v>
      </c>
      <c r="V27" s="140">
        <v>561834</v>
      </c>
      <c r="W27" s="140">
        <v>515070</v>
      </c>
      <c r="X27" s="140">
        <v>356599</v>
      </c>
      <c r="Y27" s="140">
        <v>269600</v>
      </c>
      <c r="Z27" s="140">
        <v>289674</v>
      </c>
      <c r="AA27" s="140">
        <v>336791</v>
      </c>
      <c r="AB27" s="140">
        <v>417762</v>
      </c>
      <c r="AC27" s="16">
        <f t="shared" si="4"/>
        <v>4829259</v>
      </c>
    </row>
    <row r="28" spans="1:29" x14ac:dyDescent="0.2">
      <c r="A28" s="136">
        <f t="shared" si="2"/>
        <v>2009</v>
      </c>
      <c r="B28" s="138">
        <f t="shared" si="3"/>
        <v>628.56048387096769</v>
      </c>
      <c r="C28" s="138">
        <f t="shared" si="6"/>
        <v>482.30357142857144</v>
      </c>
      <c r="D28" s="138">
        <f t="shared" si="7"/>
        <v>405.29166666666669</v>
      </c>
      <c r="E28" s="138">
        <f t="shared" si="8"/>
        <v>607.28472222222217</v>
      </c>
      <c r="F28" s="138">
        <f t="shared" si="9"/>
        <v>679.61827956989248</v>
      </c>
      <c r="G28" s="138">
        <f t="shared" si="10"/>
        <v>760.21249999999998</v>
      </c>
      <c r="H28" s="138">
        <f t="shared" si="11"/>
        <v>579.41263440860212</v>
      </c>
      <c r="I28" s="138">
        <f t="shared" si="12"/>
        <v>438.90456989247309</v>
      </c>
      <c r="J28" s="138">
        <f t="shared" si="13"/>
        <v>343.08749999999998</v>
      </c>
      <c r="K28" s="138">
        <f t="shared" si="14"/>
        <v>347.17741935483872</v>
      </c>
      <c r="L28" s="138">
        <f t="shared" si="15"/>
        <v>480.97222222222223</v>
      </c>
      <c r="M28" s="138">
        <f t="shared" si="16"/>
        <v>565.01209677419354</v>
      </c>
      <c r="N28" s="15">
        <f t="shared" si="5"/>
        <v>526.61506849315072</v>
      </c>
      <c r="P28" s="136">
        <v>2009</v>
      </c>
      <c r="Q28" s="140">
        <v>467649</v>
      </c>
      <c r="R28" s="140">
        <v>324108</v>
      </c>
      <c r="S28" s="140">
        <v>301537</v>
      </c>
      <c r="T28" s="140">
        <v>437245</v>
      </c>
      <c r="U28" s="140">
        <v>505636</v>
      </c>
      <c r="V28" s="140">
        <v>547353</v>
      </c>
      <c r="W28" s="140">
        <v>431083</v>
      </c>
      <c r="X28" s="140">
        <v>326545</v>
      </c>
      <c r="Y28" s="140">
        <v>247023</v>
      </c>
      <c r="Z28" s="140">
        <v>258300</v>
      </c>
      <c r="AA28" s="140">
        <v>346300</v>
      </c>
      <c r="AB28" s="140">
        <v>420369</v>
      </c>
      <c r="AC28" s="16">
        <f t="shared" si="4"/>
        <v>4613148</v>
      </c>
    </row>
    <row r="29" spans="1:29" x14ac:dyDescent="0.2">
      <c r="A29" s="136">
        <f t="shared" si="2"/>
        <v>2010</v>
      </c>
      <c r="B29" s="138">
        <f t="shared" si="3"/>
        <v>434.58064516129031</v>
      </c>
      <c r="C29" s="138">
        <f t="shared" si="6"/>
        <v>422.3467261904762</v>
      </c>
      <c r="D29" s="138">
        <f t="shared" si="7"/>
        <v>390.64919354838707</v>
      </c>
      <c r="E29" s="138">
        <f t="shared" si="8"/>
        <v>426.68472222222221</v>
      </c>
      <c r="F29" s="138">
        <f t="shared" si="9"/>
        <v>657.625</v>
      </c>
      <c r="G29" s="138">
        <f t="shared" si="10"/>
        <v>752.67083333333335</v>
      </c>
      <c r="H29" s="138">
        <f t="shared" si="11"/>
        <v>668.00940860215053</v>
      </c>
      <c r="I29" s="138">
        <f t="shared" si="12"/>
        <v>486.42607526881721</v>
      </c>
      <c r="J29" s="138">
        <f t="shared" si="13"/>
        <v>345.48611111111109</v>
      </c>
      <c r="K29" s="138">
        <f t="shared" si="14"/>
        <v>417.13440860215053</v>
      </c>
      <c r="L29" s="138">
        <f t="shared" si="15"/>
        <v>525.10277777777776</v>
      </c>
      <c r="M29" s="138">
        <f t="shared" si="16"/>
        <v>526.63037634408602</v>
      </c>
      <c r="N29" s="15">
        <f t="shared" si="5"/>
        <v>505.0321917808219</v>
      </c>
      <c r="P29" s="136">
        <v>2010</v>
      </c>
      <c r="Q29" s="140">
        <v>323328</v>
      </c>
      <c r="R29" s="140">
        <v>283817</v>
      </c>
      <c r="S29" s="140">
        <v>290643</v>
      </c>
      <c r="T29" s="140">
        <v>307213</v>
      </c>
      <c r="U29" s="140">
        <v>489273</v>
      </c>
      <c r="V29" s="140">
        <v>541923</v>
      </c>
      <c r="W29" s="140">
        <v>496999</v>
      </c>
      <c r="X29" s="140">
        <v>361901</v>
      </c>
      <c r="Y29" s="140">
        <v>248750</v>
      </c>
      <c r="Z29" s="140">
        <v>310348</v>
      </c>
      <c r="AA29" s="140">
        <v>378074</v>
      </c>
      <c r="AB29" s="140">
        <v>391813</v>
      </c>
      <c r="AC29" s="16">
        <f t="shared" si="4"/>
        <v>4424082</v>
      </c>
    </row>
    <row r="30" spans="1:29" x14ac:dyDescent="0.2">
      <c r="A30" s="136">
        <f t="shared" si="2"/>
        <v>2011</v>
      </c>
      <c r="B30" s="138">
        <f t="shared" si="3"/>
        <v>665.47043010752691</v>
      </c>
      <c r="C30" s="138">
        <f t="shared" si="6"/>
        <v>752.96875</v>
      </c>
      <c r="D30" s="138">
        <f t="shared" si="7"/>
        <v>712.55913978494618</v>
      </c>
      <c r="E30" s="138">
        <f t="shared" si="8"/>
        <v>766.25277777777774</v>
      </c>
      <c r="F30" s="138">
        <f t="shared" si="9"/>
        <v>776.95295698924735</v>
      </c>
      <c r="G30" s="138">
        <f t="shared" si="10"/>
        <v>780.32222222222219</v>
      </c>
      <c r="H30" s="138">
        <f t="shared" si="11"/>
        <v>779.77822580645159</v>
      </c>
      <c r="I30" s="138">
        <f t="shared" si="12"/>
        <v>753.22311827956992</v>
      </c>
      <c r="J30" s="138">
        <f t="shared" si="13"/>
        <v>450.14166666666665</v>
      </c>
      <c r="K30" s="138">
        <f t="shared" si="14"/>
        <v>465.79301075268819</v>
      </c>
      <c r="L30" s="138">
        <f t="shared" si="15"/>
        <v>538.6875</v>
      </c>
      <c r="M30" s="138">
        <f t="shared" si="16"/>
        <v>567.7836021505376</v>
      </c>
      <c r="N30" s="15">
        <f t="shared" si="5"/>
        <v>667.16061643835621</v>
      </c>
      <c r="P30" s="136">
        <v>2011</v>
      </c>
      <c r="Q30" s="140">
        <v>495110</v>
      </c>
      <c r="R30" s="140">
        <v>505995</v>
      </c>
      <c r="S30" s="140">
        <v>530144</v>
      </c>
      <c r="T30" s="140">
        <v>551702</v>
      </c>
      <c r="U30" s="140">
        <v>578053</v>
      </c>
      <c r="V30" s="140">
        <v>561832</v>
      </c>
      <c r="W30" s="140">
        <v>580155</v>
      </c>
      <c r="X30" s="140">
        <v>560398</v>
      </c>
      <c r="Y30" s="140">
        <v>324102</v>
      </c>
      <c r="Z30" s="140">
        <v>346550</v>
      </c>
      <c r="AA30" s="140">
        <v>387855</v>
      </c>
      <c r="AB30" s="140">
        <v>422431</v>
      </c>
      <c r="AC30" s="16">
        <f t="shared" si="4"/>
        <v>5844327</v>
      </c>
    </row>
    <row r="31" spans="1:29" x14ac:dyDescent="0.2">
      <c r="A31" s="136">
        <f t="shared" si="2"/>
        <v>2012</v>
      </c>
      <c r="B31" s="138">
        <f t="shared" si="3"/>
        <v>554.48521505376345</v>
      </c>
      <c r="C31" s="138">
        <f t="shared" si="6"/>
        <v>524.02083333333337</v>
      </c>
      <c r="D31" s="138">
        <f t="shared" si="7"/>
        <v>660.5322580645161</v>
      </c>
      <c r="E31" s="138">
        <f t="shared" si="8"/>
        <v>778.49722222222226</v>
      </c>
      <c r="F31" s="138">
        <f t="shared" si="9"/>
        <v>780.32392473118284</v>
      </c>
      <c r="G31" s="138">
        <f t="shared" si="10"/>
        <v>780.26388888888891</v>
      </c>
      <c r="H31" s="138">
        <f t="shared" si="11"/>
        <v>780.32661290322585</v>
      </c>
      <c r="I31" s="138">
        <f t="shared" si="12"/>
        <v>770.19220430107532</v>
      </c>
      <c r="J31" s="138">
        <f t="shared" si="13"/>
        <v>485.03055555555557</v>
      </c>
      <c r="K31" s="138">
        <f t="shared" si="14"/>
        <v>421.28763440860217</v>
      </c>
      <c r="L31" s="138">
        <f t="shared" si="15"/>
        <v>547.4041666666667</v>
      </c>
      <c r="M31" s="138">
        <f t="shared" si="16"/>
        <v>724.0927419354839</v>
      </c>
      <c r="N31" s="15">
        <f t="shared" si="5"/>
        <v>651.60799086757993</v>
      </c>
      <c r="P31" s="136">
        <v>2012</v>
      </c>
      <c r="Q31" s="140">
        <v>412537</v>
      </c>
      <c r="R31" s="140">
        <v>352142</v>
      </c>
      <c r="S31" s="140">
        <v>491436</v>
      </c>
      <c r="T31" s="140">
        <v>560518</v>
      </c>
      <c r="U31" s="140">
        <v>580561</v>
      </c>
      <c r="V31" s="140">
        <v>561790</v>
      </c>
      <c r="W31" s="140">
        <v>580563</v>
      </c>
      <c r="X31" s="140">
        <v>573023</v>
      </c>
      <c r="Y31" s="140">
        <v>349222</v>
      </c>
      <c r="Z31" s="140">
        <v>313438</v>
      </c>
      <c r="AA31" s="140">
        <v>394131</v>
      </c>
      <c r="AB31" s="140">
        <v>538725</v>
      </c>
      <c r="AC31" s="16">
        <f t="shared" si="4"/>
        <v>5708086</v>
      </c>
    </row>
    <row r="32" spans="1:29" x14ac:dyDescent="0.2">
      <c r="A32" s="136">
        <f t="shared" si="2"/>
        <v>2013</v>
      </c>
      <c r="B32" s="138">
        <f t="shared" si="3"/>
        <v>738.17069892473114</v>
      </c>
      <c r="C32" s="138">
        <f t="shared" si="6"/>
        <v>546.68601190476193</v>
      </c>
      <c r="D32" s="138">
        <f t="shared" si="7"/>
        <v>444.24596774193549</v>
      </c>
      <c r="E32" s="138">
        <f t="shared" si="8"/>
        <v>749.82083333333333</v>
      </c>
      <c r="F32" s="138">
        <f t="shared" si="9"/>
        <v>779.98252688172045</v>
      </c>
      <c r="G32" s="138">
        <f t="shared" si="10"/>
        <v>779.96944444444443</v>
      </c>
      <c r="H32" s="138">
        <f t="shared" si="11"/>
        <v>760.64112903225805</v>
      </c>
      <c r="I32" s="138">
        <f t="shared" si="12"/>
        <v>654.29838709677415</v>
      </c>
      <c r="J32" s="138">
        <f t="shared" si="13"/>
        <v>422.14722222222224</v>
      </c>
      <c r="K32" s="138">
        <f t="shared" si="14"/>
        <v>445.47043010752691</v>
      </c>
      <c r="L32" s="138">
        <f t="shared" si="15"/>
        <v>517.21111111111111</v>
      </c>
      <c r="M32" s="138">
        <f t="shared" si="16"/>
        <v>560.69489247311833</v>
      </c>
      <c r="N32" s="15">
        <f t="shared" si="5"/>
        <v>617.17888127853882</v>
      </c>
      <c r="P32" s="136">
        <v>2013</v>
      </c>
      <c r="Q32" s="140">
        <v>549199</v>
      </c>
      <c r="R32" s="140">
        <v>367373</v>
      </c>
      <c r="S32" s="140">
        <v>330519</v>
      </c>
      <c r="T32" s="140">
        <v>539871</v>
      </c>
      <c r="U32" s="140">
        <v>580307</v>
      </c>
      <c r="V32" s="140">
        <v>561578</v>
      </c>
      <c r="W32" s="140">
        <v>565917</v>
      </c>
      <c r="X32" s="140">
        <v>486798</v>
      </c>
      <c r="Y32" s="140">
        <v>303946</v>
      </c>
      <c r="Z32" s="140">
        <v>331430</v>
      </c>
      <c r="AA32" s="140">
        <v>372392</v>
      </c>
      <c r="AB32" s="140">
        <v>417157</v>
      </c>
      <c r="AC32" s="16">
        <f t="shared" si="4"/>
        <v>5406487</v>
      </c>
    </row>
    <row r="33" spans="1:29" x14ac:dyDescent="0.2">
      <c r="A33" s="136">
        <f t="shared" si="2"/>
        <v>2014</v>
      </c>
      <c r="B33" s="138">
        <f t="shared" si="3"/>
        <v>562.19758064516134</v>
      </c>
      <c r="C33" s="138">
        <f t="shared" si="6"/>
        <v>451.53273809523807</v>
      </c>
      <c r="D33" s="138">
        <f t="shared" si="7"/>
        <v>655.04973118279565</v>
      </c>
      <c r="E33" s="138">
        <f t="shared" si="8"/>
        <v>732.45694444444439</v>
      </c>
      <c r="F33" s="138">
        <f t="shared" si="9"/>
        <v>780.21370967741939</v>
      </c>
      <c r="G33" s="138">
        <f t="shared" si="10"/>
        <v>767.73472222222222</v>
      </c>
      <c r="H33" s="138">
        <f t="shared" si="11"/>
        <v>753.74596774193549</v>
      </c>
      <c r="I33" s="138">
        <f t="shared" si="12"/>
        <v>607.81182795698919</v>
      </c>
      <c r="J33" s="138">
        <f t="shared" si="13"/>
        <v>371.89305555555558</v>
      </c>
      <c r="K33" s="138">
        <f t="shared" si="14"/>
        <v>394.68279569892474</v>
      </c>
      <c r="L33" s="138">
        <f t="shared" si="15"/>
        <v>519.00277777777774</v>
      </c>
      <c r="M33" s="138">
        <f t="shared" si="16"/>
        <v>646.20564516129036</v>
      </c>
      <c r="N33" s="15">
        <f t="shared" si="5"/>
        <v>604.85662100456625</v>
      </c>
      <c r="P33" s="136">
        <v>2014</v>
      </c>
      <c r="Q33" s="140">
        <v>418275</v>
      </c>
      <c r="R33" s="140">
        <v>303430</v>
      </c>
      <c r="S33" s="140">
        <v>487357</v>
      </c>
      <c r="T33" s="140">
        <v>527369</v>
      </c>
      <c r="U33" s="140">
        <v>580479</v>
      </c>
      <c r="V33" s="140">
        <v>552769</v>
      </c>
      <c r="W33" s="140">
        <v>560787</v>
      </c>
      <c r="X33" s="140">
        <v>452212</v>
      </c>
      <c r="Y33" s="140">
        <v>267763</v>
      </c>
      <c r="Z33" s="140">
        <v>293644</v>
      </c>
      <c r="AA33" s="140">
        <v>373682</v>
      </c>
      <c r="AB33" s="140">
        <v>480777</v>
      </c>
      <c r="AC33" s="16">
        <f t="shared" si="4"/>
        <v>5298544</v>
      </c>
    </row>
    <row r="34" spans="1:29" x14ac:dyDescent="0.2">
      <c r="A34" s="136">
        <f t="shared" si="2"/>
        <v>2015</v>
      </c>
      <c r="B34" s="138">
        <f t="shared" si="3"/>
        <v>752.02016129032256</v>
      </c>
      <c r="C34" s="138">
        <f t="shared" si="6"/>
        <v>773.13839285714289</v>
      </c>
      <c r="D34" s="138">
        <f t="shared" si="7"/>
        <v>724.32661290322585</v>
      </c>
      <c r="E34" s="138">
        <f t="shared" si="8"/>
        <v>614.65</v>
      </c>
      <c r="F34" s="138">
        <f t="shared" si="9"/>
        <v>640.16263440860212</v>
      </c>
      <c r="G34" s="138">
        <f t="shared" si="10"/>
        <v>597.63611111111106</v>
      </c>
      <c r="H34" s="138">
        <f t="shared" si="11"/>
        <v>547.68145161290317</v>
      </c>
      <c r="I34" s="138">
        <f t="shared" si="12"/>
        <v>595.97580645161293</v>
      </c>
      <c r="J34" s="138">
        <f t="shared" si="13"/>
        <v>433.18888888888887</v>
      </c>
      <c r="K34" s="138">
        <f t="shared" si="14"/>
        <v>416.93548387096774</v>
      </c>
      <c r="L34" s="138">
        <f t="shared" si="15"/>
        <v>532.78194444444443</v>
      </c>
      <c r="M34" s="138">
        <f t="shared" si="16"/>
        <v>527.68951612903231</v>
      </c>
      <c r="N34" s="15">
        <f t="shared" si="5"/>
        <v>595.46335616438353</v>
      </c>
      <c r="P34" s="136">
        <v>2015</v>
      </c>
      <c r="Q34" s="140">
        <v>559503</v>
      </c>
      <c r="R34" s="140">
        <v>519549</v>
      </c>
      <c r="S34" s="140">
        <v>538899</v>
      </c>
      <c r="T34" s="140">
        <v>442548</v>
      </c>
      <c r="U34" s="140">
        <v>476281</v>
      </c>
      <c r="V34" s="140">
        <v>430298</v>
      </c>
      <c r="W34" s="140">
        <v>407475</v>
      </c>
      <c r="X34" s="140">
        <v>443406</v>
      </c>
      <c r="Y34" s="140">
        <v>311896</v>
      </c>
      <c r="Z34" s="140">
        <v>310200</v>
      </c>
      <c r="AA34" s="140">
        <v>383603</v>
      </c>
      <c r="AB34" s="140">
        <v>392601</v>
      </c>
      <c r="AC34" s="16">
        <f t="shared" si="4"/>
        <v>5216259</v>
      </c>
    </row>
    <row r="35" spans="1:29" x14ac:dyDescent="0.2">
      <c r="A35" s="136">
        <f t="shared" si="2"/>
        <v>2016</v>
      </c>
      <c r="B35" s="138">
        <f t="shared" si="3"/>
        <v>562.67069892473114</v>
      </c>
      <c r="C35" s="138">
        <f t="shared" si="6"/>
        <v>608.10416666666663</v>
      </c>
      <c r="D35" s="138">
        <f t="shared" si="7"/>
        <v>663.79704301075265</v>
      </c>
      <c r="E35" s="138">
        <f t="shared" si="8"/>
        <v>743.25416666666672</v>
      </c>
      <c r="F35" s="138">
        <f t="shared" si="9"/>
        <v>748.7836021505376</v>
      </c>
      <c r="G35" s="138">
        <f t="shared" si="10"/>
        <v>728.90694444444443</v>
      </c>
      <c r="H35" s="138">
        <f t="shared" si="11"/>
        <v>642.07392473118284</v>
      </c>
      <c r="I35" s="138">
        <f t="shared" si="12"/>
        <v>553.89784946236557</v>
      </c>
      <c r="J35" s="138">
        <f t="shared" si="13"/>
        <v>392.35138888888889</v>
      </c>
      <c r="K35" s="138">
        <f t="shared" si="14"/>
        <v>466.89516129032256</v>
      </c>
      <c r="L35" s="138">
        <f t="shared" si="15"/>
        <v>605.86666666666667</v>
      </c>
      <c r="M35" s="138">
        <f t="shared" si="16"/>
        <v>672.80779569892468</v>
      </c>
      <c r="N35" s="15">
        <f t="shared" si="5"/>
        <v>615.82739726027398</v>
      </c>
      <c r="P35" s="136">
        <v>2016</v>
      </c>
      <c r="Q35" s="140">
        <v>418627</v>
      </c>
      <c r="R35" s="140">
        <v>408646</v>
      </c>
      <c r="S35" s="140">
        <v>493865</v>
      </c>
      <c r="T35" s="140">
        <v>535143</v>
      </c>
      <c r="U35" s="140">
        <v>557095</v>
      </c>
      <c r="V35" s="140">
        <v>524813</v>
      </c>
      <c r="W35" s="140">
        <v>477703</v>
      </c>
      <c r="X35" s="140">
        <v>412100</v>
      </c>
      <c r="Y35" s="140">
        <v>282493</v>
      </c>
      <c r="Z35" s="140">
        <v>347370</v>
      </c>
      <c r="AA35" s="140">
        <v>436224</v>
      </c>
      <c r="AB35" s="140">
        <v>500569</v>
      </c>
      <c r="AC35" s="16">
        <f t="shared" si="4"/>
        <v>5394648</v>
      </c>
    </row>
    <row r="36" spans="1:29" x14ac:dyDescent="0.2">
      <c r="A36" s="136">
        <f t="shared" si="2"/>
        <v>2017</v>
      </c>
      <c r="B36" s="138">
        <f t="shared" si="3"/>
        <v>716.68010752688167</v>
      </c>
      <c r="C36" s="138">
        <f t="shared" si="6"/>
        <v>670.42113095238096</v>
      </c>
      <c r="D36" s="138">
        <f t="shared" si="7"/>
        <v>714.72715053763443</v>
      </c>
      <c r="E36" s="138">
        <f t="shared" si="8"/>
        <v>780.32500000000005</v>
      </c>
      <c r="F36" s="138">
        <f t="shared" si="9"/>
        <v>780.32392473118284</v>
      </c>
      <c r="G36" s="138">
        <f t="shared" si="10"/>
        <v>780.32222222222219</v>
      </c>
      <c r="H36" s="138">
        <f t="shared" si="11"/>
        <v>696.27822580645159</v>
      </c>
      <c r="I36" s="138">
        <f t="shared" si="12"/>
        <v>541.23790322580646</v>
      </c>
      <c r="J36" s="138">
        <f t="shared" si="13"/>
        <v>446.31388888888887</v>
      </c>
      <c r="K36" s="138">
        <f t="shared" si="14"/>
        <v>378.02284946236557</v>
      </c>
      <c r="L36" s="138">
        <f t="shared" si="15"/>
        <v>467.70277777777778</v>
      </c>
      <c r="M36" s="138">
        <f t="shared" si="16"/>
        <v>577.57123655913983</v>
      </c>
      <c r="N36" s="15">
        <f t="shared" si="5"/>
        <v>628.93641552511417</v>
      </c>
      <c r="P36" s="136">
        <v>2017</v>
      </c>
      <c r="Q36" s="140">
        <v>533210</v>
      </c>
      <c r="R36" s="140">
        <v>450523</v>
      </c>
      <c r="S36" s="140">
        <v>531757</v>
      </c>
      <c r="T36" s="140">
        <v>561834</v>
      </c>
      <c r="U36" s="140">
        <v>580561</v>
      </c>
      <c r="V36" s="140">
        <v>561832</v>
      </c>
      <c r="W36" s="140">
        <v>518031</v>
      </c>
      <c r="X36" s="140">
        <v>402681</v>
      </c>
      <c r="Y36" s="140">
        <v>321346</v>
      </c>
      <c r="Z36" s="140">
        <v>281249</v>
      </c>
      <c r="AA36" s="140">
        <v>336746</v>
      </c>
      <c r="AB36" s="140">
        <v>429713</v>
      </c>
      <c r="AC36" s="16">
        <f t="shared" si="4"/>
        <v>5509483</v>
      </c>
    </row>
    <row r="37" spans="1:29" x14ac:dyDescent="0.2">
      <c r="A37" s="136">
        <f t="shared" si="2"/>
        <v>2018</v>
      </c>
      <c r="B37" s="138">
        <f t="shared" si="3"/>
        <v>713.95564516129036</v>
      </c>
      <c r="C37" s="138">
        <f t="shared" si="6"/>
        <v>765.74107142857144</v>
      </c>
      <c r="D37" s="138">
        <f t="shared" si="7"/>
        <v>659.40188172043008</v>
      </c>
      <c r="E37" s="138">
        <f t="shared" si="8"/>
        <v>743.87777777777774</v>
      </c>
      <c r="F37" s="138">
        <f t="shared" si="9"/>
        <v>780.32392473118284</v>
      </c>
      <c r="G37" s="138">
        <f t="shared" si="10"/>
        <v>777.96388888888885</v>
      </c>
      <c r="H37" s="138">
        <f t="shared" si="11"/>
        <v>694.85349462365593</v>
      </c>
      <c r="I37" s="138">
        <f t="shared" si="12"/>
        <v>561.26881720430106</v>
      </c>
      <c r="J37" s="138">
        <f t="shared" si="13"/>
        <v>391.08055555555558</v>
      </c>
      <c r="K37" s="138">
        <f t="shared" si="14"/>
        <v>396.05510752688173</v>
      </c>
      <c r="L37" s="138">
        <f t="shared" si="15"/>
        <v>548.50972222222219</v>
      </c>
      <c r="M37" s="138">
        <f t="shared" si="16"/>
        <v>527.20295698924735</v>
      </c>
      <c r="N37" s="15">
        <f t="shared" si="5"/>
        <v>629.06472602739723</v>
      </c>
      <c r="P37" s="136">
        <v>2018</v>
      </c>
      <c r="Q37" s="140">
        <v>531183</v>
      </c>
      <c r="R37" s="140">
        <v>514578</v>
      </c>
      <c r="S37" s="140">
        <v>490595</v>
      </c>
      <c r="T37" s="140">
        <v>535592</v>
      </c>
      <c r="U37" s="140">
        <v>580561</v>
      </c>
      <c r="V37" s="140">
        <v>560134</v>
      </c>
      <c r="W37" s="140">
        <v>516971</v>
      </c>
      <c r="X37" s="140">
        <v>417584</v>
      </c>
      <c r="Y37" s="140">
        <v>281578</v>
      </c>
      <c r="Z37" s="140">
        <v>294665</v>
      </c>
      <c r="AA37" s="140">
        <v>394927</v>
      </c>
      <c r="AB37" s="140">
        <v>392239</v>
      </c>
      <c r="AC37" s="16">
        <f t="shared" si="4"/>
        <v>5510607</v>
      </c>
    </row>
    <row r="38" spans="1:29" x14ac:dyDescent="0.2">
      <c r="A38" s="136">
        <f t="shared" si="2"/>
        <v>2019</v>
      </c>
      <c r="B38" s="138">
        <f t="shared" si="3"/>
        <v>563.33736559139788</v>
      </c>
      <c r="C38" s="138">
        <f t="shared" si="6"/>
        <v>547.15178571428567</v>
      </c>
      <c r="D38" s="138">
        <f t="shared" si="7"/>
        <v>461.06586021505376</v>
      </c>
      <c r="E38" s="138">
        <f t="shared" si="8"/>
        <v>491.8486111111111</v>
      </c>
      <c r="F38" s="138">
        <f t="shared" si="9"/>
        <v>732.29032258064512</v>
      </c>
      <c r="G38" s="138">
        <f t="shared" si="10"/>
        <v>650.35138888888889</v>
      </c>
      <c r="H38" s="138">
        <f t="shared" si="11"/>
        <v>534.7513440860215</v>
      </c>
      <c r="I38" s="138">
        <f t="shared" si="12"/>
        <v>539.67069892473114</v>
      </c>
      <c r="J38" s="138">
        <f t="shared" si="13"/>
        <v>362.95833333333331</v>
      </c>
      <c r="K38" s="138">
        <f t="shared" si="14"/>
        <v>362.10080645161293</v>
      </c>
      <c r="L38" s="138">
        <f t="shared" si="15"/>
        <v>554.97638888888889</v>
      </c>
      <c r="M38" s="138">
        <f t="shared" si="16"/>
        <v>510.79301075268819</v>
      </c>
      <c r="N38" s="15">
        <f t="shared" si="5"/>
        <v>525.88652968036524</v>
      </c>
      <c r="P38" s="136">
        <v>2019</v>
      </c>
      <c r="Q38" s="140">
        <v>419123</v>
      </c>
      <c r="R38" s="140">
        <v>367686</v>
      </c>
      <c r="S38" s="140">
        <v>343033</v>
      </c>
      <c r="T38" s="140">
        <v>354131</v>
      </c>
      <c r="U38" s="140">
        <v>544824</v>
      </c>
      <c r="V38" s="140">
        <v>468253</v>
      </c>
      <c r="W38" s="140">
        <v>397855</v>
      </c>
      <c r="X38" s="140">
        <v>401515</v>
      </c>
      <c r="Y38" s="140">
        <v>261330</v>
      </c>
      <c r="Z38" s="140">
        <v>269403</v>
      </c>
      <c r="AA38" s="140">
        <v>399583</v>
      </c>
      <c r="AB38" s="140">
        <v>380030</v>
      </c>
      <c r="AC38" s="16">
        <f t="shared" si="4"/>
        <v>4606766</v>
      </c>
    </row>
    <row r="39" spans="1:29" x14ac:dyDescent="0.2">
      <c r="A39" s="136">
        <f t="shared" si="2"/>
        <v>2020</v>
      </c>
      <c r="B39" s="138">
        <f t="shared" si="3"/>
        <v>601.9690860215054</v>
      </c>
      <c r="C39" s="138">
        <f t="shared" si="6"/>
        <v>715.37648809523807</v>
      </c>
      <c r="D39" s="138">
        <f t="shared" si="7"/>
        <v>469.72311827956992</v>
      </c>
      <c r="E39" s="138">
        <f t="shared" si="8"/>
        <v>497.63472222222219</v>
      </c>
      <c r="F39" s="138">
        <f t="shared" si="9"/>
        <v>776.25</v>
      </c>
      <c r="G39" s="138">
        <f t="shared" si="10"/>
        <v>780.32222222222219</v>
      </c>
      <c r="H39" s="138">
        <f t="shared" si="11"/>
        <v>765.36290322580646</v>
      </c>
      <c r="I39" s="138">
        <f t="shared" si="12"/>
        <v>647.23387096774195</v>
      </c>
      <c r="J39" s="138">
        <f t="shared" si="13"/>
        <v>418.0263888888889</v>
      </c>
      <c r="K39" s="138">
        <f t="shared" si="14"/>
        <v>416.10752688172045</v>
      </c>
      <c r="L39" s="138">
        <f t="shared" si="15"/>
        <v>601.50833333333333</v>
      </c>
      <c r="M39" s="138">
        <f t="shared" si="16"/>
        <v>576.65053763440858</v>
      </c>
      <c r="N39" s="15">
        <f t="shared" si="5"/>
        <v>604.95205479452056</v>
      </c>
      <c r="P39" s="136">
        <v>2020</v>
      </c>
      <c r="Q39" s="140">
        <v>447865</v>
      </c>
      <c r="R39" s="140">
        <v>480733</v>
      </c>
      <c r="S39" s="140">
        <v>349474</v>
      </c>
      <c r="T39" s="140">
        <v>358297</v>
      </c>
      <c r="U39" s="140">
        <v>577530</v>
      </c>
      <c r="V39" s="140">
        <v>561832</v>
      </c>
      <c r="W39" s="140">
        <v>569430</v>
      </c>
      <c r="X39" s="140">
        <v>481542</v>
      </c>
      <c r="Y39" s="140">
        <v>300979</v>
      </c>
      <c r="Z39" s="140">
        <v>309584</v>
      </c>
      <c r="AA39" s="140">
        <v>433086</v>
      </c>
      <c r="AB39" s="140">
        <v>429028</v>
      </c>
      <c r="AC39" s="16">
        <f t="shared" si="4"/>
        <v>5299380</v>
      </c>
    </row>
    <row r="40" spans="1:29" x14ac:dyDescent="0.2">
      <c r="A40" s="136">
        <f t="shared" si="2"/>
        <v>2021</v>
      </c>
      <c r="B40" s="138">
        <f t="shared" si="3"/>
        <v>699.09811827956992</v>
      </c>
      <c r="C40" s="141">
        <f t="shared" si="6"/>
        <v>654.80505952380952</v>
      </c>
      <c r="D40" s="141">
        <f t="shared" si="7"/>
        <v>403.49327956989248</v>
      </c>
      <c r="E40" s="141">
        <f t="shared" si="8"/>
        <v>469.19166666666666</v>
      </c>
      <c r="F40" s="141">
        <f t="shared" si="9"/>
        <v>717.46102150537638</v>
      </c>
      <c r="G40" s="141">
        <f t="shared" si="10"/>
        <v>763.14722222222224</v>
      </c>
      <c r="H40" s="141">
        <f t="shared" si="11"/>
        <v>633.47849462365593</v>
      </c>
      <c r="I40" s="141">
        <f t="shared" si="12"/>
        <v>561.79704301075265</v>
      </c>
      <c r="J40" s="141">
        <f t="shared" si="13"/>
        <v>364.77222222222224</v>
      </c>
      <c r="K40" s="141">
        <f t="shared" si="14"/>
        <v>370.16935483870969</v>
      </c>
      <c r="L40" s="141">
        <f t="shared" si="15"/>
        <v>532.06805555555559</v>
      </c>
      <c r="M40" s="141">
        <f t="shared" si="16"/>
        <v>736.45564516129036</v>
      </c>
      <c r="N40" s="17">
        <f t="shared" si="5"/>
        <v>575.31632420091319</v>
      </c>
      <c r="P40" s="137">
        <v>2021</v>
      </c>
      <c r="Q40" s="143">
        <v>520129</v>
      </c>
      <c r="R40" s="143">
        <v>440029</v>
      </c>
      <c r="S40" s="143">
        <v>300199</v>
      </c>
      <c r="T40" s="143">
        <v>337818</v>
      </c>
      <c r="U40" s="143">
        <v>533791</v>
      </c>
      <c r="V40" s="143">
        <v>549466</v>
      </c>
      <c r="W40" s="143">
        <v>471308</v>
      </c>
      <c r="X40" s="143">
        <v>417977</v>
      </c>
      <c r="Y40" s="143">
        <v>262636</v>
      </c>
      <c r="Z40" s="143">
        <v>275406</v>
      </c>
      <c r="AA40" s="143">
        <v>383089</v>
      </c>
      <c r="AB40" s="143">
        <v>547923</v>
      </c>
      <c r="AC40" s="19">
        <f t="shared" si="4"/>
        <v>5039771</v>
      </c>
    </row>
    <row r="41" spans="1:29" s="20" customFormat="1" x14ac:dyDescent="0.2">
      <c r="A41" s="22" t="str">
        <f>'(R) Upper Baker'!A41</f>
        <v>Median</v>
      </c>
      <c r="B41" s="23">
        <f t="shared" ref="B41:M41" si="17">MEDIAN(B11:B40)</f>
        <v>601.44556451612902</v>
      </c>
      <c r="C41" s="23">
        <f t="shared" si="17"/>
        <v>579.31324404761904</v>
      </c>
      <c r="D41" s="23">
        <f t="shared" si="17"/>
        <v>541.94153225806451</v>
      </c>
      <c r="E41" s="23">
        <f t="shared" si="17"/>
        <v>608.23680555555552</v>
      </c>
      <c r="F41" s="23">
        <f t="shared" si="17"/>
        <v>734.53629032258061</v>
      </c>
      <c r="G41" s="23">
        <f t="shared" si="17"/>
        <v>761.67986111111111</v>
      </c>
      <c r="H41" s="23">
        <f t="shared" si="17"/>
        <v>686.75739247311822</v>
      </c>
      <c r="I41" s="23">
        <f t="shared" si="17"/>
        <v>561.53293010752691</v>
      </c>
      <c r="J41" s="23">
        <f t="shared" si="17"/>
        <v>412.79305555555555</v>
      </c>
      <c r="K41" s="23">
        <f t="shared" si="17"/>
        <v>416.52150537634407</v>
      </c>
      <c r="L41" s="23">
        <f t="shared" si="17"/>
        <v>529.43194444444453</v>
      </c>
      <c r="M41" s="23">
        <f t="shared" si="17"/>
        <v>566.39784946236557</v>
      </c>
      <c r="N41" s="24">
        <f>SUMPRODUCT(B41:M41,$B$9:$M$9)/$N$9</f>
        <v>583.47437214611875</v>
      </c>
      <c r="O41" s="21"/>
      <c r="P41" s="22" t="str">
        <f>A41</f>
        <v>Median</v>
      </c>
      <c r="Q41" s="26">
        <f t="shared" ref="Q41:AB41" si="18">MEDIAN(Q11:Q40)</f>
        <v>447475.5</v>
      </c>
      <c r="R41" s="26">
        <f t="shared" si="18"/>
        <v>389298.5</v>
      </c>
      <c r="S41" s="26">
        <f t="shared" si="18"/>
        <v>403204.5</v>
      </c>
      <c r="T41" s="26">
        <f t="shared" si="18"/>
        <v>437930.5</v>
      </c>
      <c r="U41" s="26">
        <f t="shared" si="18"/>
        <v>546495</v>
      </c>
      <c r="V41" s="26">
        <f t="shared" si="18"/>
        <v>548409.5</v>
      </c>
      <c r="W41" s="26">
        <f t="shared" si="18"/>
        <v>510947.5</v>
      </c>
      <c r="X41" s="26">
        <f t="shared" si="18"/>
        <v>417780.5</v>
      </c>
      <c r="Y41" s="26">
        <f t="shared" si="18"/>
        <v>297211</v>
      </c>
      <c r="Z41" s="26">
        <f t="shared" si="18"/>
        <v>309892</v>
      </c>
      <c r="AA41" s="26">
        <f t="shared" si="18"/>
        <v>381191</v>
      </c>
      <c r="AB41" s="26">
        <f t="shared" si="18"/>
        <v>421400</v>
      </c>
      <c r="AC41" s="27">
        <f t="shared" si="4"/>
        <v>5111235.5</v>
      </c>
    </row>
    <row r="42" spans="1:29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1"/>
      <c r="P42" s="44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6"/>
    </row>
    <row r="43" spans="1:29" x14ac:dyDescent="0.2">
      <c r="A43" s="28" t="s">
        <v>61</v>
      </c>
      <c r="B43" s="80">
        <f t="shared" ref="B43:M43" si="19">AVERAGE(B11:B40)</f>
        <v>614.71160394265223</v>
      </c>
      <c r="C43" s="81">
        <f t="shared" si="19"/>
        <v>596.5003472222221</v>
      </c>
      <c r="D43" s="81">
        <f t="shared" si="19"/>
        <v>552.62526881720419</v>
      </c>
      <c r="E43" s="81">
        <f t="shared" si="19"/>
        <v>605.20523148148141</v>
      </c>
      <c r="F43" s="81">
        <f t="shared" si="19"/>
        <v>718.34453405017916</v>
      </c>
      <c r="G43" s="81">
        <f t="shared" si="19"/>
        <v>735.85249999999985</v>
      </c>
      <c r="H43" s="81">
        <f t="shared" si="19"/>
        <v>663.43758960573473</v>
      </c>
      <c r="I43" s="81">
        <f t="shared" si="19"/>
        <v>575.8495967741934</v>
      </c>
      <c r="J43" s="81">
        <f t="shared" si="19"/>
        <v>418.54500000000007</v>
      </c>
      <c r="K43" s="81">
        <f t="shared" si="19"/>
        <v>427.91738351254486</v>
      </c>
      <c r="L43" s="81">
        <f t="shared" si="19"/>
        <v>519.5282870370371</v>
      </c>
      <c r="M43" s="81">
        <f t="shared" si="19"/>
        <v>588.96993727598579</v>
      </c>
      <c r="N43" s="24">
        <f>SUMPRODUCT(B43:M43,$B$9:$M$9)/$N$9</f>
        <v>584.85883181126326</v>
      </c>
      <c r="O43" s="6"/>
      <c r="P43" s="28" t="s">
        <v>61</v>
      </c>
      <c r="Q43" s="83">
        <f t="shared" ref="Q43:AB43" si="20">AVERAGE(Q11:Q40)</f>
        <v>457345.43333333335</v>
      </c>
      <c r="R43" s="84">
        <f t="shared" si="20"/>
        <v>400848.23333333334</v>
      </c>
      <c r="S43" s="84">
        <f t="shared" si="20"/>
        <v>411153.2</v>
      </c>
      <c r="T43" s="84">
        <f t="shared" si="20"/>
        <v>435747.76666666666</v>
      </c>
      <c r="U43" s="84">
        <f t="shared" si="20"/>
        <v>534448.33333333337</v>
      </c>
      <c r="V43" s="84">
        <f t="shared" si="20"/>
        <v>529813.80000000005</v>
      </c>
      <c r="W43" s="84">
        <f t="shared" si="20"/>
        <v>493597.56666666665</v>
      </c>
      <c r="X43" s="84">
        <f t="shared" si="20"/>
        <v>428432.1</v>
      </c>
      <c r="Y43" s="84">
        <f t="shared" si="20"/>
        <v>301352.40000000002</v>
      </c>
      <c r="Z43" s="84">
        <f t="shared" si="20"/>
        <v>318370.53333333333</v>
      </c>
      <c r="AA43" s="84">
        <f t="shared" si="20"/>
        <v>374060.36666666664</v>
      </c>
      <c r="AB43" s="84">
        <f t="shared" si="20"/>
        <v>438193.63333333336</v>
      </c>
      <c r="AC43" s="85">
        <f t="shared" si="4"/>
        <v>5123363.3666666662</v>
      </c>
    </row>
    <row r="44" spans="1:29" x14ac:dyDescent="0.2">
      <c r="A44" s="28" t="s">
        <v>62</v>
      </c>
      <c r="B44" s="78">
        <f>B43-B41</f>
        <v>13.266039426523207</v>
      </c>
      <c r="C44" s="18">
        <f t="shared" ref="C44:N44" si="21">C43-C41</f>
        <v>17.187103174603067</v>
      </c>
      <c r="D44" s="18">
        <f t="shared" si="21"/>
        <v>10.683736559139675</v>
      </c>
      <c r="E44" s="18">
        <f t="shared" si="21"/>
        <v>-3.0315740740741148</v>
      </c>
      <c r="F44" s="18">
        <f t="shared" si="21"/>
        <v>-16.191756272401449</v>
      </c>
      <c r="G44" s="18">
        <f t="shared" si="21"/>
        <v>-25.827361111111259</v>
      </c>
      <c r="H44" s="18">
        <f t="shared" si="21"/>
        <v>-23.319802867383487</v>
      </c>
      <c r="I44" s="18">
        <f t="shared" si="21"/>
        <v>14.316666666666492</v>
      </c>
      <c r="J44" s="18">
        <f t="shared" si="21"/>
        <v>5.7519444444445185</v>
      </c>
      <c r="K44" s="18">
        <f t="shared" si="21"/>
        <v>11.395878136200793</v>
      </c>
      <c r="L44" s="18">
        <f t="shared" si="21"/>
        <v>-9.9036574074074224</v>
      </c>
      <c r="M44" s="18">
        <f t="shared" si="21"/>
        <v>22.572087813620215</v>
      </c>
      <c r="N44" s="79">
        <f t="shared" si="21"/>
        <v>1.3844596651445045</v>
      </c>
      <c r="O44" s="6"/>
      <c r="P44" s="28" t="s">
        <v>62</v>
      </c>
      <c r="Q44" s="78">
        <f>Q43-Q41</f>
        <v>9869.9333333333489</v>
      </c>
      <c r="R44" s="18">
        <f t="shared" ref="R44:AB44" si="22">R43-R41</f>
        <v>11549.733333333337</v>
      </c>
      <c r="S44" s="18">
        <f t="shared" si="22"/>
        <v>7948.7000000000116</v>
      </c>
      <c r="T44" s="18">
        <f t="shared" si="22"/>
        <v>-2182.7333333333372</v>
      </c>
      <c r="U44" s="18">
        <f t="shared" si="22"/>
        <v>-12046.666666666628</v>
      </c>
      <c r="V44" s="18">
        <f t="shared" si="22"/>
        <v>-18595.699999999953</v>
      </c>
      <c r="W44" s="18">
        <f t="shared" si="22"/>
        <v>-17349.933333333349</v>
      </c>
      <c r="X44" s="18">
        <f t="shared" si="22"/>
        <v>10651.599999999977</v>
      </c>
      <c r="Y44" s="18">
        <f t="shared" si="22"/>
        <v>4141.4000000000233</v>
      </c>
      <c r="Z44" s="18">
        <f t="shared" si="22"/>
        <v>8478.5333333333256</v>
      </c>
      <c r="AA44" s="18">
        <f t="shared" si="22"/>
        <v>-7130.6333333333605</v>
      </c>
      <c r="AB44" s="82">
        <f t="shared" si="22"/>
        <v>16793.63333333336</v>
      </c>
      <c r="AC44" s="86">
        <f t="shared" si="4"/>
        <v>12127.866666666756</v>
      </c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7" customFormat="1" x14ac:dyDescent="0.2"/>
    <row r="108" s="7" customFormat="1" x14ac:dyDescent="0.2"/>
    <row r="109" s="7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214"/>
  <sheetViews>
    <sheetView zoomScale="80" zoomScaleNormal="80" workbookViewId="0">
      <selection activeCell="G20" sqref="G20"/>
    </sheetView>
  </sheetViews>
  <sheetFormatPr defaultColWidth="8.85546875" defaultRowHeight="12.75" x14ac:dyDescent="0.2"/>
  <cols>
    <col min="1" max="1" width="9.140625" style="7" customWidth="1"/>
    <col min="2" max="14" width="9.5703125" style="7" customWidth="1"/>
    <col min="15" max="15" width="3.140625" style="7" customWidth="1"/>
    <col min="16" max="16" width="9.42578125" style="6" customWidth="1"/>
    <col min="17" max="28" width="9.85546875" style="6" customWidth="1"/>
    <col min="29" max="29" width="12.140625" style="6" bestFit="1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34</v>
      </c>
      <c r="P3" s="43" t="str">
        <f>A3</f>
        <v>Mid C Priest Rapids Development input data</v>
      </c>
    </row>
    <row r="7" spans="1:29" x14ac:dyDescent="0.2"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P7" s="31"/>
    </row>
    <row r="8" spans="1:29" x14ac:dyDescent="0.2">
      <c r="A8" s="184" t="s">
        <v>15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8"/>
      <c r="P8" s="184" t="s">
        <v>16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10">
        <v>744</v>
      </c>
      <c r="C9" s="10">
        <f>672</f>
        <v>672</v>
      </c>
      <c r="D9" s="10">
        <v>744</v>
      </c>
      <c r="E9" s="10">
        <v>720</v>
      </c>
      <c r="F9" s="10">
        <v>744</v>
      </c>
      <c r="G9" s="10">
        <v>720</v>
      </c>
      <c r="H9" s="10">
        <v>744</v>
      </c>
      <c r="I9" s="10">
        <v>744</v>
      </c>
      <c r="J9" s="10">
        <v>720</v>
      </c>
      <c r="K9" s="10">
        <v>744</v>
      </c>
      <c r="L9" s="10">
        <v>720</v>
      </c>
      <c r="M9" s="10">
        <v>744</v>
      </c>
      <c r="N9" s="11">
        <f>SUM(B9:M9)</f>
        <v>8760</v>
      </c>
      <c r="O9" s="8"/>
      <c r="P9" s="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/>
    </row>
    <row r="10" spans="1:29" ht="15.75" customHeight="1" x14ac:dyDescent="0.2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x14ac:dyDescent="0.2">
      <c r="A11" s="3">
        <f>P11</f>
        <v>1992</v>
      </c>
      <c r="B11" s="138">
        <f>Q11/B$9</f>
        <v>579.43279569892468</v>
      </c>
      <c r="C11" s="138">
        <f t="shared" ref="C11:M26" si="0">R11/C$9</f>
        <v>493.74553571428572</v>
      </c>
      <c r="D11" s="138">
        <f t="shared" si="0"/>
        <v>545.7822580645161</v>
      </c>
      <c r="E11" s="138">
        <f t="shared" si="0"/>
        <v>488.8</v>
      </c>
      <c r="F11" s="138">
        <f t="shared" si="0"/>
        <v>567.17607526881716</v>
      </c>
      <c r="G11" s="138">
        <f t="shared" si="0"/>
        <v>629.5625</v>
      </c>
      <c r="H11" s="138">
        <f t="shared" si="0"/>
        <v>492.2956989247312</v>
      </c>
      <c r="I11" s="138">
        <f t="shared" si="0"/>
        <v>494.33602150537632</v>
      </c>
      <c r="J11" s="138">
        <f t="shared" si="0"/>
        <v>434.74444444444447</v>
      </c>
      <c r="K11" s="138">
        <f t="shared" si="0"/>
        <v>403.86021505376345</v>
      </c>
      <c r="L11" s="138">
        <f t="shared" si="0"/>
        <v>463.39166666666665</v>
      </c>
      <c r="M11" s="138">
        <f t="shared" si="0"/>
        <v>600.32258064516134</v>
      </c>
      <c r="N11" s="15">
        <f t="shared" ref="N11:N24" si="1">SUMPRODUCT(B11:M11,$B$9:$M$9)/$N$9</f>
        <v>516.43618721461189</v>
      </c>
      <c r="P11" s="136">
        <v>1992</v>
      </c>
      <c r="Q11" s="140">
        <v>431098</v>
      </c>
      <c r="R11" s="140">
        <v>331797</v>
      </c>
      <c r="S11" s="140">
        <v>406062</v>
      </c>
      <c r="T11" s="140">
        <v>351936</v>
      </c>
      <c r="U11" s="140">
        <v>421979</v>
      </c>
      <c r="V11" s="140">
        <v>453285</v>
      </c>
      <c r="W11" s="140">
        <v>366268</v>
      </c>
      <c r="X11" s="140">
        <v>367786</v>
      </c>
      <c r="Y11" s="140">
        <v>313016</v>
      </c>
      <c r="Z11" s="140">
        <v>300472</v>
      </c>
      <c r="AA11" s="140">
        <v>333642</v>
      </c>
      <c r="AB11" s="140">
        <v>446640</v>
      </c>
      <c r="AC11" s="16">
        <f>SUM(Q11:AB11)</f>
        <v>4523981</v>
      </c>
    </row>
    <row r="12" spans="1:29" x14ac:dyDescent="0.2">
      <c r="A12" s="136">
        <f t="shared" ref="A12:A40" si="2">P12</f>
        <v>1993</v>
      </c>
      <c r="B12" s="138">
        <f t="shared" ref="B12:B40" si="3">Q12/B$9</f>
        <v>551.56451612903231</v>
      </c>
      <c r="C12" s="138">
        <f t="shared" si="0"/>
        <v>512.08779761904759</v>
      </c>
      <c r="D12" s="138">
        <f t="shared" si="0"/>
        <v>334.79435483870969</v>
      </c>
      <c r="E12" s="138">
        <f t="shared" si="0"/>
        <v>308.91388888888889</v>
      </c>
      <c r="F12" s="138">
        <f t="shared" si="0"/>
        <v>615.14784946236557</v>
      </c>
      <c r="G12" s="138">
        <f t="shared" si="0"/>
        <v>575.76388888888891</v>
      </c>
      <c r="H12" s="138">
        <f t="shared" si="0"/>
        <v>564.97580645161293</v>
      </c>
      <c r="I12" s="138">
        <f t="shared" si="0"/>
        <v>440.54166666666669</v>
      </c>
      <c r="J12" s="138">
        <f t="shared" si="0"/>
        <v>409.25277777777779</v>
      </c>
      <c r="K12" s="138">
        <f t="shared" si="0"/>
        <v>399.18413978494624</v>
      </c>
      <c r="L12" s="138">
        <f t="shared" si="0"/>
        <v>489.07361111111112</v>
      </c>
      <c r="M12" s="138">
        <f t="shared" si="0"/>
        <v>473.7486559139785</v>
      </c>
      <c r="N12" s="15">
        <f t="shared" si="1"/>
        <v>472.89657534246578</v>
      </c>
      <c r="P12" s="136">
        <v>1993</v>
      </c>
      <c r="Q12" s="140">
        <v>410364</v>
      </c>
      <c r="R12" s="140">
        <v>344123</v>
      </c>
      <c r="S12" s="140">
        <v>249087</v>
      </c>
      <c r="T12" s="140">
        <v>222418</v>
      </c>
      <c r="U12" s="140">
        <v>457670</v>
      </c>
      <c r="V12" s="140">
        <v>414550</v>
      </c>
      <c r="W12" s="140">
        <v>420342</v>
      </c>
      <c r="X12" s="140">
        <v>327763</v>
      </c>
      <c r="Y12" s="140">
        <v>294662</v>
      </c>
      <c r="Z12" s="140">
        <v>296993</v>
      </c>
      <c r="AA12" s="140">
        <v>352133</v>
      </c>
      <c r="AB12" s="140">
        <v>352469</v>
      </c>
      <c r="AC12" s="16">
        <f t="shared" ref="AC12:AC44" si="4">SUM(Q12:AB12)</f>
        <v>4142574</v>
      </c>
    </row>
    <row r="13" spans="1:29" x14ac:dyDescent="0.2">
      <c r="A13" s="136">
        <f t="shared" si="2"/>
        <v>1994</v>
      </c>
      <c r="B13" s="138">
        <f t="shared" si="3"/>
        <v>461.98118279569894</v>
      </c>
      <c r="C13" s="138">
        <f t="shared" si="0"/>
        <v>579.56101190476193</v>
      </c>
      <c r="D13" s="138">
        <f t="shared" si="0"/>
        <v>468.53225806451616</v>
      </c>
      <c r="E13" s="138">
        <f t="shared" si="0"/>
        <v>479.76527777777778</v>
      </c>
      <c r="F13" s="138">
        <f t="shared" si="0"/>
        <v>613.46370967741939</v>
      </c>
      <c r="G13" s="138">
        <f t="shared" si="0"/>
        <v>675.29861111111109</v>
      </c>
      <c r="H13" s="138">
        <f t="shared" si="0"/>
        <v>558.32795698924735</v>
      </c>
      <c r="I13" s="138">
        <f t="shared" si="0"/>
        <v>422.59274193548384</v>
      </c>
      <c r="J13" s="138">
        <f t="shared" si="0"/>
        <v>342.56944444444446</v>
      </c>
      <c r="K13" s="138">
        <f t="shared" si="0"/>
        <v>391.88172043010752</v>
      </c>
      <c r="L13" s="138">
        <f t="shared" si="0"/>
        <v>451.64722222222224</v>
      </c>
      <c r="M13" s="138">
        <f t="shared" si="0"/>
        <v>486.64784946236557</v>
      </c>
      <c r="N13" s="15">
        <f t="shared" si="1"/>
        <v>493.73253424657537</v>
      </c>
      <c r="P13" s="136">
        <v>1994</v>
      </c>
      <c r="Q13" s="140">
        <v>343714</v>
      </c>
      <c r="R13" s="140">
        <v>389465</v>
      </c>
      <c r="S13" s="140">
        <v>348588</v>
      </c>
      <c r="T13" s="140">
        <v>345431</v>
      </c>
      <c r="U13" s="140">
        <v>456417</v>
      </c>
      <c r="V13" s="140">
        <v>486215</v>
      </c>
      <c r="W13" s="140">
        <v>415396</v>
      </c>
      <c r="X13" s="140">
        <v>314409</v>
      </c>
      <c r="Y13" s="140">
        <v>246650</v>
      </c>
      <c r="Z13" s="140">
        <v>291560</v>
      </c>
      <c r="AA13" s="140">
        <v>325186</v>
      </c>
      <c r="AB13" s="140">
        <v>362066</v>
      </c>
      <c r="AC13" s="16">
        <f t="shared" si="4"/>
        <v>4325097</v>
      </c>
    </row>
    <row r="14" spans="1:29" x14ac:dyDescent="0.2">
      <c r="A14" s="136">
        <f t="shared" si="2"/>
        <v>1995</v>
      </c>
      <c r="B14" s="138">
        <f t="shared" si="3"/>
        <v>512.41532258064512</v>
      </c>
      <c r="C14" s="138">
        <f t="shared" si="0"/>
        <v>562.05357142857144</v>
      </c>
      <c r="D14" s="138">
        <f t="shared" si="0"/>
        <v>534.13306451612902</v>
      </c>
      <c r="E14" s="138">
        <f t="shared" si="0"/>
        <v>517.05555555555554</v>
      </c>
      <c r="F14" s="138">
        <f t="shared" si="0"/>
        <v>628.64784946236557</v>
      </c>
      <c r="G14" s="138">
        <f t="shared" si="0"/>
        <v>654.66944444444448</v>
      </c>
      <c r="H14" s="138">
        <f t="shared" si="0"/>
        <v>629.61559139784947</v>
      </c>
      <c r="I14" s="138">
        <f t="shared" si="0"/>
        <v>519.1586021505376</v>
      </c>
      <c r="J14" s="138">
        <f t="shared" si="0"/>
        <v>390.04861111111109</v>
      </c>
      <c r="K14" s="138">
        <f t="shared" si="0"/>
        <v>478.41129032258067</v>
      </c>
      <c r="L14" s="138">
        <f t="shared" si="0"/>
        <v>556.29027777777776</v>
      </c>
      <c r="M14" s="138">
        <f t="shared" si="0"/>
        <v>672.26344086021504</v>
      </c>
      <c r="N14" s="15">
        <f t="shared" si="1"/>
        <v>554.7764840182648</v>
      </c>
      <c r="P14" s="136">
        <v>1995</v>
      </c>
      <c r="Q14" s="140">
        <v>381237</v>
      </c>
      <c r="R14" s="140">
        <v>377700</v>
      </c>
      <c r="S14" s="140">
        <v>397395</v>
      </c>
      <c r="T14" s="140">
        <v>372280</v>
      </c>
      <c r="U14" s="140">
        <v>467714</v>
      </c>
      <c r="V14" s="140">
        <v>471362</v>
      </c>
      <c r="W14" s="140">
        <v>468434</v>
      </c>
      <c r="X14" s="140">
        <v>386254</v>
      </c>
      <c r="Y14" s="140">
        <v>280835</v>
      </c>
      <c r="Z14" s="140">
        <v>355938</v>
      </c>
      <c r="AA14" s="140">
        <v>400529</v>
      </c>
      <c r="AB14" s="140">
        <v>500164</v>
      </c>
      <c r="AC14" s="16">
        <f t="shared" si="4"/>
        <v>4859842</v>
      </c>
    </row>
    <row r="15" spans="1:29" x14ac:dyDescent="0.2">
      <c r="A15" s="136">
        <f t="shared" si="2"/>
        <v>1996</v>
      </c>
      <c r="B15" s="138">
        <f t="shared" si="3"/>
        <v>673.33064516129036</v>
      </c>
      <c r="C15" s="138">
        <f t="shared" si="0"/>
        <v>672.23363095238096</v>
      </c>
      <c r="D15" s="138">
        <f t="shared" si="0"/>
        <v>677.84005376344089</v>
      </c>
      <c r="E15" s="138">
        <f t="shared" si="0"/>
        <v>677.76805555555552</v>
      </c>
      <c r="F15" s="138">
        <f t="shared" si="0"/>
        <v>679.55913978494618</v>
      </c>
      <c r="G15" s="138">
        <f t="shared" si="0"/>
        <v>680.09444444444443</v>
      </c>
      <c r="H15" s="138">
        <f t="shared" si="0"/>
        <v>676.59811827956992</v>
      </c>
      <c r="I15" s="138">
        <f t="shared" si="0"/>
        <v>651.06854838709683</v>
      </c>
      <c r="J15" s="138">
        <f t="shared" si="0"/>
        <v>518.90277777777783</v>
      </c>
      <c r="K15" s="138">
        <f t="shared" si="0"/>
        <v>527.86290322580646</v>
      </c>
      <c r="L15" s="138">
        <f t="shared" si="0"/>
        <v>539.77083333333337</v>
      </c>
      <c r="M15" s="138">
        <f t="shared" si="0"/>
        <v>615.08870967741939</v>
      </c>
      <c r="N15" s="15">
        <f t="shared" si="1"/>
        <v>632.49429223744289</v>
      </c>
      <c r="P15" s="136">
        <v>1996</v>
      </c>
      <c r="Q15" s="140">
        <v>500958</v>
      </c>
      <c r="R15" s="140">
        <v>451741</v>
      </c>
      <c r="S15" s="140">
        <v>504313</v>
      </c>
      <c r="T15" s="140">
        <v>487993</v>
      </c>
      <c r="U15" s="140">
        <v>505592</v>
      </c>
      <c r="V15" s="140">
        <v>489668</v>
      </c>
      <c r="W15" s="140">
        <v>503389</v>
      </c>
      <c r="X15" s="140">
        <v>484395</v>
      </c>
      <c r="Y15" s="140">
        <v>373610</v>
      </c>
      <c r="Z15" s="140">
        <v>392730</v>
      </c>
      <c r="AA15" s="140">
        <v>388635</v>
      </c>
      <c r="AB15" s="140">
        <v>457626</v>
      </c>
      <c r="AC15" s="16">
        <f t="shared" si="4"/>
        <v>5540650</v>
      </c>
    </row>
    <row r="16" spans="1:29" x14ac:dyDescent="0.2">
      <c r="A16" s="136">
        <f t="shared" si="2"/>
        <v>1997</v>
      </c>
      <c r="B16" s="138">
        <f t="shared" si="3"/>
        <v>650.27150537634407</v>
      </c>
      <c r="C16" s="138">
        <f t="shared" si="0"/>
        <v>674.27827380952385</v>
      </c>
      <c r="D16" s="138">
        <f t="shared" si="0"/>
        <v>649.16801075268813</v>
      </c>
      <c r="E16" s="138">
        <f t="shared" si="0"/>
        <v>671.23749999999995</v>
      </c>
      <c r="F16" s="138">
        <f t="shared" si="0"/>
        <v>680.11290322580646</v>
      </c>
      <c r="G16" s="138">
        <f t="shared" si="0"/>
        <v>680.09444444444443</v>
      </c>
      <c r="H16" s="138">
        <f t="shared" si="0"/>
        <v>676.88575268817203</v>
      </c>
      <c r="I16" s="138">
        <f t="shared" si="0"/>
        <v>664.31048387096769</v>
      </c>
      <c r="J16" s="138">
        <f t="shared" si="0"/>
        <v>563.79722222222222</v>
      </c>
      <c r="K16" s="138">
        <f t="shared" si="0"/>
        <v>586.17607526881716</v>
      </c>
      <c r="L16" s="138">
        <f t="shared" si="0"/>
        <v>546.78750000000002</v>
      </c>
      <c r="M16" s="138">
        <f t="shared" si="0"/>
        <v>658.55241935483866</v>
      </c>
      <c r="N16" s="15">
        <f t="shared" si="1"/>
        <v>641.82762557077626</v>
      </c>
      <c r="P16" s="136">
        <v>1997</v>
      </c>
      <c r="Q16" s="140">
        <v>483802</v>
      </c>
      <c r="R16" s="140">
        <v>453115</v>
      </c>
      <c r="S16" s="140">
        <v>482981</v>
      </c>
      <c r="T16" s="140">
        <v>483291</v>
      </c>
      <c r="U16" s="140">
        <v>506004</v>
      </c>
      <c r="V16" s="140">
        <v>489668</v>
      </c>
      <c r="W16" s="140">
        <v>503603</v>
      </c>
      <c r="X16" s="140">
        <v>494247</v>
      </c>
      <c r="Y16" s="140">
        <v>405934</v>
      </c>
      <c r="Z16" s="140">
        <v>436115</v>
      </c>
      <c r="AA16" s="140">
        <v>393687</v>
      </c>
      <c r="AB16" s="140">
        <v>489963</v>
      </c>
      <c r="AC16" s="16">
        <f t="shared" si="4"/>
        <v>5622410</v>
      </c>
    </row>
    <row r="17" spans="1:29" x14ac:dyDescent="0.2">
      <c r="A17" s="136">
        <f t="shared" si="2"/>
        <v>1998</v>
      </c>
      <c r="B17" s="138">
        <f t="shared" si="3"/>
        <v>598.63037634408602</v>
      </c>
      <c r="C17" s="138">
        <f t="shared" si="0"/>
        <v>666.30059523809518</v>
      </c>
      <c r="D17" s="138">
        <f t="shared" si="0"/>
        <v>611.05107526881716</v>
      </c>
      <c r="E17" s="138">
        <f t="shared" si="0"/>
        <v>445.10972222222222</v>
      </c>
      <c r="F17" s="138">
        <f t="shared" si="0"/>
        <v>666.0927419354839</v>
      </c>
      <c r="G17" s="138">
        <f t="shared" si="0"/>
        <v>666.40555555555557</v>
      </c>
      <c r="H17" s="138">
        <f t="shared" si="0"/>
        <v>635.65322580645159</v>
      </c>
      <c r="I17" s="138">
        <f t="shared" si="0"/>
        <v>563.43145161290317</v>
      </c>
      <c r="J17" s="138">
        <f t="shared" si="0"/>
        <v>432.34722222222223</v>
      </c>
      <c r="K17" s="138">
        <f t="shared" si="0"/>
        <v>404.03360215053766</v>
      </c>
      <c r="L17" s="138">
        <f t="shared" si="0"/>
        <v>458.7138888888889</v>
      </c>
      <c r="M17" s="138">
        <f t="shared" si="0"/>
        <v>536.19220430107532</v>
      </c>
      <c r="N17" s="15">
        <f t="shared" si="1"/>
        <v>556.71598173515986</v>
      </c>
      <c r="P17" s="136">
        <v>1998</v>
      </c>
      <c r="Q17" s="140">
        <v>445381</v>
      </c>
      <c r="R17" s="140">
        <v>447754</v>
      </c>
      <c r="S17" s="140">
        <v>454622</v>
      </c>
      <c r="T17" s="140">
        <v>320479</v>
      </c>
      <c r="U17" s="140">
        <v>495573</v>
      </c>
      <c r="V17" s="140">
        <v>479812</v>
      </c>
      <c r="W17" s="140">
        <v>472926</v>
      </c>
      <c r="X17" s="140">
        <v>419193</v>
      </c>
      <c r="Y17" s="140">
        <v>311290</v>
      </c>
      <c r="Z17" s="140">
        <v>300601</v>
      </c>
      <c r="AA17" s="140">
        <v>330274</v>
      </c>
      <c r="AB17" s="140">
        <v>398927</v>
      </c>
      <c r="AC17" s="16">
        <f t="shared" si="4"/>
        <v>4876832</v>
      </c>
    </row>
    <row r="18" spans="1:29" x14ac:dyDescent="0.2">
      <c r="A18" s="136">
        <f t="shared" si="2"/>
        <v>1999</v>
      </c>
      <c r="B18" s="138">
        <f t="shared" si="3"/>
        <v>662.60483870967744</v>
      </c>
      <c r="C18" s="138">
        <f t="shared" si="0"/>
        <v>651.98511904761904</v>
      </c>
      <c r="D18" s="138">
        <f t="shared" si="0"/>
        <v>656.51612903225805</v>
      </c>
      <c r="E18" s="138">
        <f t="shared" si="0"/>
        <v>639.63333333333333</v>
      </c>
      <c r="F18" s="138">
        <f t="shared" si="0"/>
        <v>672.63440860215053</v>
      </c>
      <c r="G18" s="138">
        <f t="shared" si="0"/>
        <v>680.11249999999995</v>
      </c>
      <c r="H18" s="138">
        <f t="shared" si="0"/>
        <v>677.93951612903231</v>
      </c>
      <c r="I18" s="138">
        <f t="shared" si="0"/>
        <v>673.49462365591398</v>
      </c>
      <c r="J18" s="138">
        <f t="shared" si="0"/>
        <v>571.99305555555554</v>
      </c>
      <c r="K18" s="138">
        <f t="shared" si="0"/>
        <v>488.61827956989248</v>
      </c>
      <c r="L18" s="138">
        <f t="shared" si="0"/>
        <v>563.51111111111106</v>
      </c>
      <c r="M18" s="138">
        <f t="shared" si="0"/>
        <v>676.5913978494624</v>
      </c>
      <c r="N18" s="15">
        <f t="shared" si="1"/>
        <v>634.72180365296799</v>
      </c>
      <c r="P18" s="136">
        <v>1999</v>
      </c>
      <c r="Q18" s="140">
        <v>492978</v>
      </c>
      <c r="R18" s="140">
        <v>438134</v>
      </c>
      <c r="S18" s="140">
        <v>488448</v>
      </c>
      <c r="T18" s="140">
        <v>460536</v>
      </c>
      <c r="U18" s="140">
        <v>500440</v>
      </c>
      <c r="V18" s="140">
        <v>489681</v>
      </c>
      <c r="W18" s="140">
        <v>504387</v>
      </c>
      <c r="X18" s="140">
        <v>501080</v>
      </c>
      <c r="Y18" s="140">
        <v>411835</v>
      </c>
      <c r="Z18" s="140">
        <v>363532</v>
      </c>
      <c r="AA18" s="140">
        <v>405728</v>
      </c>
      <c r="AB18" s="140">
        <v>503384</v>
      </c>
      <c r="AC18" s="16">
        <f t="shared" si="4"/>
        <v>5560163</v>
      </c>
    </row>
    <row r="19" spans="1:29" x14ac:dyDescent="0.2">
      <c r="A19" s="136">
        <f t="shared" si="2"/>
        <v>2000</v>
      </c>
      <c r="B19" s="138">
        <f t="shared" si="3"/>
        <v>673.13440860215053</v>
      </c>
      <c r="C19" s="138">
        <f t="shared" si="0"/>
        <v>626.97023809523807</v>
      </c>
      <c r="D19" s="138">
        <f t="shared" si="0"/>
        <v>558.39381720430106</v>
      </c>
      <c r="E19" s="138">
        <f t="shared" si="0"/>
        <v>645.39722222222224</v>
      </c>
      <c r="F19" s="138">
        <f t="shared" si="0"/>
        <v>669.41397849462362</v>
      </c>
      <c r="G19" s="138">
        <f t="shared" si="0"/>
        <v>631.35694444444448</v>
      </c>
      <c r="H19" s="138">
        <f t="shared" si="0"/>
        <v>614.63844086021504</v>
      </c>
      <c r="I19" s="138">
        <f t="shared" si="0"/>
        <v>568.77419354838707</v>
      </c>
      <c r="J19" s="138">
        <f t="shared" si="0"/>
        <v>458.6</v>
      </c>
      <c r="K19" s="138">
        <f t="shared" si="0"/>
        <v>427.07526881720429</v>
      </c>
      <c r="L19" s="138">
        <f t="shared" si="0"/>
        <v>521.01666666666665</v>
      </c>
      <c r="M19" s="138">
        <f t="shared" si="0"/>
        <v>585.63978494623655</v>
      </c>
      <c r="N19" s="15">
        <f t="shared" si="1"/>
        <v>581.52180365296806</v>
      </c>
      <c r="P19" s="136">
        <v>2000</v>
      </c>
      <c r="Q19" s="140">
        <v>500812</v>
      </c>
      <c r="R19" s="140">
        <v>421324</v>
      </c>
      <c r="S19" s="140">
        <v>415445</v>
      </c>
      <c r="T19" s="140">
        <v>464686</v>
      </c>
      <c r="U19" s="140">
        <v>498044</v>
      </c>
      <c r="V19" s="140">
        <v>454577</v>
      </c>
      <c r="W19" s="140">
        <v>457291</v>
      </c>
      <c r="X19" s="140">
        <v>423168</v>
      </c>
      <c r="Y19" s="140">
        <v>330192</v>
      </c>
      <c r="Z19" s="140">
        <v>317744</v>
      </c>
      <c r="AA19" s="140">
        <v>375132</v>
      </c>
      <c r="AB19" s="140">
        <v>435716</v>
      </c>
      <c r="AC19" s="16">
        <f t="shared" si="4"/>
        <v>5094131</v>
      </c>
    </row>
    <row r="20" spans="1:29" x14ac:dyDescent="0.2">
      <c r="A20" s="136">
        <f t="shared" si="2"/>
        <v>2001</v>
      </c>
      <c r="B20" s="138">
        <f t="shared" si="3"/>
        <v>537.10618279569894</v>
      </c>
      <c r="C20" s="138">
        <f t="shared" si="0"/>
        <v>504.42559523809524</v>
      </c>
      <c r="D20" s="138">
        <f t="shared" si="0"/>
        <v>435.07526881720429</v>
      </c>
      <c r="E20" s="138">
        <f t="shared" si="0"/>
        <v>382.26527777777778</v>
      </c>
      <c r="F20" s="138">
        <f t="shared" si="0"/>
        <v>372.69892473118279</v>
      </c>
      <c r="G20" s="138">
        <f t="shared" si="0"/>
        <v>490.4638888888889</v>
      </c>
      <c r="H20" s="138">
        <f t="shared" si="0"/>
        <v>332.24731182795699</v>
      </c>
      <c r="I20" s="138">
        <f t="shared" si="0"/>
        <v>404.23655913978496</v>
      </c>
      <c r="J20" s="138">
        <f t="shared" si="0"/>
        <v>372.56666666666666</v>
      </c>
      <c r="K20" s="138">
        <f t="shared" si="0"/>
        <v>361.81317204301075</v>
      </c>
      <c r="L20" s="138">
        <f t="shared" si="0"/>
        <v>430.77361111111111</v>
      </c>
      <c r="M20" s="138">
        <f t="shared" si="0"/>
        <v>472.60349462365593</v>
      </c>
      <c r="N20" s="15">
        <f t="shared" si="1"/>
        <v>424.09646118721463</v>
      </c>
      <c r="P20" s="136">
        <v>2001</v>
      </c>
      <c r="Q20" s="140">
        <v>399607</v>
      </c>
      <c r="R20" s="140">
        <v>338974</v>
      </c>
      <c r="S20" s="140">
        <v>323696</v>
      </c>
      <c r="T20" s="140">
        <v>275231</v>
      </c>
      <c r="U20" s="140">
        <v>277288</v>
      </c>
      <c r="V20" s="140">
        <v>353134</v>
      </c>
      <c r="W20" s="140">
        <v>247192</v>
      </c>
      <c r="X20" s="140">
        <v>300752</v>
      </c>
      <c r="Y20" s="140">
        <v>268248</v>
      </c>
      <c r="Z20" s="140">
        <v>269189</v>
      </c>
      <c r="AA20" s="140">
        <v>310157</v>
      </c>
      <c r="AB20" s="140">
        <v>351617</v>
      </c>
      <c r="AC20" s="16">
        <f t="shared" si="4"/>
        <v>3715085</v>
      </c>
    </row>
    <row r="21" spans="1:29" x14ac:dyDescent="0.2">
      <c r="A21" s="136">
        <f t="shared" si="2"/>
        <v>2002</v>
      </c>
      <c r="B21" s="138">
        <f t="shared" si="3"/>
        <v>533.55241935483866</v>
      </c>
      <c r="C21" s="138">
        <f t="shared" si="0"/>
        <v>526.66071428571433</v>
      </c>
      <c r="D21" s="138">
        <f t="shared" si="0"/>
        <v>401.00403225806451</v>
      </c>
      <c r="E21" s="138">
        <f t="shared" si="0"/>
        <v>540.54722222222222</v>
      </c>
      <c r="F21" s="138">
        <f t="shared" si="0"/>
        <v>666.57258064516134</v>
      </c>
      <c r="G21" s="138">
        <f t="shared" si="0"/>
        <v>679.60972222222222</v>
      </c>
      <c r="H21" s="138">
        <f t="shared" si="0"/>
        <v>666.69086021505382</v>
      </c>
      <c r="I21" s="138">
        <f t="shared" si="0"/>
        <v>590.19623655913983</v>
      </c>
      <c r="J21" s="138">
        <f t="shared" si="0"/>
        <v>412.20416666666665</v>
      </c>
      <c r="K21" s="138">
        <f t="shared" si="0"/>
        <v>434.38575268817203</v>
      </c>
      <c r="L21" s="138">
        <f t="shared" si="0"/>
        <v>509.46527777777777</v>
      </c>
      <c r="M21" s="138">
        <f t="shared" si="0"/>
        <v>517.64112903225805</v>
      </c>
      <c r="N21" s="15">
        <f t="shared" si="1"/>
        <v>540.03458904109584</v>
      </c>
      <c r="P21" s="136">
        <v>2002</v>
      </c>
      <c r="Q21" s="140">
        <v>396963</v>
      </c>
      <c r="R21" s="140">
        <v>353916</v>
      </c>
      <c r="S21" s="140">
        <v>298347</v>
      </c>
      <c r="T21" s="140">
        <v>389194</v>
      </c>
      <c r="U21" s="140">
        <v>495930</v>
      </c>
      <c r="V21" s="140">
        <v>489319</v>
      </c>
      <c r="W21" s="140">
        <v>496018</v>
      </c>
      <c r="X21" s="140">
        <v>439106</v>
      </c>
      <c r="Y21" s="140">
        <v>296787</v>
      </c>
      <c r="Z21" s="140">
        <v>323183</v>
      </c>
      <c r="AA21" s="140">
        <v>366815</v>
      </c>
      <c r="AB21" s="140">
        <v>385125</v>
      </c>
      <c r="AC21" s="16">
        <f t="shared" si="4"/>
        <v>4730703</v>
      </c>
    </row>
    <row r="22" spans="1:29" x14ac:dyDescent="0.2">
      <c r="A22" s="136">
        <f t="shared" si="2"/>
        <v>2003</v>
      </c>
      <c r="B22" s="138">
        <f t="shared" si="3"/>
        <v>446.23521505376345</v>
      </c>
      <c r="C22" s="138">
        <f t="shared" si="0"/>
        <v>415.34523809523807</v>
      </c>
      <c r="D22" s="138">
        <f t="shared" si="0"/>
        <v>471.36962365591398</v>
      </c>
      <c r="E22" s="138">
        <f t="shared" si="0"/>
        <v>566.76805555555552</v>
      </c>
      <c r="F22" s="138">
        <f t="shared" si="0"/>
        <v>653.84543010752691</v>
      </c>
      <c r="G22" s="138">
        <f t="shared" si="0"/>
        <v>650.68055555555554</v>
      </c>
      <c r="H22" s="138">
        <f t="shared" si="0"/>
        <v>562.4677419354839</v>
      </c>
      <c r="I22" s="138">
        <f t="shared" si="0"/>
        <v>513.89247311827955</v>
      </c>
      <c r="J22" s="138">
        <f t="shared" si="0"/>
        <v>357.87222222222221</v>
      </c>
      <c r="K22" s="138">
        <f t="shared" si="0"/>
        <v>425.58467741935482</v>
      </c>
      <c r="L22" s="138">
        <f t="shared" si="0"/>
        <v>504.09305555555557</v>
      </c>
      <c r="M22" s="138">
        <f t="shared" si="0"/>
        <v>571.01075268817203</v>
      </c>
      <c r="N22" s="15">
        <f t="shared" si="1"/>
        <v>512.29771689497716</v>
      </c>
      <c r="P22" s="136">
        <v>2003</v>
      </c>
      <c r="Q22" s="140">
        <v>331999</v>
      </c>
      <c r="R22" s="140">
        <v>279112</v>
      </c>
      <c r="S22" s="140">
        <v>350699</v>
      </c>
      <c r="T22" s="140">
        <v>408073</v>
      </c>
      <c r="U22" s="140">
        <v>486461</v>
      </c>
      <c r="V22" s="140">
        <v>468490</v>
      </c>
      <c r="W22" s="140">
        <v>418476</v>
      </c>
      <c r="X22" s="140">
        <v>382336</v>
      </c>
      <c r="Y22" s="140">
        <v>257668</v>
      </c>
      <c r="Z22" s="140">
        <v>316635</v>
      </c>
      <c r="AA22" s="140">
        <v>362947</v>
      </c>
      <c r="AB22" s="140">
        <v>424832</v>
      </c>
      <c r="AC22" s="16">
        <f t="shared" si="4"/>
        <v>4487728</v>
      </c>
    </row>
    <row r="23" spans="1:29" x14ac:dyDescent="0.2">
      <c r="A23" s="136">
        <f t="shared" si="2"/>
        <v>2004</v>
      </c>
      <c r="B23" s="138">
        <f t="shared" si="3"/>
        <v>526.14112903225805</v>
      </c>
      <c r="C23" s="138">
        <f t="shared" si="0"/>
        <v>475.23363095238096</v>
      </c>
      <c r="D23" s="138">
        <f t="shared" si="0"/>
        <v>415.39650537634407</v>
      </c>
      <c r="E23" s="138">
        <f t="shared" si="0"/>
        <v>490.32083333333333</v>
      </c>
      <c r="F23" s="138">
        <f t="shared" si="0"/>
        <v>623.12096774193549</v>
      </c>
      <c r="G23" s="138">
        <f t="shared" si="0"/>
        <v>644.36388888888894</v>
      </c>
      <c r="H23" s="138">
        <f t="shared" si="0"/>
        <v>518.38172043010752</v>
      </c>
      <c r="I23" s="138">
        <f t="shared" si="0"/>
        <v>492.81586021505376</v>
      </c>
      <c r="J23" s="138">
        <f t="shared" si="0"/>
        <v>417.20694444444445</v>
      </c>
      <c r="K23" s="138">
        <f t="shared" si="0"/>
        <v>449.86021505376345</v>
      </c>
      <c r="L23" s="138">
        <f t="shared" si="0"/>
        <v>491.73333333333335</v>
      </c>
      <c r="M23" s="138">
        <f t="shared" si="0"/>
        <v>604.27284946236557</v>
      </c>
      <c r="N23" s="15">
        <f t="shared" si="1"/>
        <v>512.72591324200914</v>
      </c>
      <c r="P23" s="136">
        <v>2004</v>
      </c>
      <c r="Q23" s="140">
        <v>391449</v>
      </c>
      <c r="R23" s="140">
        <v>319357</v>
      </c>
      <c r="S23" s="140">
        <v>309055</v>
      </c>
      <c r="T23" s="140">
        <v>353031</v>
      </c>
      <c r="U23" s="140">
        <v>463602</v>
      </c>
      <c r="V23" s="140">
        <v>463942</v>
      </c>
      <c r="W23" s="140">
        <v>385676</v>
      </c>
      <c r="X23" s="140">
        <v>366655</v>
      </c>
      <c r="Y23" s="140">
        <v>300389</v>
      </c>
      <c r="Z23" s="140">
        <v>334696</v>
      </c>
      <c r="AA23" s="140">
        <v>354048</v>
      </c>
      <c r="AB23" s="140">
        <v>449579</v>
      </c>
      <c r="AC23" s="16">
        <f t="shared" si="4"/>
        <v>4491479</v>
      </c>
    </row>
    <row r="24" spans="1:29" x14ac:dyDescent="0.2">
      <c r="A24" s="136">
        <f t="shared" si="2"/>
        <v>2005</v>
      </c>
      <c r="B24" s="138">
        <f t="shared" si="3"/>
        <v>561.47311827956992</v>
      </c>
      <c r="C24" s="138">
        <f t="shared" si="0"/>
        <v>570.33928571428567</v>
      </c>
      <c r="D24" s="138">
        <f t="shared" si="0"/>
        <v>510.04838709677421</v>
      </c>
      <c r="E24" s="138">
        <f t="shared" si="0"/>
        <v>475.64444444444445</v>
      </c>
      <c r="F24" s="138">
        <f t="shared" si="0"/>
        <v>636.16532258064512</v>
      </c>
      <c r="G24" s="138">
        <f t="shared" si="0"/>
        <v>636.4666666666667</v>
      </c>
      <c r="H24" s="138">
        <f t="shared" si="0"/>
        <v>639.98252688172045</v>
      </c>
      <c r="I24" s="138">
        <f t="shared" si="0"/>
        <v>553.12768817204301</v>
      </c>
      <c r="J24" s="138">
        <f t="shared" si="0"/>
        <v>386.96805555555557</v>
      </c>
      <c r="K24" s="138">
        <f t="shared" si="0"/>
        <v>434.87231182795699</v>
      </c>
      <c r="L24" s="138">
        <f t="shared" si="0"/>
        <v>491.78333333333336</v>
      </c>
      <c r="M24" s="138">
        <f t="shared" si="0"/>
        <v>513.57258064516134</v>
      </c>
      <c r="N24" s="15">
        <f t="shared" si="1"/>
        <v>534.30650684931504</v>
      </c>
      <c r="P24" s="136">
        <v>2005</v>
      </c>
      <c r="Q24" s="140">
        <v>417736</v>
      </c>
      <c r="R24" s="140">
        <v>383268</v>
      </c>
      <c r="S24" s="140">
        <v>379476</v>
      </c>
      <c r="T24" s="140">
        <v>342464</v>
      </c>
      <c r="U24" s="140">
        <v>473307</v>
      </c>
      <c r="V24" s="140">
        <v>458256</v>
      </c>
      <c r="W24" s="140">
        <v>476147</v>
      </c>
      <c r="X24" s="140">
        <v>411527</v>
      </c>
      <c r="Y24" s="140">
        <v>278617</v>
      </c>
      <c r="Z24" s="140">
        <v>323545</v>
      </c>
      <c r="AA24" s="140">
        <v>354084</v>
      </c>
      <c r="AB24" s="140">
        <v>382098</v>
      </c>
      <c r="AC24" s="16">
        <f t="shared" si="4"/>
        <v>4680525</v>
      </c>
    </row>
    <row r="25" spans="1:29" x14ac:dyDescent="0.2">
      <c r="A25" s="136">
        <f t="shared" si="2"/>
        <v>2006</v>
      </c>
      <c r="B25" s="138">
        <f t="shared" si="3"/>
        <v>549.98118279569894</v>
      </c>
      <c r="C25" s="138">
        <f t="shared" si="0"/>
        <v>568.17857142857144</v>
      </c>
      <c r="D25" s="138">
        <f t="shared" si="0"/>
        <v>491.54032258064518</v>
      </c>
      <c r="E25" s="138">
        <f t="shared" si="0"/>
        <v>649.67638888888894</v>
      </c>
      <c r="F25" s="138">
        <f t="shared" si="0"/>
        <v>675.85215053763443</v>
      </c>
      <c r="G25" s="138">
        <f t="shared" si="0"/>
        <v>680.16111111111115</v>
      </c>
      <c r="H25" s="138">
        <f t="shared" si="0"/>
        <v>636.05510752688167</v>
      </c>
      <c r="I25" s="138">
        <f t="shared" si="0"/>
        <v>535.07258064516134</v>
      </c>
      <c r="J25" s="138">
        <f t="shared" si="0"/>
        <v>371.77777777777777</v>
      </c>
      <c r="K25" s="138">
        <f t="shared" si="0"/>
        <v>372.82392473118279</v>
      </c>
      <c r="L25" s="138">
        <f t="shared" si="0"/>
        <v>455.49166666666667</v>
      </c>
      <c r="M25" s="138">
        <f t="shared" si="0"/>
        <v>514.72311827956992</v>
      </c>
      <c r="N25" s="15">
        <f t="shared" ref="N25:N40" si="5">SUMPRODUCT(B25:M25,$B$9:$M$9)/$N$9</f>
        <v>541.58824200913239</v>
      </c>
      <c r="P25" s="136">
        <v>2006</v>
      </c>
      <c r="Q25" s="140">
        <v>409186</v>
      </c>
      <c r="R25" s="140">
        <v>381816</v>
      </c>
      <c r="S25" s="140">
        <v>365706</v>
      </c>
      <c r="T25" s="140">
        <v>467767</v>
      </c>
      <c r="U25" s="140">
        <v>502834</v>
      </c>
      <c r="V25" s="140">
        <v>489716</v>
      </c>
      <c r="W25" s="140">
        <v>473225</v>
      </c>
      <c r="X25" s="140">
        <v>398094</v>
      </c>
      <c r="Y25" s="140">
        <v>267680</v>
      </c>
      <c r="Z25" s="140">
        <v>277381</v>
      </c>
      <c r="AA25" s="140">
        <v>327954</v>
      </c>
      <c r="AB25" s="140">
        <v>382954</v>
      </c>
      <c r="AC25" s="16">
        <f t="shared" si="4"/>
        <v>4744313</v>
      </c>
    </row>
    <row r="26" spans="1:29" x14ac:dyDescent="0.2">
      <c r="A26" s="136">
        <f t="shared" si="2"/>
        <v>2007</v>
      </c>
      <c r="B26" s="138">
        <f t="shared" si="3"/>
        <v>605.50537634408602</v>
      </c>
      <c r="C26" s="138">
        <f t="shared" si="0"/>
        <v>493.70535714285717</v>
      </c>
      <c r="D26" s="138">
        <f t="shared" si="0"/>
        <v>605.20967741935488</v>
      </c>
      <c r="E26" s="138">
        <f t="shared" si="0"/>
        <v>678.79027777777776</v>
      </c>
      <c r="F26" s="138">
        <f t="shared" si="0"/>
        <v>679.97177419354841</v>
      </c>
      <c r="G26" s="138">
        <f t="shared" si="0"/>
        <v>671.93333333333328</v>
      </c>
      <c r="H26" s="138">
        <f t="shared" si="0"/>
        <v>645.52419354838707</v>
      </c>
      <c r="I26" s="138">
        <f t="shared" si="0"/>
        <v>563.77688172043008</v>
      </c>
      <c r="J26" s="138">
        <f t="shared" si="0"/>
        <v>360.38055555555553</v>
      </c>
      <c r="K26" s="138">
        <f t="shared" si="0"/>
        <v>374.2029569892473</v>
      </c>
      <c r="L26" s="138">
        <f t="shared" si="0"/>
        <v>445.25277777777779</v>
      </c>
      <c r="M26" s="138">
        <f t="shared" si="0"/>
        <v>491.49327956989248</v>
      </c>
      <c r="N26" s="15">
        <f t="shared" si="5"/>
        <v>551.91963470319638</v>
      </c>
      <c r="P26" s="136">
        <v>2007</v>
      </c>
      <c r="Q26" s="140">
        <v>450496</v>
      </c>
      <c r="R26" s="140">
        <v>331770</v>
      </c>
      <c r="S26" s="140">
        <v>450276</v>
      </c>
      <c r="T26" s="140">
        <v>488729</v>
      </c>
      <c r="U26" s="140">
        <v>505899</v>
      </c>
      <c r="V26" s="140">
        <v>483792</v>
      </c>
      <c r="W26" s="140">
        <v>480270</v>
      </c>
      <c r="X26" s="140">
        <v>419450</v>
      </c>
      <c r="Y26" s="140">
        <v>259474</v>
      </c>
      <c r="Z26" s="140">
        <v>278407</v>
      </c>
      <c r="AA26" s="140">
        <v>320582</v>
      </c>
      <c r="AB26" s="140">
        <v>365671</v>
      </c>
      <c r="AC26" s="16">
        <f t="shared" si="4"/>
        <v>4834816</v>
      </c>
    </row>
    <row r="27" spans="1:29" x14ac:dyDescent="0.2">
      <c r="A27" s="136">
        <f t="shared" si="2"/>
        <v>2008</v>
      </c>
      <c r="B27" s="138">
        <f t="shared" si="3"/>
        <v>567.39784946236557</v>
      </c>
      <c r="C27" s="138">
        <f t="shared" ref="C27:C40" si="6">R27/C$9</f>
        <v>506.73065476190476</v>
      </c>
      <c r="D27" s="138">
        <f t="shared" ref="D27:D40" si="7">S27/D$9</f>
        <v>463.00268817204301</v>
      </c>
      <c r="E27" s="138">
        <f t="shared" ref="E27:E40" si="8">T27/E$9</f>
        <v>477.50277777777779</v>
      </c>
      <c r="F27" s="138">
        <f t="shared" ref="F27:F40" si="9">U27/F$9</f>
        <v>640.69220430107532</v>
      </c>
      <c r="G27" s="138">
        <f t="shared" ref="G27:G40" si="10">V27/G$9</f>
        <v>680.09444444444443</v>
      </c>
      <c r="H27" s="138">
        <f t="shared" ref="H27:H40" si="11">W27/H$9</f>
        <v>616.81048387096769</v>
      </c>
      <c r="I27" s="138">
        <f t="shared" ref="I27:I40" si="12">X27/I$9</f>
        <v>448.17876344086022</v>
      </c>
      <c r="J27" s="138">
        <f t="shared" ref="J27:J40" si="13">Y27/J$9</f>
        <v>349.47500000000002</v>
      </c>
      <c r="K27" s="138">
        <f t="shared" ref="K27:K40" si="14">Z27/K$9</f>
        <v>368.50672043010752</v>
      </c>
      <c r="L27" s="138">
        <f t="shared" ref="L27:L40" si="15">AA27/L$9</f>
        <v>435.24166666666667</v>
      </c>
      <c r="M27" s="138">
        <f t="shared" ref="M27:M40" si="16">AB27/M$9</f>
        <v>512.99731182795699</v>
      </c>
      <c r="N27" s="15">
        <f t="shared" si="5"/>
        <v>505.76175799086758</v>
      </c>
      <c r="P27" s="136">
        <v>2008</v>
      </c>
      <c r="Q27" s="140">
        <v>422144</v>
      </c>
      <c r="R27" s="140">
        <v>340523</v>
      </c>
      <c r="S27" s="140">
        <v>344474</v>
      </c>
      <c r="T27" s="140">
        <v>343802</v>
      </c>
      <c r="U27" s="140">
        <v>476675</v>
      </c>
      <c r="V27" s="140">
        <v>489668</v>
      </c>
      <c r="W27" s="140">
        <v>458907</v>
      </c>
      <c r="X27" s="140">
        <v>333445</v>
      </c>
      <c r="Y27" s="140">
        <v>251622</v>
      </c>
      <c r="Z27" s="140">
        <v>274169</v>
      </c>
      <c r="AA27" s="140">
        <v>313374</v>
      </c>
      <c r="AB27" s="140">
        <v>381670</v>
      </c>
      <c r="AC27" s="16">
        <f t="shared" si="4"/>
        <v>4430473</v>
      </c>
    </row>
    <row r="28" spans="1:29" x14ac:dyDescent="0.2">
      <c r="A28" s="136">
        <f t="shared" si="2"/>
        <v>2009</v>
      </c>
      <c r="B28" s="138">
        <f t="shared" si="3"/>
        <v>579.2163978494624</v>
      </c>
      <c r="C28" s="138">
        <f t="shared" si="6"/>
        <v>454.97767857142856</v>
      </c>
      <c r="D28" s="138">
        <f t="shared" si="7"/>
        <v>387.33736559139783</v>
      </c>
      <c r="E28" s="138">
        <f t="shared" si="8"/>
        <v>559.5625</v>
      </c>
      <c r="F28" s="138">
        <f t="shared" si="9"/>
        <v>608.38306451612902</v>
      </c>
      <c r="G28" s="138">
        <f t="shared" si="10"/>
        <v>667.88611111111106</v>
      </c>
      <c r="H28" s="138">
        <f t="shared" si="11"/>
        <v>529.36155913978496</v>
      </c>
      <c r="I28" s="138">
        <f t="shared" si="12"/>
        <v>400.22311827956992</v>
      </c>
      <c r="J28" s="138">
        <f t="shared" si="13"/>
        <v>319.48611111111109</v>
      </c>
      <c r="K28" s="138">
        <f t="shared" si="14"/>
        <v>330.27822580645159</v>
      </c>
      <c r="L28" s="138">
        <f t="shared" si="15"/>
        <v>448.9013888888889</v>
      </c>
      <c r="M28" s="138">
        <f t="shared" si="16"/>
        <v>527.06182795698919</v>
      </c>
      <c r="N28" s="15">
        <f t="shared" si="5"/>
        <v>484.47168949771691</v>
      </c>
      <c r="P28" s="136">
        <v>2009</v>
      </c>
      <c r="Q28" s="140">
        <v>430937</v>
      </c>
      <c r="R28" s="140">
        <v>305745</v>
      </c>
      <c r="S28" s="140">
        <v>288179</v>
      </c>
      <c r="T28" s="140">
        <v>402885</v>
      </c>
      <c r="U28" s="140">
        <v>452637</v>
      </c>
      <c r="V28" s="140">
        <v>480878</v>
      </c>
      <c r="W28" s="140">
        <v>393845</v>
      </c>
      <c r="X28" s="140">
        <v>297766</v>
      </c>
      <c r="Y28" s="140">
        <v>230030</v>
      </c>
      <c r="Z28" s="140">
        <v>245727</v>
      </c>
      <c r="AA28" s="140">
        <v>323209</v>
      </c>
      <c r="AB28" s="140">
        <v>392134</v>
      </c>
      <c r="AC28" s="16">
        <f t="shared" si="4"/>
        <v>4243972</v>
      </c>
    </row>
    <row r="29" spans="1:29" x14ac:dyDescent="0.2">
      <c r="A29" s="136">
        <f t="shared" si="2"/>
        <v>2010</v>
      </c>
      <c r="B29" s="138">
        <f t="shared" si="3"/>
        <v>409.47177419354841</v>
      </c>
      <c r="C29" s="138">
        <f t="shared" si="6"/>
        <v>404.82886904761904</v>
      </c>
      <c r="D29" s="138">
        <f t="shared" si="7"/>
        <v>371.88172043010752</v>
      </c>
      <c r="E29" s="138">
        <f t="shared" si="8"/>
        <v>407.59444444444443</v>
      </c>
      <c r="F29" s="138">
        <f t="shared" si="9"/>
        <v>604.30241935483866</v>
      </c>
      <c r="G29" s="138">
        <f t="shared" si="10"/>
        <v>662.07500000000005</v>
      </c>
      <c r="H29" s="138">
        <f t="shared" si="11"/>
        <v>603.66397849462362</v>
      </c>
      <c r="I29" s="138">
        <f t="shared" si="12"/>
        <v>458.31989247311827</v>
      </c>
      <c r="J29" s="138">
        <f t="shared" si="13"/>
        <v>331.3125</v>
      </c>
      <c r="K29" s="138">
        <f t="shared" si="14"/>
        <v>382.52284946236557</v>
      </c>
      <c r="L29" s="138">
        <f t="shared" si="15"/>
        <v>479.57499999999999</v>
      </c>
      <c r="M29" s="138">
        <f t="shared" si="16"/>
        <v>488.70698924731181</v>
      </c>
      <c r="N29" s="15">
        <f t="shared" si="5"/>
        <v>467.4982876712329</v>
      </c>
      <c r="P29" s="136">
        <v>2010</v>
      </c>
      <c r="Q29" s="140">
        <v>304647</v>
      </c>
      <c r="R29" s="140">
        <v>272045</v>
      </c>
      <c r="S29" s="140">
        <v>276680</v>
      </c>
      <c r="T29" s="140">
        <v>293468</v>
      </c>
      <c r="U29" s="140">
        <v>449601</v>
      </c>
      <c r="V29" s="140">
        <v>476694</v>
      </c>
      <c r="W29" s="140">
        <v>449126</v>
      </c>
      <c r="X29" s="140">
        <v>340990</v>
      </c>
      <c r="Y29" s="140">
        <v>238545</v>
      </c>
      <c r="Z29" s="140">
        <v>284597</v>
      </c>
      <c r="AA29" s="140">
        <v>345294</v>
      </c>
      <c r="AB29" s="140">
        <v>363598</v>
      </c>
      <c r="AC29" s="16">
        <f t="shared" si="4"/>
        <v>4095285</v>
      </c>
    </row>
    <row r="30" spans="1:29" x14ac:dyDescent="0.2">
      <c r="A30" s="136">
        <f t="shared" si="2"/>
        <v>2011</v>
      </c>
      <c r="B30" s="138">
        <f t="shared" si="3"/>
        <v>596.42607526881716</v>
      </c>
      <c r="C30" s="138">
        <f t="shared" si="6"/>
        <v>666.35267857142856</v>
      </c>
      <c r="D30" s="138">
        <f t="shared" si="7"/>
        <v>642.45698924731187</v>
      </c>
      <c r="E30" s="138">
        <f t="shared" si="8"/>
        <v>676.49444444444441</v>
      </c>
      <c r="F30" s="138">
        <f t="shared" si="9"/>
        <v>677.93413978494618</v>
      </c>
      <c r="G30" s="138">
        <f t="shared" si="10"/>
        <v>680.20972222222224</v>
      </c>
      <c r="H30" s="138">
        <f t="shared" si="11"/>
        <v>679.9072580645161</v>
      </c>
      <c r="I30" s="138">
        <f t="shared" si="12"/>
        <v>665.44086021505382</v>
      </c>
      <c r="J30" s="138">
        <f t="shared" si="13"/>
        <v>413.01666666666665</v>
      </c>
      <c r="K30" s="138">
        <f t="shared" si="14"/>
        <v>432.65053763440858</v>
      </c>
      <c r="L30" s="138">
        <f t="shared" si="15"/>
        <v>503.27499999999998</v>
      </c>
      <c r="M30" s="138">
        <f t="shared" si="16"/>
        <v>529.20026881720435</v>
      </c>
      <c r="N30" s="15">
        <f t="shared" si="5"/>
        <v>596.69109589041091</v>
      </c>
      <c r="P30" s="136">
        <v>2011</v>
      </c>
      <c r="Q30" s="140">
        <v>443741</v>
      </c>
      <c r="R30" s="140">
        <v>447789</v>
      </c>
      <c r="S30" s="140">
        <v>477988</v>
      </c>
      <c r="T30" s="140">
        <v>487076</v>
      </c>
      <c r="U30" s="140">
        <v>504383</v>
      </c>
      <c r="V30" s="140">
        <v>489751</v>
      </c>
      <c r="W30" s="140">
        <v>505851</v>
      </c>
      <c r="X30" s="140">
        <v>495088</v>
      </c>
      <c r="Y30" s="140">
        <v>297372</v>
      </c>
      <c r="Z30" s="140">
        <v>321892</v>
      </c>
      <c r="AA30" s="140">
        <v>362358</v>
      </c>
      <c r="AB30" s="140">
        <v>393725</v>
      </c>
      <c r="AC30" s="16">
        <f t="shared" si="4"/>
        <v>5227014</v>
      </c>
    </row>
    <row r="31" spans="1:29" x14ac:dyDescent="0.2">
      <c r="A31" s="136">
        <f t="shared" si="2"/>
        <v>2012</v>
      </c>
      <c r="B31" s="138">
        <f t="shared" si="3"/>
        <v>512.60752688172045</v>
      </c>
      <c r="C31" s="138">
        <f t="shared" si="6"/>
        <v>491.46875</v>
      </c>
      <c r="D31" s="138">
        <f t="shared" si="7"/>
        <v>589.26075268817203</v>
      </c>
      <c r="E31" s="138">
        <f t="shared" si="8"/>
        <v>679.25</v>
      </c>
      <c r="F31" s="138">
        <f t="shared" si="9"/>
        <v>680.11290322580646</v>
      </c>
      <c r="G31" s="138">
        <f t="shared" si="10"/>
        <v>680.20972222222224</v>
      </c>
      <c r="H31" s="138">
        <f t="shared" si="11"/>
        <v>680</v>
      </c>
      <c r="I31" s="138">
        <f t="shared" si="12"/>
        <v>674.57258064516134</v>
      </c>
      <c r="J31" s="138">
        <f t="shared" si="13"/>
        <v>449.43194444444447</v>
      </c>
      <c r="K31" s="138">
        <f t="shared" si="14"/>
        <v>377.7043010752688</v>
      </c>
      <c r="L31" s="138">
        <f t="shared" si="15"/>
        <v>505.44722222222219</v>
      </c>
      <c r="M31" s="138">
        <f t="shared" si="16"/>
        <v>636.99462365591398</v>
      </c>
      <c r="N31" s="15">
        <f t="shared" si="5"/>
        <v>580.49349315068491</v>
      </c>
      <c r="P31" s="136">
        <v>2012</v>
      </c>
      <c r="Q31" s="140">
        <v>381380</v>
      </c>
      <c r="R31" s="140">
        <v>330267</v>
      </c>
      <c r="S31" s="140">
        <v>438410</v>
      </c>
      <c r="T31" s="140">
        <v>489060</v>
      </c>
      <c r="U31" s="140">
        <v>506004</v>
      </c>
      <c r="V31" s="140">
        <v>489751</v>
      </c>
      <c r="W31" s="140">
        <v>505920</v>
      </c>
      <c r="X31" s="140">
        <v>501882</v>
      </c>
      <c r="Y31" s="140">
        <v>323591</v>
      </c>
      <c r="Z31" s="140">
        <v>281012</v>
      </c>
      <c r="AA31" s="140">
        <v>363922</v>
      </c>
      <c r="AB31" s="140">
        <v>473924</v>
      </c>
      <c r="AC31" s="16">
        <f t="shared" si="4"/>
        <v>5085123</v>
      </c>
    </row>
    <row r="32" spans="1:29" x14ac:dyDescent="0.2">
      <c r="A32" s="136">
        <f t="shared" si="2"/>
        <v>2013</v>
      </c>
      <c r="B32" s="138">
        <f t="shared" si="3"/>
        <v>648.81317204301081</v>
      </c>
      <c r="C32" s="138">
        <f t="shared" si="6"/>
        <v>505.11309523809524</v>
      </c>
      <c r="D32" s="138">
        <f t="shared" si="7"/>
        <v>428.65456989247309</v>
      </c>
      <c r="E32" s="138">
        <f t="shared" si="8"/>
        <v>656.21944444444443</v>
      </c>
      <c r="F32" s="138">
        <f t="shared" si="9"/>
        <v>679.93010752688167</v>
      </c>
      <c r="G32" s="138">
        <f t="shared" si="10"/>
        <v>679.80277777777781</v>
      </c>
      <c r="H32" s="138">
        <f t="shared" si="11"/>
        <v>667.85080645161293</v>
      </c>
      <c r="I32" s="138">
        <f t="shared" si="12"/>
        <v>600.04569892473114</v>
      </c>
      <c r="J32" s="138">
        <f t="shared" si="13"/>
        <v>389.47500000000002</v>
      </c>
      <c r="K32" s="138">
        <f t="shared" si="14"/>
        <v>418.57392473118279</v>
      </c>
      <c r="L32" s="138">
        <f t="shared" si="15"/>
        <v>481.62777777777779</v>
      </c>
      <c r="M32" s="138">
        <f t="shared" si="16"/>
        <v>512.32392473118284</v>
      </c>
      <c r="N32" s="15">
        <f t="shared" si="5"/>
        <v>556.16130136986305</v>
      </c>
      <c r="P32" s="136">
        <v>2013</v>
      </c>
      <c r="Q32" s="140">
        <v>482717</v>
      </c>
      <c r="R32" s="140">
        <v>339436</v>
      </c>
      <c r="S32" s="140">
        <v>318919</v>
      </c>
      <c r="T32" s="140">
        <v>472478</v>
      </c>
      <c r="U32" s="140">
        <v>505868</v>
      </c>
      <c r="V32" s="140">
        <v>489458</v>
      </c>
      <c r="W32" s="140">
        <v>496881</v>
      </c>
      <c r="X32" s="140">
        <v>446434</v>
      </c>
      <c r="Y32" s="140">
        <v>280422</v>
      </c>
      <c r="Z32" s="140">
        <v>311419</v>
      </c>
      <c r="AA32" s="140">
        <v>346772</v>
      </c>
      <c r="AB32" s="140">
        <v>381169</v>
      </c>
      <c r="AC32" s="16">
        <f t="shared" si="4"/>
        <v>4871973</v>
      </c>
    </row>
    <row r="33" spans="1:29" x14ac:dyDescent="0.2">
      <c r="A33" s="136">
        <f t="shared" si="2"/>
        <v>2014</v>
      </c>
      <c r="B33" s="138">
        <f t="shared" si="3"/>
        <v>518.7836021505376</v>
      </c>
      <c r="C33" s="138">
        <f t="shared" si="6"/>
        <v>424.53273809523807</v>
      </c>
      <c r="D33" s="138">
        <f t="shared" si="7"/>
        <v>602.44354838709683</v>
      </c>
      <c r="E33" s="138">
        <f t="shared" si="8"/>
        <v>663.04444444444448</v>
      </c>
      <c r="F33" s="138">
        <f t="shared" si="9"/>
        <v>680.11290322580646</v>
      </c>
      <c r="G33" s="138">
        <f t="shared" si="10"/>
        <v>677.68611111111113</v>
      </c>
      <c r="H33" s="138">
        <f t="shared" si="11"/>
        <v>672.93145161290317</v>
      </c>
      <c r="I33" s="138">
        <f t="shared" si="12"/>
        <v>570.24059139784947</v>
      </c>
      <c r="J33" s="138">
        <f t="shared" si="13"/>
        <v>367.32777777777778</v>
      </c>
      <c r="K33" s="138">
        <f t="shared" si="14"/>
        <v>389.64112903225805</v>
      </c>
      <c r="L33" s="138">
        <f t="shared" si="15"/>
        <v>499.07499999999999</v>
      </c>
      <c r="M33" s="138">
        <f t="shared" si="16"/>
        <v>577.09005376344089</v>
      </c>
      <c r="N33" s="15">
        <f t="shared" si="5"/>
        <v>554.65605022831051</v>
      </c>
      <c r="P33" s="136">
        <v>2014</v>
      </c>
      <c r="Q33" s="140">
        <v>385975</v>
      </c>
      <c r="R33" s="140">
        <v>285286</v>
      </c>
      <c r="S33" s="140">
        <v>448218</v>
      </c>
      <c r="T33" s="140">
        <v>477392</v>
      </c>
      <c r="U33" s="140">
        <v>506004</v>
      </c>
      <c r="V33" s="140">
        <v>487934</v>
      </c>
      <c r="W33" s="140">
        <v>500661</v>
      </c>
      <c r="X33" s="140">
        <v>424259</v>
      </c>
      <c r="Y33" s="140">
        <v>264476</v>
      </c>
      <c r="Z33" s="140">
        <v>289893</v>
      </c>
      <c r="AA33" s="140">
        <v>359334</v>
      </c>
      <c r="AB33" s="140">
        <v>429355</v>
      </c>
      <c r="AC33" s="16">
        <f t="shared" si="4"/>
        <v>4858787</v>
      </c>
    </row>
    <row r="34" spans="1:29" x14ac:dyDescent="0.2">
      <c r="A34" s="136">
        <f t="shared" si="2"/>
        <v>2015</v>
      </c>
      <c r="B34" s="138">
        <f t="shared" si="3"/>
        <v>660.73521505376345</v>
      </c>
      <c r="C34" s="138">
        <f t="shared" si="6"/>
        <v>677.18005952380952</v>
      </c>
      <c r="D34" s="138">
        <f t="shared" si="7"/>
        <v>656.30107526881716</v>
      </c>
      <c r="E34" s="138">
        <f t="shared" si="8"/>
        <v>575.88055555555559</v>
      </c>
      <c r="F34" s="138">
        <f t="shared" si="9"/>
        <v>591.59677419354841</v>
      </c>
      <c r="G34" s="138">
        <f t="shared" si="10"/>
        <v>551.11944444444441</v>
      </c>
      <c r="H34" s="138">
        <f t="shared" si="11"/>
        <v>512.48790322580646</v>
      </c>
      <c r="I34" s="138">
        <f t="shared" si="12"/>
        <v>553.17741935483866</v>
      </c>
      <c r="J34" s="138">
        <f t="shared" si="13"/>
        <v>396.92777777777781</v>
      </c>
      <c r="K34" s="138">
        <f t="shared" si="14"/>
        <v>407.71639784946234</v>
      </c>
      <c r="L34" s="138">
        <f t="shared" si="15"/>
        <v>502.40972222222223</v>
      </c>
      <c r="M34" s="138">
        <f t="shared" si="16"/>
        <v>495.55241935483872</v>
      </c>
      <c r="N34" s="15">
        <f t="shared" si="5"/>
        <v>547.82397260273967</v>
      </c>
      <c r="P34" s="136">
        <v>2015</v>
      </c>
      <c r="Q34" s="140">
        <v>491587</v>
      </c>
      <c r="R34" s="140">
        <v>455065</v>
      </c>
      <c r="S34" s="140">
        <v>488288</v>
      </c>
      <c r="T34" s="140">
        <v>414634</v>
      </c>
      <c r="U34" s="140">
        <v>440148</v>
      </c>
      <c r="V34" s="140">
        <v>396806</v>
      </c>
      <c r="W34" s="140">
        <v>381291</v>
      </c>
      <c r="X34" s="140">
        <v>411564</v>
      </c>
      <c r="Y34" s="140">
        <v>285788</v>
      </c>
      <c r="Z34" s="140">
        <v>303341</v>
      </c>
      <c r="AA34" s="140">
        <v>361735</v>
      </c>
      <c r="AB34" s="140">
        <v>368691</v>
      </c>
      <c r="AC34" s="16">
        <f t="shared" si="4"/>
        <v>4798938</v>
      </c>
    </row>
    <row r="35" spans="1:29" x14ac:dyDescent="0.2">
      <c r="A35" s="136">
        <f t="shared" si="2"/>
        <v>2016</v>
      </c>
      <c r="B35" s="138">
        <f t="shared" si="3"/>
        <v>529.66666666666663</v>
      </c>
      <c r="C35" s="138">
        <f t="shared" si="6"/>
        <v>566.47172619047615</v>
      </c>
      <c r="D35" s="138">
        <f t="shared" si="7"/>
        <v>611.20295698924735</v>
      </c>
      <c r="E35" s="138">
        <f t="shared" si="8"/>
        <v>658.88611111111106</v>
      </c>
      <c r="F35" s="138">
        <f t="shared" si="9"/>
        <v>661.77956989247309</v>
      </c>
      <c r="G35" s="138">
        <f t="shared" si="10"/>
        <v>649.40138888888885</v>
      </c>
      <c r="H35" s="138">
        <f t="shared" si="11"/>
        <v>584.81720430107532</v>
      </c>
      <c r="I35" s="138">
        <f t="shared" si="12"/>
        <v>506.83736559139783</v>
      </c>
      <c r="J35" s="138">
        <f t="shared" si="13"/>
        <v>371.03333333333336</v>
      </c>
      <c r="K35" s="138">
        <f t="shared" si="14"/>
        <v>438.26075268817203</v>
      </c>
      <c r="L35" s="138">
        <f t="shared" si="15"/>
        <v>554.50555555555559</v>
      </c>
      <c r="M35" s="138">
        <f t="shared" si="16"/>
        <v>613.40188172043008</v>
      </c>
      <c r="N35" s="15">
        <f t="shared" si="5"/>
        <v>562.19440639269408</v>
      </c>
      <c r="P35" s="136">
        <v>2016</v>
      </c>
      <c r="Q35" s="140">
        <v>394072</v>
      </c>
      <c r="R35" s="140">
        <v>380669</v>
      </c>
      <c r="S35" s="140">
        <v>454735</v>
      </c>
      <c r="T35" s="140">
        <v>474398</v>
      </c>
      <c r="U35" s="140">
        <v>492364</v>
      </c>
      <c r="V35" s="140">
        <v>467569</v>
      </c>
      <c r="W35" s="140">
        <v>435104</v>
      </c>
      <c r="X35" s="140">
        <v>377087</v>
      </c>
      <c r="Y35" s="140">
        <v>267144</v>
      </c>
      <c r="Z35" s="140">
        <v>326066</v>
      </c>
      <c r="AA35" s="140">
        <v>399244</v>
      </c>
      <c r="AB35" s="140">
        <v>456371</v>
      </c>
      <c r="AC35" s="49">
        <f t="shared" si="4"/>
        <v>4924823</v>
      </c>
    </row>
    <row r="36" spans="1:29" x14ac:dyDescent="0.2">
      <c r="A36" s="136">
        <f t="shared" si="2"/>
        <v>2017</v>
      </c>
      <c r="B36" s="138">
        <f t="shared" si="3"/>
        <v>642.32930107526886</v>
      </c>
      <c r="C36" s="138">
        <f t="shared" si="6"/>
        <v>618.07589285714289</v>
      </c>
      <c r="D36" s="138">
        <f t="shared" si="7"/>
        <v>641.99327956989248</v>
      </c>
      <c r="E36" s="138">
        <f t="shared" si="8"/>
        <v>680.09444444444443</v>
      </c>
      <c r="F36" s="138">
        <f t="shared" si="9"/>
        <v>680.11290322580646</v>
      </c>
      <c r="G36" s="138">
        <f t="shared" si="10"/>
        <v>680.20972222222224</v>
      </c>
      <c r="H36" s="138">
        <f t="shared" si="11"/>
        <v>613.92876344086017</v>
      </c>
      <c r="I36" s="138">
        <f t="shared" si="12"/>
        <v>494.0470430107527</v>
      </c>
      <c r="J36" s="138">
        <f t="shared" si="13"/>
        <v>411.69166666666666</v>
      </c>
      <c r="K36" s="138">
        <f t="shared" si="14"/>
        <v>342.90053763440858</v>
      </c>
      <c r="L36" s="138">
        <f t="shared" si="15"/>
        <v>434.41250000000002</v>
      </c>
      <c r="M36" s="138">
        <f t="shared" si="16"/>
        <v>525.33333333333337</v>
      </c>
      <c r="N36" s="15">
        <f t="shared" si="5"/>
        <v>563.44760273972599</v>
      </c>
      <c r="P36" s="136">
        <v>2017</v>
      </c>
      <c r="Q36" s="140">
        <v>477893</v>
      </c>
      <c r="R36" s="140">
        <v>415347</v>
      </c>
      <c r="S36" s="140">
        <v>477643</v>
      </c>
      <c r="T36" s="140">
        <v>489668</v>
      </c>
      <c r="U36" s="140">
        <v>506004</v>
      </c>
      <c r="V36" s="140">
        <v>489751</v>
      </c>
      <c r="W36" s="140">
        <v>456763</v>
      </c>
      <c r="X36" s="140">
        <v>367571</v>
      </c>
      <c r="Y36" s="140">
        <v>296418</v>
      </c>
      <c r="Z36" s="140">
        <v>255118</v>
      </c>
      <c r="AA36" s="140">
        <v>312777</v>
      </c>
      <c r="AB36" s="140">
        <v>390848</v>
      </c>
      <c r="AC36" s="16">
        <f t="shared" si="4"/>
        <v>4935801</v>
      </c>
    </row>
    <row r="37" spans="1:29" x14ac:dyDescent="0.2">
      <c r="A37" s="136">
        <f t="shared" si="2"/>
        <v>2018</v>
      </c>
      <c r="B37" s="138">
        <f t="shared" si="3"/>
        <v>637.70026881720435</v>
      </c>
      <c r="C37" s="138">
        <f t="shared" si="6"/>
        <v>670.01339285714289</v>
      </c>
      <c r="D37" s="138">
        <f t="shared" si="7"/>
        <v>599.82392473118284</v>
      </c>
      <c r="E37" s="138">
        <f t="shared" si="8"/>
        <v>660.77361111111111</v>
      </c>
      <c r="F37" s="138">
        <f t="shared" si="9"/>
        <v>680.11290322580646</v>
      </c>
      <c r="G37" s="138">
        <f t="shared" si="10"/>
        <v>679.19861111111106</v>
      </c>
      <c r="H37" s="138">
        <f t="shared" si="11"/>
        <v>626.42473118279565</v>
      </c>
      <c r="I37" s="138">
        <f t="shared" si="12"/>
        <v>511.29838709677421</v>
      </c>
      <c r="J37" s="138">
        <f t="shared" si="13"/>
        <v>359.57916666666665</v>
      </c>
      <c r="K37" s="138">
        <f t="shared" si="14"/>
        <v>369.20026881720429</v>
      </c>
      <c r="L37" s="138">
        <f t="shared" si="15"/>
        <v>504.08333333333331</v>
      </c>
      <c r="M37" s="138">
        <f t="shared" si="16"/>
        <v>489.13172043010752</v>
      </c>
      <c r="N37" s="15">
        <f t="shared" si="5"/>
        <v>564.91472602739725</v>
      </c>
      <c r="P37" s="136">
        <v>2018</v>
      </c>
      <c r="Q37" s="140">
        <v>474449</v>
      </c>
      <c r="R37" s="140">
        <v>450249</v>
      </c>
      <c r="S37" s="140">
        <v>446269</v>
      </c>
      <c r="T37" s="140">
        <v>475757</v>
      </c>
      <c r="U37" s="140">
        <v>506004</v>
      </c>
      <c r="V37" s="140">
        <v>489023</v>
      </c>
      <c r="W37" s="140">
        <v>466060</v>
      </c>
      <c r="X37" s="140">
        <v>380406</v>
      </c>
      <c r="Y37" s="140">
        <v>258897</v>
      </c>
      <c r="Z37" s="140">
        <v>274685</v>
      </c>
      <c r="AA37" s="140">
        <v>362940</v>
      </c>
      <c r="AB37" s="140">
        <v>363914</v>
      </c>
      <c r="AC37" s="16">
        <f t="shared" si="4"/>
        <v>4948653</v>
      </c>
    </row>
    <row r="38" spans="1:29" x14ac:dyDescent="0.2">
      <c r="A38" s="136">
        <f t="shared" si="2"/>
        <v>2019</v>
      </c>
      <c r="B38" s="138">
        <f t="shared" si="3"/>
        <v>513.43279569892468</v>
      </c>
      <c r="C38" s="138">
        <f t="shared" si="6"/>
        <v>497.71130952380952</v>
      </c>
      <c r="D38" s="138">
        <f t="shared" si="7"/>
        <v>429.21774193548384</v>
      </c>
      <c r="E38" s="138">
        <f t="shared" si="8"/>
        <v>453.12083333333334</v>
      </c>
      <c r="F38" s="138">
        <f t="shared" si="9"/>
        <v>648.93279569892468</v>
      </c>
      <c r="G38" s="138">
        <f t="shared" si="10"/>
        <v>595.29305555555561</v>
      </c>
      <c r="H38" s="138">
        <f t="shared" si="11"/>
        <v>496.55376344086022</v>
      </c>
      <c r="I38" s="138">
        <f t="shared" si="12"/>
        <v>500.51881720430106</v>
      </c>
      <c r="J38" s="138">
        <f t="shared" si="13"/>
        <v>314.81944444444446</v>
      </c>
      <c r="K38" s="138">
        <f t="shared" si="14"/>
        <v>337.66263440860217</v>
      </c>
      <c r="L38" s="138">
        <f t="shared" si="15"/>
        <v>513.73888888888894</v>
      </c>
      <c r="M38" s="138">
        <f t="shared" si="16"/>
        <v>477.97043010752691</v>
      </c>
      <c r="N38" s="15">
        <f t="shared" si="5"/>
        <v>481.58367579908673</v>
      </c>
      <c r="P38" s="136">
        <v>2019</v>
      </c>
      <c r="Q38" s="140">
        <v>381994</v>
      </c>
      <c r="R38" s="140">
        <v>334462</v>
      </c>
      <c r="S38" s="140">
        <v>319338</v>
      </c>
      <c r="T38" s="140">
        <v>326247</v>
      </c>
      <c r="U38" s="140">
        <v>482806</v>
      </c>
      <c r="V38" s="140">
        <v>428611</v>
      </c>
      <c r="W38" s="140">
        <v>369436</v>
      </c>
      <c r="X38" s="140">
        <v>372386</v>
      </c>
      <c r="Y38" s="140">
        <v>226670</v>
      </c>
      <c r="Z38" s="140">
        <v>251221</v>
      </c>
      <c r="AA38" s="140">
        <v>369892</v>
      </c>
      <c r="AB38" s="140">
        <v>355610</v>
      </c>
      <c r="AC38" s="48">
        <f t="shared" si="4"/>
        <v>4218673</v>
      </c>
    </row>
    <row r="39" spans="1:29" x14ac:dyDescent="0.2">
      <c r="A39" s="136">
        <f t="shared" si="2"/>
        <v>2020</v>
      </c>
      <c r="B39" s="138">
        <f t="shared" si="3"/>
        <v>544.94086021505382</v>
      </c>
      <c r="C39" s="138">
        <f t="shared" si="6"/>
        <v>636.68452380952385</v>
      </c>
      <c r="D39" s="138">
        <f t="shared" si="7"/>
        <v>451.23521505376345</v>
      </c>
      <c r="E39" s="138">
        <f t="shared" si="8"/>
        <v>468.57361111111112</v>
      </c>
      <c r="F39" s="138">
        <f t="shared" si="9"/>
        <v>677.56854838709683</v>
      </c>
      <c r="G39" s="138">
        <f t="shared" si="10"/>
        <v>680.20972222222224</v>
      </c>
      <c r="H39" s="138">
        <f t="shared" si="11"/>
        <v>671.58333333333337</v>
      </c>
      <c r="I39" s="138">
        <f t="shared" si="12"/>
        <v>590.06989247311833</v>
      </c>
      <c r="J39" s="138">
        <f t="shared" si="13"/>
        <v>393.83055555555558</v>
      </c>
      <c r="K39" s="138">
        <f t="shared" si="14"/>
        <v>401.71236559139783</v>
      </c>
      <c r="L39" s="138">
        <f t="shared" si="15"/>
        <v>548.77361111111111</v>
      </c>
      <c r="M39" s="138">
        <f t="shared" si="16"/>
        <v>538.99462365591398</v>
      </c>
      <c r="N39" s="15">
        <f t="shared" si="5"/>
        <v>549.93984018264837</v>
      </c>
      <c r="P39" s="136">
        <v>2020</v>
      </c>
      <c r="Q39" s="140">
        <v>405436</v>
      </c>
      <c r="R39" s="140">
        <v>427852</v>
      </c>
      <c r="S39" s="140">
        <v>335719</v>
      </c>
      <c r="T39" s="140">
        <v>337373</v>
      </c>
      <c r="U39" s="140">
        <v>504111</v>
      </c>
      <c r="V39" s="140">
        <v>489751</v>
      </c>
      <c r="W39" s="140">
        <v>499658</v>
      </c>
      <c r="X39" s="140">
        <v>439012</v>
      </c>
      <c r="Y39" s="140">
        <v>283558</v>
      </c>
      <c r="Z39" s="140">
        <v>298874</v>
      </c>
      <c r="AA39" s="140">
        <v>395117</v>
      </c>
      <c r="AB39" s="140">
        <v>401012</v>
      </c>
      <c r="AC39" s="16">
        <f t="shared" si="4"/>
        <v>4817473</v>
      </c>
    </row>
    <row r="40" spans="1:29" x14ac:dyDescent="0.2">
      <c r="A40" s="136">
        <f t="shared" si="2"/>
        <v>2021</v>
      </c>
      <c r="B40" s="138">
        <f t="shared" si="3"/>
        <v>633.51344086021504</v>
      </c>
      <c r="C40" s="138">
        <f t="shared" si="6"/>
        <v>594.66666666666663</v>
      </c>
      <c r="D40" s="138">
        <f t="shared" si="7"/>
        <v>395.57123655913978</v>
      </c>
      <c r="E40" s="138">
        <f t="shared" si="8"/>
        <v>451.54583333333335</v>
      </c>
      <c r="F40" s="138">
        <f t="shared" si="9"/>
        <v>642.31854838709683</v>
      </c>
      <c r="G40" s="138">
        <f t="shared" si="10"/>
        <v>673.29861111111109</v>
      </c>
      <c r="H40" s="138">
        <f t="shared" si="11"/>
        <v>579.77688172043008</v>
      </c>
      <c r="I40" s="138">
        <f t="shared" si="12"/>
        <v>523.61155913978496</v>
      </c>
      <c r="J40" s="138">
        <f t="shared" si="13"/>
        <v>351.20555555555558</v>
      </c>
      <c r="K40" s="138">
        <f t="shared" si="14"/>
        <v>354.6236559139785</v>
      </c>
      <c r="L40" s="138">
        <f t="shared" si="15"/>
        <v>501.9736111111111</v>
      </c>
      <c r="M40" s="138">
        <f t="shared" si="16"/>
        <v>654.43817204301081</v>
      </c>
      <c r="N40" s="17">
        <f t="shared" si="5"/>
        <v>529.56392694063925</v>
      </c>
      <c r="P40" s="137">
        <v>2021</v>
      </c>
      <c r="Q40" s="143">
        <v>471334</v>
      </c>
      <c r="R40" s="143">
        <v>399616</v>
      </c>
      <c r="S40" s="143">
        <v>294305</v>
      </c>
      <c r="T40" s="143">
        <v>325113</v>
      </c>
      <c r="U40" s="143">
        <v>477885</v>
      </c>
      <c r="V40" s="143">
        <v>484775</v>
      </c>
      <c r="W40" s="143">
        <v>431354</v>
      </c>
      <c r="X40" s="143">
        <v>389567</v>
      </c>
      <c r="Y40" s="143">
        <v>252868</v>
      </c>
      <c r="Z40" s="143">
        <v>263840</v>
      </c>
      <c r="AA40" s="143">
        <v>361421</v>
      </c>
      <c r="AB40" s="143">
        <v>486902</v>
      </c>
      <c r="AC40" s="19">
        <f t="shared" si="4"/>
        <v>4638980</v>
      </c>
    </row>
    <row r="41" spans="1:29" s="20" customFormat="1" x14ac:dyDescent="0.2">
      <c r="A41" s="22" t="str">
        <f>'(R) Upper Baker'!A41</f>
        <v>Median</v>
      </c>
      <c r="B41" s="23">
        <f t="shared" ref="B41:M41" si="17">MEDIAN(B11:B40)</f>
        <v>564.4354838709678</v>
      </c>
      <c r="C41" s="23">
        <f t="shared" si="17"/>
        <v>564.26264880952385</v>
      </c>
      <c r="D41" s="23">
        <f t="shared" si="17"/>
        <v>522.09072580645159</v>
      </c>
      <c r="E41" s="23">
        <f t="shared" si="17"/>
        <v>563.16527777777776</v>
      </c>
      <c r="F41" s="23">
        <f t="shared" si="17"/>
        <v>663.9361559139785</v>
      </c>
      <c r="G41" s="23">
        <f t="shared" si="17"/>
        <v>672.61597222222213</v>
      </c>
      <c r="H41" s="23">
        <f t="shared" si="17"/>
        <v>621.61760752688167</v>
      </c>
      <c r="I41" s="23">
        <f t="shared" si="17"/>
        <v>529.34206989247309</v>
      </c>
      <c r="J41" s="23">
        <f t="shared" si="17"/>
        <v>389.76180555555555</v>
      </c>
      <c r="K41" s="23">
        <f t="shared" si="17"/>
        <v>402.78629032258061</v>
      </c>
      <c r="L41" s="23">
        <f t="shared" si="17"/>
        <v>500.52430555555554</v>
      </c>
      <c r="M41" s="23">
        <f t="shared" si="17"/>
        <v>528.13104838709683</v>
      </c>
      <c r="N41" s="24">
        <f>SUMPRODUCT(B41:M41,$B$9:$M$9)/$N$9</f>
        <v>543.5175228310502</v>
      </c>
      <c r="O41" s="21"/>
      <c r="P41" s="22" t="str">
        <f>A41</f>
        <v>Median</v>
      </c>
      <c r="Q41" s="26">
        <f t="shared" ref="Q41:AB41" si="18">MEDIAN(Q11:Q40)</f>
        <v>419940</v>
      </c>
      <c r="R41" s="26">
        <f t="shared" si="18"/>
        <v>379184.5</v>
      </c>
      <c r="S41" s="26">
        <f t="shared" si="18"/>
        <v>388435.5</v>
      </c>
      <c r="T41" s="26">
        <f t="shared" si="18"/>
        <v>405479</v>
      </c>
      <c r="U41" s="26">
        <f t="shared" si="18"/>
        <v>493968.5</v>
      </c>
      <c r="V41" s="26">
        <f t="shared" si="18"/>
        <v>484283.5</v>
      </c>
      <c r="W41" s="26">
        <f t="shared" si="18"/>
        <v>462483.5</v>
      </c>
      <c r="X41" s="26">
        <f t="shared" si="18"/>
        <v>393830.5</v>
      </c>
      <c r="Y41" s="26">
        <f t="shared" si="18"/>
        <v>280628.5</v>
      </c>
      <c r="Z41" s="26">
        <f t="shared" si="18"/>
        <v>299673</v>
      </c>
      <c r="AA41" s="26">
        <f t="shared" si="18"/>
        <v>360377.5</v>
      </c>
      <c r="AB41" s="26">
        <f t="shared" si="18"/>
        <v>392929.5</v>
      </c>
      <c r="AC41" s="27">
        <f t="shared" si="4"/>
        <v>4761213.5</v>
      </c>
    </row>
    <row r="42" spans="1:29" x14ac:dyDescent="0.2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21"/>
      <c r="P42" s="44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6"/>
    </row>
    <row r="43" spans="1:29" x14ac:dyDescent="0.2">
      <c r="A43" s="28" t="s">
        <v>61</v>
      </c>
      <c r="B43" s="80">
        <f t="shared" ref="B43:M43" si="19">AVERAGE(B11:B40)</f>
        <v>570.61317204301076</v>
      </c>
      <c r="C43" s="81">
        <f t="shared" si="19"/>
        <v>556.93040674603185</v>
      </c>
      <c r="D43" s="81">
        <f t="shared" si="19"/>
        <v>521.20793010752675</v>
      </c>
      <c r="E43" s="81">
        <f t="shared" si="19"/>
        <v>557.54120370370367</v>
      </c>
      <c r="F43" s="81">
        <f t="shared" si="19"/>
        <v>641.81218637992845</v>
      </c>
      <c r="G43" s="81">
        <f t="shared" si="19"/>
        <v>652.12439814814798</v>
      </c>
      <c r="H43" s="81">
        <f t="shared" si="19"/>
        <v>602.14592293906799</v>
      </c>
      <c r="I43" s="81">
        <f t="shared" si="19"/>
        <v>538.24695340501796</v>
      </c>
      <c r="J43" s="81">
        <f t="shared" si="19"/>
        <v>400.66148148148153</v>
      </c>
      <c r="K43" s="81">
        <f t="shared" si="19"/>
        <v>410.4200268817205</v>
      </c>
      <c r="L43" s="81">
        <f t="shared" si="19"/>
        <v>494.39453703703714</v>
      </c>
      <c r="M43" s="81">
        <f t="shared" si="19"/>
        <v>552.31872759856628</v>
      </c>
      <c r="N43" s="24">
        <f>SUMPRODUCT(B43:M43,$B$9:$M$9)/$N$9</f>
        <v>541.57647260273973</v>
      </c>
      <c r="O43" s="6"/>
      <c r="P43" s="28" t="s">
        <v>61</v>
      </c>
      <c r="Q43" s="83">
        <f t="shared" ref="Q43:AB43" si="20">AVERAGE(Q11:Q40)</f>
        <v>424536.2</v>
      </c>
      <c r="R43" s="84">
        <f t="shared" si="20"/>
        <v>374257.23333333334</v>
      </c>
      <c r="S43" s="84">
        <f t="shared" si="20"/>
        <v>387778.7</v>
      </c>
      <c r="T43" s="84">
        <f t="shared" si="20"/>
        <v>401429.66666666669</v>
      </c>
      <c r="U43" s="84">
        <f t="shared" si="20"/>
        <v>477508.26666666666</v>
      </c>
      <c r="V43" s="84">
        <f t="shared" si="20"/>
        <v>469529.56666666665</v>
      </c>
      <c r="W43" s="84">
        <f t="shared" si="20"/>
        <v>447996.56666666665</v>
      </c>
      <c r="X43" s="84">
        <f t="shared" si="20"/>
        <v>400455.73333333334</v>
      </c>
      <c r="Y43" s="84">
        <f t="shared" si="20"/>
        <v>288476.26666666666</v>
      </c>
      <c r="Z43" s="84">
        <f t="shared" si="20"/>
        <v>305352.5</v>
      </c>
      <c r="AA43" s="84">
        <f t="shared" si="20"/>
        <v>355964.06666666665</v>
      </c>
      <c r="AB43" s="84">
        <f t="shared" si="20"/>
        <v>410925.13333333336</v>
      </c>
      <c r="AC43" s="85">
        <f t="shared" si="4"/>
        <v>4744209.9000000004</v>
      </c>
    </row>
    <row r="44" spans="1:29" x14ac:dyDescent="0.2">
      <c r="A44" s="28" t="s">
        <v>62</v>
      </c>
      <c r="B44" s="78">
        <f>B43-B41</f>
        <v>6.1776881720429628</v>
      </c>
      <c r="C44" s="18">
        <f t="shared" ref="C44:N44" si="21">C43-C41</f>
        <v>-7.3322420634920036</v>
      </c>
      <c r="D44" s="18">
        <f t="shared" si="21"/>
        <v>-0.88279569892483778</v>
      </c>
      <c r="E44" s="18">
        <f t="shared" si="21"/>
        <v>-5.6240740740740875</v>
      </c>
      <c r="F44" s="18">
        <f t="shared" si="21"/>
        <v>-22.123969534050048</v>
      </c>
      <c r="G44" s="18">
        <f t="shared" si="21"/>
        <v>-20.491574074074151</v>
      </c>
      <c r="H44" s="18">
        <f t="shared" si="21"/>
        <v>-19.471684587813684</v>
      </c>
      <c r="I44" s="18">
        <f t="shared" si="21"/>
        <v>8.9048835125448704</v>
      </c>
      <c r="J44" s="18">
        <f t="shared" si="21"/>
        <v>10.899675925925976</v>
      </c>
      <c r="K44" s="18">
        <f t="shared" si="21"/>
        <v>7.6337365591398907</v>
      </c>
      <c r="L44" s="18">
        <f t="shared" si="21"/>
        <v>-6.1297685185184037</v>
      </c>
      <c r="M44" s="18">
        <f t="shared" si="21"/>
        <v>24.187679211469458</v>
      </c>
      <c r="N44" s="79">
        <f t="shared" si="21"/>
        <v>-1.9410502283104734</v>
      </c>
      <c r="O44" s="6"/>
      <c r="P44" s="28" t="s">
        <v>62</v>
      </c>
      <c r="Q44" s="78">
        <f>Q43-Q41</f>
        <v>4596.2000000000116</v>
      </c>
      <c r="R44" s="18">
        <f t="shared" ref="R44:AB44" si="22">R43-R41</f>
        <v>-4927.2666666666628</v>
      </c>
      <c r="S44" s="18">
        <f t="shared" si="22"/>
        <v>-656.79999999998836</v>
      </c>
      <c r="T44" s="18">
        <f t="shared" si="22"/>
        <v>-4049.3333333333139</v>
      </c>
      <c r="U44" s="18">
        <f t="shared" si="22"/>
        <v>-16460.233333333337</v>
      </c>
      <c r="V44" s="18">
        <f t="shared" si="22"/>
        <v>-14753.933333333349</v>
      </c>
      <c r="W44" s="18">
        <f t="shared" si="22"/>
        <v>-14486.933333333349</v>
      </c>
      <c r="X44" s="18">
        <f t="shared" si="22"/>
        <v>6625.2333333333372</v>
      </c>
      <c r="Y44" s="18">
        <f t="shared" si="22"/>
        <v>7847.7666666666628</v>
      </c>
      <c r="Z44" s="18">
        <f t="shared" si="22"/>
        <v>5679.5</v>
      </c>
      <c r="AA44" s="18">
        <f t="shared" si="22"/>
        <v>-4413.4333333333489</v>
      </c>
      <c r="AB44" s="82">
        <f t="shared" si="22"/>
        <v>17995.63333333336</v>
      </c>
      <c r="AC44" s="86">
        <f t="shared" si="4"/>
        <v>-17003.599999999977</v>
      </c>
    </row>
    <row r="45" spans="1:29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29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29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9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7" customFormat="1" x14ac:dyDescent="0.2"/>
    <row r="108" s="7" customFormat="1" x14ac:dyDescent="0.2"/>
    <row r="109" s="7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G167"/>
  <sheetViews>
    <sheetView zoomScale="90" zoomScaleNormal="90" workbookViewId="0">
      <pane xSplit="1" ySplit="7" topLeftCell="B45" activePane="bottomRight" state="frozen"/>
      <selection pane="topRight" activeCell="B1" sqref="B1"/>
      <selection pane="bottomLeft" activeCell="A8" sqref="A8"/>
      <selection pane="bottomRight" activeCell="E60" sqref="E60"/>
    </sheetView>
  </sheetViews>
  <sheetFormatPr defaultRowHeight="15" x14ac:dyDescent="0.25"/>
  <cols>
    <col min="1" max="1" width="8.85546875" style="2"/>
    <col min="2" max="2" width="9.5703125" style="32" customWidth="1"/>
    <col min="3" max="3" width="8.85546875" style="32" customWidth="1"/>
    <col min="4" max="4" width="8.5703125" style="32" customWidth="1"/>
    <col min="5" max="5" width="9" style="32" bestFit="1" customWidth="1"/>
    <col min="6" max="6" width="8.5703125" style="32" customWidth="1"/>
    <col min="7" max="228" width="8.85546875" style="2"/>
    <col min="229" max="233" width="9.5703125" style="2" customWidth="1"/>
    <col min="234" max="249" width="9.140625" style="2" customWidth="1"/>
    <col min="250" max="250" width="11.5703125" style="2" customWidth="1"/>
    <col min="251" max="252" width="9.140625" style="2" customWidth="1"/>
    <col min="253" max="254" width="8.85546875" style="2"/>
    <col min="255" max="256" width="10.5703125" style="2" bestFit="1" customWidth="1"/>
    <col min="257" max="484" width="8.85546875" style="2"/>
    <col min="485" max="489" width="9.5703125" style="2" customWidth="1"/>
    <col min="490" max="505" width="9.140625" style="2" customWidth="1"/>
    <col min="506" max="506" width="11.5703125" style="2" customWidth="1"/>
    <col min="507" max="508" width="9.140625" style="2" customWidth="1"/>
    <col min="509" max="510" width="8.85546875" style="2"/>
    <col min="511" max="512" width="10.5703125" style="2" bestFit="1" customWidth="1"/>
    <col min="513" max="740" width="8.85546875" style="2"/>
    <col min="741" max="745" width="9.5703125" style="2" customWidth="1"/>
    <col min="746" max="761" width="9.140625" style="2" customWidth="1"/>
    <col min="762" max="762" width="11.5703125" style="2" customWidth="1"/>
    <col min="763" max="764" width="9.140625" style="2" customWidth="1"/>
    <col min="765" max="766" width="8.85546875" style="2"/>
    <col min="767" max="768" width="10.5703125" style="2" bestFit="1" customWidth="1"/>
    <col min="769" max="996" width="8.85546875" style="2"/>
    <col min="997" max="1001" width="9.5703125" style="2" customWidth="1"/>
    <col min="1002" max="1017" width="9.140625" style="2" customWidth="1"/>
    <col min="1018" max="1018" width="11.5703125" style="2" customWidth="1"/>
    <col min="1019" max="1020" width="9.140625" style="2" customWidth="1"/>
    <col min="1021" max="1022" width="8.85546875" style="2"/>
    <col min="1023" max="1024" width="10.5703125" style="2" bestFit="1" customWidth="1"/>
    <col min="1025" max="1252" width="8.85546875" style="2"/>
    <col min="1253" max="1257" width="9.5703125" style="2" customWidth="1"/>
    <col min="1258" max="1273" width="9.140625" style="2" customWidth="1"/>
    <col min="1274" max="1274" width="11.5703125" style="2" customWidth="1"/>
    <col min="1275" max="1276" width="9.140625" style="2" customWidth="1"/>
    <col min="1277" max="1278" width="8.85546875" style="2"/>
    <col min="1279" max="1280" width="10.5703125" style="2" bestFit="1" customWidth="1"/>
    <col min="1281" max="1508" width="8.85546875" style="2"/>
    <col min="1509" max="1513" width="9.5703125" style="2" customWidth="1"/>
    <col min="1514" max="1529" width="9.140625" style="2" customWidth="1"/>
    <col min="1530" max="1530" width="11.5703125" style="2" customWidth="1"/>
    <col min="1531" max="1532" width="9.140625" style="2" customWidth="1"/>
    <col min="1533" max="1534" width="8.85546875" style="2"/>
    <col min="1535" max="1536" width="10.5703125" style="2" bestFit="1" customWidth="1"/>
    <col min="1537" max="1764" width="8.85546875" style="2"/>
    <col min="1765" max="1769" width="9.5703125" style="2" customWidth="1"/>
    <col min="1770" max="1785" width="9.140625" style="2" customWidth="1"/>
    <col min="1786" max="1786" width="11.5703125" style="2" customWidth="1"/>
    <col min="1787" max="1788" width="9.140625" style="2" customWidth="1"/>
    <col min="1789" max="1790" width="8.85546875" style="2"/>
    <col min="1791" max="1792" width="10.5703125" style="2" bestFit="1" customWidth="1"/>
    <col min="1793" max="2020" width="8.85546875" style="2"/>
    <col min="2021" max="2025" width="9.5703125" style="2" customWidth="1"/>
    <col min="2026" max="2041" width="9.140625" style="2" customWidth="1"/>
    <col min="2042" max="2042" width="11.5703125" style="2" customWidth="1"/>
    <col min="2043" max="2044" width="9.140625" style="2" customWidth="1"/>
    <col min="2045" max="2046" width="8.85546875" style="2"/>
    <col min="2047" max="2048" width="10.5703125" style="2" bestFit="1" customWidth="1"/>
    <col min="2049" max="2276" width="8.85546875" style="2"/>
    <col min="2277" max="2281" width="9.5703125" style="2" customWidth="1"/>
    <col min="2282" max="2297" width="9.140625" style="2" customWidth="1"/>
    <col min="2298" max="2298" width="11.5703125" style="2" customWidth="1"/>
    <col min="2299" max="2300" width="9.140625" style="2" customWidth="1"/>
    <col min="2301" max="2302" width="8.85546875" style="2"/>
    <col min="2303" max="2304" width="10.5703125" style="2" bestFit="1" customWidth="1"/>
    <col min="2305" max="2532" width="8.85546875" style="2"/>
    <col min="2533" max="2537" width="9.5703125" style="2" customWidth="1"/>
    <col min="2538" max="2553" width="9.140625" style="2" customWidth="1"/>
    <col min="2554" max="2554" width="11.5703125" style="2" customWidth="1"/>
    <col min="2555" max="2556" width="9.140625" style="2" customWidth="1"/>
    <col min="2557" max="2558" width="8.85546875" style="2"/>
    <col min="2559" max="2560" width="10.5703125" style="2" bestFit="1" customWidth="1"/>
    <col min="2561" max="2788" width="8.85546875" style="2"/>
    <col min="2789" max="2793" width="9.5703125" style="2" customWidth="1"/>
    <col min="2794" max="2809" width="9.140625" style="2" customWidth="1"/>
    <col min="2810" max="2810" width="11.5703125" style="2" customWidth="1"/>
    <col min="2811" max="2812" width="9.140625" style="2" customWidth="1"/>
    <col min="2813" max="2814" width="8.85546875" style="2"/>
    <col min="2815" max="2816" width="10.5703125" style="2" bestFit="1" customWidth="1"/>
    <col min="2817" max="3044" width="8.85546875" style="2"/>
    <col min="3045" max="3049" width="9.5703125" style="2" customWidth="1"/>
    <col min="3050" max="3065" width="9.140625" style="2" customWidth="1"/>
    <col min="3066" max="3066" width="11.5703125" style="2" customWidth="1"/>
    <col min="3067" max="3068" width="9.140625" style="2" customWidth="1"/>
    <col min="3069" max="3070" width="8.85546875" style="2"/>
    <col min="3071" max="3072" width="10.5703125" style="2" bestFit="1" customWidth="1"/>
    <col min="3073" max="3300" width="8.85546875" style="2"/>
    <col min="3301" max="3305" width="9.5703125" style="2" customWidth="1"/>
    <col min="3306" max="3321" width="9.140625" style="2" customWidth="1"/>
    <col min="3322" max="3322" width="11.5703125" style="2" customWidth="1"/>
    <col min="3323" max="3324" width="9.140625" style="2" customWidth="1"/>
    <col min="3325" max="3326" width="8.85546875" style="2"/>
    <col min="3327" max="3328" width="10.5703125" style="2" bestFit="1" customWidth="1"/>
    <col min="3329" max="3556" width="8.85546875" style="2"/>
    <col min="3557" max="3561" width="9.5703125" style="2" customWidth="1"/>
    <col min="3562" max="3577" width="9.140625" style="2" customWidth="1"/>
    <col min="3578" max="3578" width="11.5703125" style="2" customWidth="1"/>
    <col min="3579" max="3580" width="9.140625" style="2" customWidth="1"/>
    <col min="3581" max="3582" width="8.85546875" style="2"/>
    <col min="3583" max="3584" width="10.5703125" style="2" bestFit="1" customWidth="1"/>
    <col min="3585" max="3812" width="8.85546875" style="2"/>
    <col min="3813" max="3817" width="9.5703125" style="2" customWidth="1"/>
    <col min="3818" max="3833" width="9.140625" style="2" customWidth="1"/>
    <col min="3834" max="3834" width="11.5703125" style="2" customWidth="1"/>
    <col min="3835" max="3836" width="9.140625" style="2" customWidth="1"/>
    <col min="3837" max="3838" width="8.85546875" style="2"/>
    <col min="3839" max="3840" width="10.5703125" style="2" bestFit="1" customWidth="1"/>
    <col min="3841" max="4068" width="8.85546875" style="2"/>
    <col min="4069" max="4073" width="9.5703125" style="2" customWidth="1"/>
    <col min="4074" max="4089" width="9.140625" style="2" customWidth="1"/>
    <col min="4090" max="4090" width="11.5703125" style="2" customWidth="1"/>
    <col min="4091" max="4092" width="9.140625" style="2" customWidth="1"/>
    <col min="4093" max="4094" width="8.85546875" style="2"/>
    <col min="4095" max="4096" width="10.5703125" style="2" bestFit="1" customWidth="1"/>
    <col min="4097" max="4324" width="8.85546875" style="2"/>
    <col min="4325" max="4329" width="9.5703125" style="2" customWidth="1"/>
    <col min="4330" max="4345" width="9.140625" style="2" customWidth="1"/>
    <col min="4346" max="4346" width="11.5703125" style="2" customWidth="1"/>
    <col min="4347" max="4348" width="9.140625" style="2" customWidth="1"/>
    <col min="4349" max="4350" width="8.85546875" style="2"/>
    <col min="4351" max="4352" width="10.5703125" style="2" bestFit="1" customWidth="1"/>
    <col min="4353" max="4580" width="8.85546875" style="2"/>
    <col min="4581" max="4585" width="9.5703125" style="2" customWidth="1"/>
    <col min="4586" max="4601" width="9.140625" style="2" customWidth="1"/>
    <col min="4602" max="4602" width="11.5703125" style="2" customWidth="1"/>
    <col min="4603" max="4604" width="9.140625" style="2" customWidth="1"/>
    <col min="4605" max="4606" width="8.85546875" style="2"/>
    <col min="4607" max="4608" width="10.5703125" style="2" bestFit="1" customWidth="1"/>
    <col min="4609" max="4836" width="8.85546875" style="2"/>
    <col min="4837" max="4841" width="9.5703125" style="2" customWidth="1"/>
    <col min="4842" max="4857" width="9.140625" style="2" customWidth="1"/>
    <col min="4858" max="4858" width="11.5703125" style="2" customWidth="1"/>
    <col min="4859" max="4860" width="9.140625" style="2" customWidth="1"/>
    <col min="4861" max="4862" width="8.85546875" style="2"/>
    <col min="4863" max="4864" width="10.5703125" style="2" bestFit="1" customWidth="1"/>
    <col min="4865" max="5092" width="8.85546875" style="2"/>
    <col min="5093" max="5097" width="9.5703125" style="2" customWidth="1"/>
    <col min="5098" max="5113" width="9.140625" style="2" customWidth="1"/>
    <col min="5114" max="5114" width="11.5703125" style="2" customWidth="1"/>
    <col min="5115" max="5116" width="9.140625" style="2" customWidth="1"/>
    <col min="5117" max="5118" width="8.85546875" style="2"/>
    <col min="5119" max="5120" width="10.5703125" style="2" bestFit="1" customWidth="1"/>
    <col min="5121" max="5348" width="8.85546875" style="2"/>
    <col min="5349" max="5353" width="9.5703125" style="2" customWidth="1"/>
    <col min="5354" max="5369" width="9.140625" style="2" customWidth="1"/>
    <col min="5370" max="5370" width="11.5703125" style="2" customWidth="1"/>
    <col min="5371" max="5372" width="9.140625" style="2" customWidth="1"/>
    <col min="5373" max="5374" width="8.85546875" style="2"/>
    <col min="5375" max="5376" width="10.5703125" style="2" bestFit="1" customWidth="1"/>
    <col min="5377" max="5604" width="8.85546875" style="2"/>
    <col min="5605" max="5609" width="9.5703125" style="2" customWidth="1"/>
    <col min="5610" max="5625" width="9.140625" style="2" customWidth="1"/>
    <col min="5626" max="5626" width="11.5703125" style="2" customWidth="1"/>
    <col min="5627" max="5628" width="9.140625" style="2" customWidth="1"/>
    <col min="5629" max="5630" width="8.85546875" style="2"/>
    <col min="5631" max="5632" width="10.5703125" style="2" bestFit="1" customWidth="1"/>
    <col min="5633" max="5860" width="8.85546875" style="2"/>
    <col min="5861" max="5865" width="9.5703125" style="2" customWidth="1"/>
    <col min="5866" max="5881" width="9.140625" style="2" customWidth="1"/>
    <col min="5882" max="5882" width="11.5703125" style="2" customWidth="1"/>
    <col min="5883" max="5884" width="9.140625" style="2" customWidth="1"/>
    <col min="5885" max="5886" width="8.85546875" style="2"/>
    <col min="5887" max="5888" width="10.5703125" style="2" bestFit="1" customWidth="1"/>
    <col min="5889" max="6116" width="8.85546875" style="2"/>
    <col min="6117" max="6121" width="9.5703125" style="2" customWidth="1"/>
    <col min="6122" max="6137" width="9.140625" style="2" customWidth="1"/>
    <col min="6138" max="6138" width="11.5703125" style="2" customWidth="1"/>
    <col min="6139" max="6140" width="9.140625" style="2" customWidth="1"/>
    <col min="6141" max="6142" width="8.85546875" style="2"/>
    <col min="6143" max="6144" width="10.5703125" style="2" bestFit="1" customWidth="1"/>
    <col min="6145" max="6372" width="8.85546875" style="2"/>
    <col min="6373" max="6377" width="9.5703125" style="2" customWidth="1"/>
    <col min="6378" max="6393" width="9.140625" style="2" customWidth="1"/>
    <col min="6394" max="6394" width="11.5703125" style="2" customWidth="1"/>
    <col min="6395" max="6396" width="9.140625" style="2" customWidth="1"/>
    <col min="6397" max="6398" width="8.85546875" style="2"/>
    <col min="6399" max="6400" width="10.5703125" style="2" bestFit="1" customWidth="1"/>
    <col min="6401" max="6628" width="8.85546875" style="2"/>
    <col min="6629" max="6633" width="9.5703125" style="2" customWidth="1"/>
    <col min="6634" max="6649" width="9.140625" style="2" customWidth="1"/>
    <col min="6650" max="6650" width="11.5703125" style="2" customWidth="1"/>
    <col min="6651" max="6652" width="9.140625" style="2" customWidth="1"/>
    <col min="6653" max="6654" width="8.85546875" style="2"/>
    <col min="6655" max="6656" width="10.5703125" style="2" bestFit="1" customWidth="1"/>
    <col min="6657" max="6884" width="8.85546875" style="2"/>
    <col min="6885" max="6889" width="9.5703125" style="2" customWidth="1"/>
    <col min="6890" max="6905" width="9.140625" style="2" customWidth="1"/>
    <col min="6906" max="6906" width="11.5703125" style="2" customWidth="1"/>
    <col min="6907" max="6908" width="9.140625" style="2" customWidth="1"/>
    <col min="6909" max="6910" width="8.85546875" style="2"/>
    <col min="6911" max="6912" width="10.5703125" style="2" bestFit="1" customWidth="1"/>
    <col min="6913" max="7140" width="8.85546875" style="2"/>
    <col min="7141" max="7145" width="9.5703125" style="2" customWidth="1"/>
    <col min="7146" max="7161" width="9.140625" style="2" customWidth="1"/>
    <col min="7162" max="7162" width="11.5703125" style="2" customWidth="1"/>
    <col min="7163" max="7164" width="9.140625" style="2" customWidth="1"/>
    <col min="7165" max="7166" width="8.85546875" style="2"/>
    <col min="7167" max="7168" width="10.5703125" style="2" bestFit="1" customWidth="1"/>
    <col min="7169" max="7396" width="8.85546875" style="2"/>
    <col min="7397" max="7401" width="9.5703125" style="2" customWidth="1"/>
    <col min="7402" max="7417" width="9.140625" style="2" customWidth="1"/>
    <col min="7418" max="7418" width="11.5703125" style="2" customWidth="1"/>
    <col min="7419" max="7420" width="9.140625" style="2" customWidth="1"/>
    <col min="7421" max="7422" width="8.85546875" style="2"/>
    <col min="7423" max="7424" width="10.5703125" style="2" bestFit="1" customWidth="1"/>
    <col min="7425" max="7652" width="8.85546875" style="2"/>
    <col min="7653" max="7657" width="9.5703125" style="2" customWidth="1"/>
    <col min="7658" max="7673" width="9.140625" style="2" customWidth="1"/>
    <col min="7674" max="7674" width="11.5703125" style="2" customWidth="1"/>
    <col min="7675" max="7676" width="9.140625" style="2" customWidth="1"/>
    <col min="7677" max="7678" width="8.85546875" style="2"/>
    <col min="7679" max="7680" width="10.5703125" style="2" bestFit="1" customWidth="1"/>
    <col min="7681" max="7908" width="8.85546875" style="2"/>
    <col min="7909" max="7913" width="9.5703125" style="2" customWidth="1"/>
    <col min="7914" max="7929" width="9.140625" style="2" customWidth="1"/>
    <col min="7930" max="7930" width="11.5703125" style="2" customWidth="1"/>
    <col min="7931" max="7932" width="9.140625" style="2" customWidth="1"/>
    <col min="7933" max="7934" width="8.85546875" style="2"/>
    <col min="7935" max="7936" width="10.5703125" style="2" bestFit="1" customWidth="1"/>
    <col min="7937" max="8164" width="8.85546875" style="2"/>
    <col min="8165" max="8169" width="9.5703125" style="2" customWidth="1"/>
    <col min="8170" max="8185" width="9.140625" style="2" customWidth="1"/>
    <col min="8186" max="8186" width="11.5703125" style="2" customWidth="1"/>
    <col min="8187" max="8188" width="9.140625" style="2" customWidth="1"/>
    <col min="8189" max="8190" width="8.85546875" style="2"/>
    <col min="8191" max="8192" width="10.5703125" style="2" bestFit="1" customWidth="1"/>
    <col min="8193" max="8420" width="8.85546875" style="2"/>
    <col min="8421" max="8425" width="9.5703125" style="2" customWidth="1"/>
    <col min="8426" max="8441" width="9.140625" style="2" customWidth="1"/>
    <col min="8442" max="8442" width="11.5703125" style="2" customWidth="1"/>
    <col min="8443" max="8444" width="9.140625" style="2" customWidth="1"/>
    <col min="8445" max="8446" width="8.85546875" style="2"/>
    <col min="8447" max="8448" width="10.5703125" style="2" bestFit="1" customWidth="1"/>
    <col min="8449" max="8676" width="8.85546875" style="2"/>
    <col min="8677" max="8681" width="9.5703125" style="2" customWidth="1"/>
    <col min="8682" max="8697" width="9.140625" style="2" customWidth="1"/>
    <col min="8698" max="8698" width="11.5703125" style="2" customWidth="1"/>
    <col min="8699" max="8700" width="9.140625" style="2" customWidth="1"/>
    <col min="8701" max="8702" width="8.85546875" style="2"/>
    <col min="8703" max="8704" width="10.5703125" style="2" bestFit="1" customWidth="1"/>
    <col min="8705" max="8932" width="8.85546875" style="2"/>
    <col min="8933" max="8937" width="9.5703125" style="2" customWidth="1"/>
    <col min="8938" max="8953" width="9.140625" style="2" customWidth="1"/>
    <col min="8954" max="8954" width="11.5703125" style="2" customWidth="1"/>
    <col min="8955" max="8956" width="9.140625" style="2" customWidth="1"/>
    <col min="8957" max="8958" width="8.85546875" style="2"/>
    <col min="8959" max="8960" width="10.5703125" style="2" bestFit="1" customWidth="1"/>
    <col min="8961" max="9188" width="8.85546875" style="2"/>
    <col min="9189" max="9193" width="9.5703125" style="2" customWidth="1"/>
    <col min="9194" max="9209" width="9.140625" style="2" customWidth="1"/>
    <col min="9210" max="9210" width="11.5703125" style="2" customWidth="1"/>
    <col min="9211" max="9212" width="9.140625" style="2" customWidth="1"/>
    <col min="9213" max="9214" width="8.85546875" style="2"/>
    <col min="9215" max="9216" width="10.5703125" style="2" bestFit="1" customWidth="1"/>
    <col min="9217" max="9444" width="8.85546875" style="2"/>
    <col min="9445" max="9449" width="9.5703125" style="2" customWidth="1"/>
    <col min="9450" max="9465" width="9.140625" style="2" customWidth="1"/>
    <col min="9466" max="9466" width="11.5703125" style="2" customWidth="1"/>
    <col min="9467" max="9468" width="9.140625" style="2" customWidth="1"/>
    <col min="9469" max="9470" width="8.85546875" style="2"/>
    <col min="9471" max="9472" width="10.5703125" style="2" bestFit="1" customWidth="1"/>
    <col min="9473" max="9700" width="8.85546875" style="2"/>
    <col min="9701" max="9705" width="9.5703125" style="2" customWidth="1"/>
    <col min="9706" max="9721" width="9.140625" style="2" customWidth="1"/>
    <col min="9722" max="9722" width="11.5703125" style="2" customWidth="1"/>
    <col min="9723" max="9724" width="9.140625" style="2" customWidth="1"/>
    <col min="9725" max="9726" width="8.85546875" style="2"/>
    <col min="9727" max="9728" width="10.5703125" style="2" bestFit="1" customWidth="1"/>
    <col min="9729" max="9956" width="8.85546875" style="2"/>
    <col min="9957" max="9961" width="9.5703125" style="2" customWidth="1"/>
    <col min="9962" max="9977" width="9.140625" style="2" customWidth="1"/>
    <col min="9978" max="9978" width="11.5703125" style="2" customWidth="1"/>
    <col min="9979" max="9980" width="9.140625" style="2" customWidth="1"/>
    <col min="9981" max="9982" width="8.85546875" style="2"/>
    <col min="9983" max="9984" width="10.5703125" style="2" bestFit="1" customWidth="1"/>
    <col min="9985" max="10212" width="8.85546875" style="2"/>
    <col min="10213" max="10217" width="9.5703125" style="2" customWidth="1"/>
    <col min="10218" max="10233" width="9.140625" style="2" customWidth="1"/>
    <col min="10234" max="10234" width="11.5703125" style="2" customWidth="1"/>
    <col min="10235" max="10236" width="9.140625" style="2" customWidth="1"/>
    <col min="10237" max="10238" width="8.85546875" style="2"/>
    <col min="10239" max="10240" width="10.5703125" style="2" bestFit="1" customWidth="1"/>
    <col min="10241" max="10468" width="8.85546875" style="2"/>
    <col min="10469" max="10473" width="9.5703125" style="2" customWidth="1"/>
    <col min="10474" max="10489" width="9.140625" style="2" customWidth="1"/>
    <col min="10490" max="10490" width="11.5703125" style="2" customWidth="1"/>
    <col min="10491" max="10492" width="9.140625" style="2" customWidth="1"/>
    <col min="10493" max="10494" width="8.85546875" style="2"/>
    <col min="10495" max="10496" width="10.5703125" style="2" bestFit="1" customWidth="1"/>
    <col min="10497" max="10724" width="8.85546875" style="2"/>
    <col min="10725" max="10729" width="9.5703125" style="2" customWidth="1"/>
    <col min="10730" max="10745" width="9.140625" style="2" customWidth="1"/>
    <col min="10746" max="10746" width="11.5703125" style="2" customWidth="1"/>
    <col min="10747" max="10748" width="9.140625" style="2" customWidth="1"/>
    <col min="10749" max="10750" width="8.85546875" style="2"/>
    <col min="10751" max="10752" width="10.5703125" style="2" bestFit="1" customWidth="1"/>
    <col min="10753" max="10980" width="8.85546875" style="2"/>
    <col min="10981" max="10985" width="9.5703125" style="2" customWidth="1"/>
    <col min="10986" max="11001" width="9.140625" style="2" customWidth="1"/>
    <col min="11002" max="11002" width="11.5703125" style="2" customWidth="1"/>
    <col min="11003" max="11004" width="9.140625" style="2" customWidth="1"/>
    <col min="11005" max="11006" width="8.85546875" style="2"/>
    <col min="11007" max="11008" width="10.5703125" style="2" bestFit="1" customWidth="1"/>
    <col min="11009" max="11236" width="8.85546875" style="2"/>
    <col min="11237" max="11241" width="9.5703125" style="2" customWidth="1"/>
    <col min="11242" max="11257" width="9.140625" style="2" customWidth="1"/>
    <col min="11258" max="11258" width="11.5703125" style="2" customWidth="1"/>
    <col min="11259" max="11260" width="9.140625" style="2" customWidth="1"/>
    <col min="11261" max="11262" width="8.85546875" style="2"/>
    <col min="11263" max="11264" width="10.5703125" style="2" bestFit="1" customWidth="1"/>
    <col min="11265" max="11492" width="8.85546875" style="2"/>
    <col min="11493" max="11497" width="9.5703125" style="2" customWidth="1"/>
    <col min="11498" max="11513" width="9.140625" style="2" customWidth="1"/>
    <col min="11514" max="11514" width="11.5703125" style="2" customWidth="1"/>
    <col min="11515" max="11516" width="9.140625" style="2" customWidth="1"/>
    <col min="11517" max="11518" width="8.85546875" style="2"/>
    <col min="11519" max="11520" width="10.5703125" style="2" bestFit="1" customWidth="1"/>
    <col min="11521" max="11748" width="8.85546875" style="2"/>
    <col min="11749" max="11753" width="9.5703125" style="2" customWidth="1"/>
    <col min="11754" max="11769" width="9.140625" style="2" customWidth="1"/>
    <col min="11770" max="11770" width="11.5703125" style="2" customWidth="1"/>
    <col min="11771" max="11772" width="9.140625" style="2" customWidth="1"/>
    <col min="11773" max="11774" width="8.85546875" style="2"/>
    <col min="11775" max="11776" width="10.5703125" style="2" bestFit="1" customWidth="1"/>
    <col min="11777" max="12004" width="8.85546875" style="2"/>
    <col min="12005" max="12009" width="9.5703125" style="2" customWidth="1"/>
    <col min="12010" max="12025" width="9.140625" style="2" customWidth="1"/>
    <col min="12026" max="12026" width="11.5703125" style="2" customWidth="1"/>
    <col min="12027" max="12028" width="9.140625" style="2" customWidth="1"/>
    <col min="12029" max="12030" width="8.85546875" style="2"/>
    <col min="12031" max="12032" width="10.5703125" style="2" bestFit="1" customWidth="1"/>
    <col min="12033" max="12260" width="8.85546875" style="2"/>
    <col min="12261" max="12265" width="9.5703125" style="2" customWidth="1"/>
    <col min="12266" max="12281" width="9.140625" style="2" customWidth="1"/>
    <col min="12282" max="12282" width="11.5703125" style="2" customWidth="1"/>
    <col min="12283" max="12284" width="9.140625" style="2" customWidth="1"/>
    <col min="12285" max="12286" width="8.85546875" style="2"/>
    <col min="12287" max="12288" width="10.5703125" style="2" bestFit="1" customWidth="1"/>
    <col min="12289" max="12516" width="8.85546875" style="2"/>
    <col min="12517" max="12521" width="9.5703125" style="2" customWidth="1"/>
    <col min="12522" max="12537" width="9.140625" style="2" customWidth="1"/>
    <col min="12538" max="12538" width="11.5703125" style="2" customWidth="1"/>
    <col min="12539" max="12540" width="9.140625" style="2" customWidth="1"/>
    <col min="12541" max="12542" width="8.85546875" style="2"/>
    <col min="12543" max="12544" width="10.5703125" style="2" bestFit="1" customWidth="1"/>
    <col min="12545" max="12772" width="8.85546875" style="2"/>
    <col min="12773" max="12777" width="9.5703125" style="2" customWidth="1"/>
    <col min="12778" max="12793" width="9.140625" style="2" customWidth="1"/>
    <col min="12794" max="12794" width="11.5703125" style="2" customWidth="1"/>
    <col min="12795" max="12796" width="9.140625" style="2" customWidth="1"/>
    <col min="12797" max="12798" width="8.85546875" style="2"/>
    <col min="12799" max="12800" width="10.5703125" style="2" bestFit="1" customWidth="1"/>
    <col min="12801" max="13028" width="8.85546875" style="2"/>
    <col min="13029" max="13033" width="9.5703125" style="2" customWidth="1"/>
    <col min="13034" max="13049" width="9.140625" style="2" customWidth="1"/>
    <col min="13050" max="13050" width="11.5703125" style="2" customWidth="1"/>
    <col min="13051" max="13052" width="9.140625" style="2" customWidth="1"/>
    <col min="13053" max="13054" width="8.85546875" style="2"/>
    <col min="13055" max="13056" width="10.5703125" style="2" bestFit="1" customWidth="1"/>
    <col min="13057" max="13284" width="8.85546875" style="2"/>
    <col min="13285" max="13289" width="9.5703125" style="2" customWidth="1"/>
    <col min="13290" max="13305" width="9.140625" style="2" customWidth="1"/>
    <col min="13306" max="13306" width="11.5703125" style="2" customWidth="1"/>
    <col min="13307" max="13308" width="9.140625" style="2" customWidth="1"/>
    <col min="13309" max="13310" width="8.85546875" style="2"/>
    <col min="13311" max="13312" width="10.5703125" style="2" bestFit="1" customWidth="1"/>
    <col min="13313" max="13540" width="8.85546875" style="2"/>
    <col min="13541" max="13545" width="9.5703125" style="2" customWidth="1"/>
    <col min="13546" max="13561" width="9.140625" style="2" customWidth="1"/>
    <col min="13562" max="13562" width="11.5703125" style="2" customWidth="1"/>
    <col min="13563" max="13564" width="9.140625" style="2" customWidth="1"/>
    <col min="13565" max="13566" width="8.85546875" style="2"/>
    <col min="13567" max="13568" width="10.5703125" style="2" bestFit="1" customWidth="1"/>
    <col min="13569" max="13796" width="8.85546875" style="2"/>
    <col min="13797" max="13801" width="9.5703125" style="2" customWidth="1"/>
    <col min="13802" max="13817" width="9.140625" style="2" customWidth="1"/>
    <col min="13818" max="13818" width="11.5703125" style="2" customWidth="1"/>
    <col min="13819" max="13820" width="9.140625" style="2" customWidth="1"/>
    <col min="13821" max="13822" width="8.85546875" style="2"/>
    <col min="13823" max="13824" width="10.5703125" style="2" bestFit="1" customWidth="1"/>
    <col min="13825" max="14052" width="8.85546875" style="2"/>
    <col min="14053" max="14057" width="9.5703125" style="2" customWidth="1"/>
    <col min="14058" max="14073" width="9.140625" style="2" customWidth="1"/>
    <col min="14074" max="14074" width="11.5703125" style="2" customWidth="1"/>
    <col min="14075" max="14076" width="9.140625" style="2" customWidth="1"/>
    <col min="14077" max="14078" width="8.85546875" style="2"/>
    <col min="14079" max="14080" width="10.5703125" style="2" bestFit="1" customWidth="1"/>
    <col min="14081" max="14308" width="8.85546875" style="2"/>
    <col min="14309" max="14313" width="9.5703125" style="2" customWidth="1"/>
    <col min="14314" max="14329" width="9.140625" style="2" customWidth="1"/>
    <col min="14330" max="14330" width="11.5703125" style="2" customWidth="1"/>
    <col min="14331" max="14332" width="9.140625" style="2" customWidth="1"/>
    <col min="14333" max="14334" width="8.85546875" style="2"/>
    <col min="14335" max="14336" width="10.5703125" style="2" bestFit="1" customWidth="1"/>
    <col min="14337" max="14564" width="8.85546875" style="2"/>
    <col min="14565" max="14569" width="9.5703125" style="2" customWidth="1"/>
    <col min="14570" max="14585" width="9.140625" style="2" customWidth="1"/>
    <col min="14586" max="14586" width="11.5703125" style="2" customWidth="1"/>
    <col min="14587" max="14588" width="9.140625" style="2" customWidth="1"/>
    <col min="14589" max="14590" width="8.85546875" style="2"/>
    <col min="14591" max="14592" width="10.5703125" style="2" bestFit="1" customWidth="1"/>
    <col min="14593" max="14820" width="8.85546875" style="2"/>
    <col min="14821" max="14825" width="9.5703125" style="2" customWidth="1"/>
    <col min="14826" max="14841" width="9.140625" style="2" customWidth="1"/>
    <col min="14842" max="14842" width="11.5703125" style="2" customWidth="1"/>
    <col min="14843" max="14844" width="9.140625" style="2" customWidth="1"/>
    <col min="14845" max="14846" width="8.85546875" style="2"/>
    <col min="14847" max="14848" width="10.5703125" style="2" bestFit="1" customWidth="1"/>
    <col min="14849" max="15076" width="8.85546875" style="2"/>
    <col min="15077" max="15081" width="9.5703125" style="2" customWidth="1"/>
    <col min="15082" max="15097" width="9.140625" style="2" customWidth="1"/>
    <col min="15098" max="15098" width="11.5703125" style="2" customWidth="1"/>
    <col min="15099" max="15100" width="9.140625" style="2" customWidth="1"/>
    <col min="15101" max="15102" width="8.85546875" style="2"/>
    <col min="15103" max="15104" width="10.5703125" style="2" bestFit="1" customWidth="1"/>
    <col min="15105" max="15332" width="8.85546875" style="2"/>
    <col min="15333" max="15337" width="9.5703125" style="2" customWidth="1"/>
    <col min="15338" max="15353" width="9.140625" style="2" customWidth="1"/>
    <col min="15354" max="15354" width="11.5703125" style="2" customWidth="1"/>
    <col min="15355" max="15356" width="9.140625" style="2" customWidth="1"/>
    <col min="15357" max="15358" width="8.85546875" style="2"/>
    <col min="15359" max="15360" width="10.5703125" style="2" bestFit="1" customWidth="1"/>
    <col min="15361" max="15588" width="8.85546875" style="2"/>
    <col min="15589" max="15593" width="9.5703125" style="2" customWidth="1"/>
    <col min="15594" max="15609" width="9.140625" style="2" customWidth="1"/>
    <col min="15610" max="15610" width="11.5703125" style="2" customWidth="1"/>
    <col min="15611" max="15612" width="9.140625" style="2" customWidth="1"/>
    <col min="15613" max="15614" width="8.85546875" style="2"/>
    <col min="15615" max="15616" width="10.5703125" style="2" bestFit="1" customWidth="1"/>
    <col min="15617" max="15844" width="8.85546875" style="2"/>
    <col min="15845" max="15849" width="9.5703125" style="2" customWidth="1"/>
    <col min="15850" max="15865" width="9.140625" style="2" customWidth="1"/>
    <col min="15866" max="15866" width="11.5703125" style="2" customWidth="1"/>
    <col min="15867" max="15868" width="9.140625" style="2" customWidth="1"/>
    <col min="15869" max="15870" width="8.85546875" style="2"/>
    <col min="15871" max="15872" width="10.5703125" style="2" bestFit="1" customWidth="1"/>
    <col min="15873" max="16100" width="8.85546875" style="2"/>
    <col min="16101" max="16105" width="9.5703125" style="2" customWidth="1"/>
    <col min="16106" max="16121" width="9.140625" style="2" customWidth="1"/>
    <col min="16122" max="16122" width="11.5703125" style="2" customWidth="1"/>
    <col min="16123" max="16124" width="9.140625" style="2" customWidth="1"/>
    <col min="16125" max="16126" width="8.85546875" style="2"/>
    <col min="16127" max="16128" width="10.5703125" style="2" bestFit="1" customWidth="1"/>
    <col min="16129" max="16365" width="8.85546875" style="2"/>
    <col min="16366" max="16384" width="8.85546875" style="2" customWidth="1"/>
  </cols>
  <sheetData>
    <row r="1" spans="1:7" ht="18.75" x14ac:dyDescent="0.3">
      <c r="A1" s="41" t="s">
        <v>30</v>
      </c>
    </row>
    <row r="2" spans="1:7" ht="15.75" x14ac:dyDescent="0.25">
      <c r="A2" s="42" t="s">
        <v>97</v>
      </c>
    </row>
    <row r="3" spans="1:7" ht="21" x14ac:dyDescent="0.35">
      <c r="A3" s="43" t="s">
        <v>58</v>
      </c>
    </row>
    <row r="4" spans="1:7" ht="15.75" x14ac:dyDescent="0.25">
      <c r="A4" s="38"/>
    </row>
    <row r="5" spans="1:7" x14ac:dyDescent="0.25">
      <c r="A5" s="20"/>
    </row>
    <row r="6" spans="1:7" x14ac:dyDescent="0.25">
      <c r="A6" s="20"/>
      <c r="B6" s="181" t="s">
        <v>5</v>
      </c>
      <c r="C6" s="182"/>
      <c r="D6" s="182"/>
      <c r="E6" s="182"/>
      <c r="F6" s="183"/>
    </row>
    <row r="7" spans="1:7" s="39" customFormat="1" ht="15.75" thickBot="1" x14ac:dyDescent="0.3">
      <c r="A7" s="59"/>
      <c r="B7" s="60" t="s">
        <v>6</v>
      </c>
      <c r="C7" s="60" t="s">
        <v>7</v>
      </c>
      <c r="D7" s="60" t="s">
        <v>8</v>
      </c>
      <c r="E7" s="60" t="s">
        <v>9</v>
      </c>
      <c r="F7" s="60" t="s">
        <v>10</v>
      </c>
    </row>
    <row r="8" spans="1:7" ht="13.5" customHeight="1" thickTop="1" x14ac:dyDescent="0.25">
      <c r="A8" s="103">
        <v>44197</v>
      </c>
      <c r="B8" s="101">
        <v>0.24163750000000001</v>
      </c>
      <c r="C8" s="104">
        <v>0.25</v>
      </c>
      <c r="D8" s="104">
        <v>0.25</v>
      </c>
      <c r="E8" s="101">
        <v>4.9700000000000001E-2</v>
      </c>
      <c r="F8" s="101">
        <v>4.9700000000000001E-2</v>
      </c>
    </row>
    <row r="9" spans="1:7" ht="13.5" customHeight="1" x14ac:dyDescent="0.25">
      <c r="A9" s="103">
        <v>44228</v>
      </c>
      <c r="B9" s="101">
        <v>0.24163750000000001</v>
      </c>
      <c r="C9" s="104">
        <v>0.25</v>
      </c>
      <c r="D9" s="104">
        <v>0.25</v>
      </c>
      <c r="E9" s="101">
        <v>4.9700000000000001E-2</v>
      </c>
      <c r="F9" s="101">
        <v>4.9700000000000001E-2</v>
      </c>
    </row>
    <row r="10" spans="1:7" ht="13.5" customHeight="1" x14ac:dyDescent="0.25">
      <c r="A10" s="103">
        <v>44256</v>
      </c>
      <c r="B10" s="101">
        <v>0.2875645</v>
      </c>
      <c r="C10" s="104">
        <v>0.25</v>
      </c>
      <c r="D10" s="104">
        <v>0.25</v>
      </c>
      <c r="E10" s="101">
        <v>4.9700000000000001E-2</v>
      </c>
      <c r="F10" s="101">
        <v>4.9700000000000001E-2</v>
      </c>
    </row>
    <row r="11" spans="1:7" ht="13.5" customHeight="1" x14ac:dyDescent="0.25">
      <c r="A11" s="103">
        <v>44287</v>
      </c>
      <c r="B11" s="101">
        <v>0.337366</v>
      </c>
      <c r="C11" s="104">
        <v>0.25</v>
      </c>
      <c r="D11" s="104">
        <v>0.25</v>
      </c>
      <c r="E11" s="101">
        <v>4.9700000000000001E-2</v>
      </c>
      <c r="F11" s="101">
        <v>4.9700000000000001E-2</v>
      </c>
    </row>
    <row r="12" spans="1:7" ht="13.5" customHeight="1" x14ac:dyDescent="0.25">
      <c r="A12" s="103">
        <v>44317</v>
      </c>
      <c r="B12" s="101">
        <v>0.337366</v>
      </c>
      <c r="C12" s="104">
        <v>0.25</v>
      </c>
      <c r="D12" s="104">
        <v>0.25</v>
      </c>
      <c r="E12" s="101">
        <v>4.9700000000000001E-2</v>
      </c>
      <c r="F12" s="101">
        <v>4.9700000000000001E-2</v>
      </c>
    </row>
    <row r="13" spans="1:7" s="40" customFormat="1" ht="13.5" customHeight="1" x14ac:dyDescent="0.25">
      <c r="A13" s="116">
        <v>44348</v>
      </c>
      <c r="B13" s="107">
        <v>0.337366</v>
      </c>
      <c r="C13" s="106">
        <v>0.25</v>
      </c>
      <c r="D13" s="106">
        <v>0.25</v>
      </c>
      <c r="E13" s="107">
        <v>4.9700000000000001E-2</v>
      </c>
      <c r="F13" s="107">
        <v>4.9700000000000001E-2</v>
      </c>
      <c r="G13" s="50"/>
    </row>
    <row r="14" spans="1:7" s="40" customFormat="1" ht="13.5" customHeight="1" x14ac:dyDescent="0.25">
      <c r="A14" s="116">
        <v>44378</v>
      </c>
      <c r="B14" s="107">
        <v>0.337366</v>
      </c>
      <c r="C14" s="106">
        <v>0.25</v>
      </c>
      <c r="D14" s="106">
        <v>0.25</v>
      </c>
      <c r="E14" s="107">
        <v>4.9700000000000001E-2</v>
      </c>
      <c r="F14" s="107">
        <v>4.9700000000000001E-2</v>
      </c>
      <c r="G14" s="50"/>
    </row>
    <row r="15" spans="1:7" s="40" customFormat="1" ht="13.5" customHeight="1" x14ac:dyDescent="0.25">
      <c r="A15" s="116">
        <v>44409</v>
      </c>
      <c r="B15" s="107">
        <v>0.337366</v>
      </c>
      <c r="C15" s="106">
        <v>0.25</v>
      </c>
      <c r="D15" s="106">
        <v>0.25</v>
      </c>
      <c r="E15" s="107">
        <v>4.9700000000000001E-2</v>
      </c>
      <c r="F15" s="107">
        <v>4.9700000000000001E-2</v>
      </c>
      <c r="G15" s="50"/>
    </row>
    <row r="16" spans="1:7" s="40" customFormat="1" ht="13.5" customHeight="1" x14ac:dyDescent="0.25">
      <c r="A16" s="116">
        <v>44440</v>
      </c>
      <c r="B16" s="107">
        <v>0.2875645</v>
      </c>
      <c r="C16" s="106">
        <v>0.25</v>
      </c>
      <c r="D16" s="106">
        <v>0.25</v>
      </c>
      <c r="E16" s="107">
        <v>4.9700000000000001E-2</v>
      </c>
      <c r="F16" s="107">
        <v>4.9700000000000001E-2</v>
      </c>
      <c r="G16" s="50"/>
    </row>
    <row r="17" spans="1:7" s="40" customFormat="1" ht="13.5" customHeight="1" x14ac:dyDescent="0.25">
      <c r="A17" s="116">
        <v>44470</v>
      </c>
      <c r="B17" s="107">
        <v>0.2875645</v>
      </c>
      <c r="C17" s="106">
        <v>0.25</v>
      </c>
      <c r="D17" s="106">
        <v>0.25</v>
      </c>
      <c r="E17" s="107">
        <v>4.9700000000000001E-2</v>
      </c>
      <c r="F17" s="107">
        <v>4.9700000000000001E-2</v>
      </c>
      <c r="G17" s="50"/>
    </row>
    <row r="18" spans="1:7" s="40" customFormat="1" ht="13.5" customHeight="1" x14ac:dyDescent="0.25">
      <c r="A18" s="116">
        <v>44501</v>
      </c>
      <c r="B18" s="107">
        <v>0.2875645</v>
      </c>
      <c r="C18" s="106">
        <v>0.25</v>
      </c>
      <c r="D18" s="106">
        <v>0.25</v>
      </c>
      <c r="E18" s="107">
        <v>4.9700000000000001E-2</v>
      </c>
      <c r="F18" s="107">
        <v>4.9700000000000001E-2</v>
      </c>
      <c r="G18" s="50"/>
    </row>
    <row r="19" spans="1:7" s="40" customFormat="1" ht="13.5" customHeight="1" thickBot="1" x14ac:dyDescent="0.3">
      <c r="A19" s="117">
        <v>44531</v>
      </c>
      <c r="B19" s="108">
        <v>0.24163750000000001</v>
      </c>
      <c r="C19" s="109">
        <v>0.25</v>
      </c>
      <c r="D19" s="109">
        <v>0.25</v>
      </c>
      <c r="E19" s="108">
        <v>4.9700000000000001E-2</v>
      </c>
      <c r="F19" s="108">
        <v>4.9700000000000001E-2</v>
      </c>
      <c r="G19" s="50"/>
    </row>
    <row r="20" spans="1:7" s="40" customFormat="1" ht="13.5" customHeight="1" thickTop="1" x14ac:dyDescent="0.25">
      <c r="A20" s="118">
        <v>44562</v>
      </c>
      <c r="B20" s="110">
        <v>0.26393949999999999</v>
      </c>
      <c r="C20" s="111">
        <v>0.3</v>
      </c>
      <c r="D20" s="111">
        <v>0.3</v>
      </c>
      <c r="E20" s="110">
        <v>4.9300000000000004E-2</v>
      </c>
      <c r="F20" s="110">
        <v>4.9300000000000004E-2</v>
      </c>
      <c r="G20" s="50"/>
    </row>
    <row r="21" spans="1:7" s="40" customFormat="1" ht="13.5" customHeight="1" x14ac:dyDescent="0.25">
      <c r="A21" s="116">
        <v>44593</v>
      </c>
      <c r="B21" s="107">
        <v>0.26393949999999999</v>
      </c>
      <c r="C21" s="106">
        <v>0.3</v>
      </c>
      <c r="D21" s="106">
        <v>0.3</v>
      </c>
      <c r="E21" s="107">
        <v>4.9300000000000004E-2</v>
      </c>
      <c r="F21" s="107">
        <v>4.9300000000000004E-2</v>
      </c>
      <c r="G21" s="50"/>
    </row>
    <row r="22" spans="1:7" s="40" customFormat="1" ht="13.5" customHeight="1" x14ac:dyDescent="0.25">
      <c r="A22" s="116">
        <v>44621</v>
      </c>
      <c r="B22" s="107">
        <v>0.30277899999999996</v>
      </c>
      <c r="C22" s="106">
        <v>0.3</v>
      </c>
      <c r="D22" s="106">
        <v>0.3</v>
      </c>
      <c r="E22" s="107">
        <v>4.9300000000000004E-2</v>
      </c>
      <c r="F22" s="107">
        <v>4.9300000000000004E-2</v>
      </c>
      <c r="G22" s="50"/>
    </row>
    <row r="23" spans="1:7" s="40" customFormat="1" ht="13.5" customHeight="1" x14ac:dyDescent="0.25">
      <c r="A23" s="116">
        <v>44652</v>
      </c>
      <c r="B23" s="107">
        <v>0.34587099999999998</v>
      </c>
      <c r="C23" s="106">
        <v>0.3</v>
      </c>
      <c r="D23" s="106">
        <v>0.3</v>
      </c>
      <c r="E23" s="107">
        <v>4.9300000000000004E-2</v>
      </c>
      <c r="F23" s="107">
        <v>4.9300000000000004E-2</v>
      </c>
      <c r="G23" s="50"/>
    </row>
    <row r="24" spans="1:7" s="40" customFormat="1" ht="13.5" customHeight="1" x14ac:dyDescent="0.25">
      <c r="A24" s="116">
        <v>44682</v>
      </c>
      <c r="B24" s="107">
        <v>0.34587099999999998</v>
      </c>
      <c r="C24" s="106">
        <v>0.3</v>
      </c>
      <c r="D24" s="106">
        <v>0.3</v>
      </c>
      <c r="E24" s="107">
        <v>4.9300000000000004E-2</v>
      </c>
      <c r="F24" s="107">
        <v>4.9300000000000004E-2</v>
      </c>
      <c r="G24" s="50"/>
    </row>
    <row r="25" spans="1:7" ht="13.5" customHeight="1" x14ac:dyDescent="0.25">
      <c r="A25" s="103">
        <v>44713</v>
      </c>
      <c r="B25" s="101">
        <v>0.34587099999999998</v>
      </c>
      <c r="C25" s="104">
        <v>0.3</v>
      </c>
      <c r="D25" s="104">
        <v>0.3</v>
      </c>
      <c r="E25" s="101">
        <v>4.9300000000000004E-2</v>
      </c>
      <c r="F25" s="101">
        <v>4.9300000000000004E-2</v>
      </c>
    </row>
    <row r="26" spans="1:7" ht="13.5" customHeight="1" x14ac:dyDescent="0.25">
      <c r="A26" s="103">
        <v>44743</v>
      </c>
      <c r="B26" s="101">
        <v>0.34587099999999998</v>
      </c>
      <c r="C26" s="104">
        <v>0.3</v>
      </c>
      <c r="D26" s="104">
        <v>0.3</v>
      </c>
      <c r="E26" s="101">
        <v>4.9300000000000004E-2</v>
      </c>
      <c r="F26" s="101">
        <v>4.9300000000000004E-2</v>
      </c>
    </row>
    <row r="27" spans="1:7" ht="13.5" customHeight="1" x14ac:dyDescent="0.25">
      <c r="A27" s="103">
        <v>44774</v>
      </c>
      <c r="B27" s="101">
        <v>0.34587099999999998</v>
      </c>
      <c r="C27" s="104">
        <v>0.3</v>
      </c>
      <c r="D27" s="104">
        <v>0.3</v>
      </c>
      <c r="E27" s="101">
        <v>4.9300000000000004E-2</v>
      </c>
      <c r="F27" s="101">
        <v>4.9300000000000004E-2</v>
      </c>
    </row>
    <row r="28" spans="1:7" ht="13.5" customHeight="1" x14ac:dyDescent="0.25">
      <c r="A28" s="103">
        <v>44805</v>
      </c>
      <c r="B28" s="101">
        <v>0.30277899999999996</v>
      </c>
      <c r="C28" s="104">
        <v>0.3</v>
      </c>
      <c r="D28" s="104">
        <v>0.3</v>
      </c>
      <c r="E28" s="101">
        <v>4.9300000000000004E-2</v>
      </c>
      <c r="F28" s="101">
        <v>4.9300000000000004E-2</v>
      </c>
    </row>
    <row r="29" spans="1:7" ht="13.5" customHeight="1" x14ac:dyDescent="0.25">
      <c r="A29" s="103">
        <v>44835</v>
      </c>
      <c r="B29" s="101">
        <v>0.30277899999999996</v>
      </c>
      <c r="C29" s="104">
        <v>0.3</v>
      </c>
      <c r="D29" s="104">
        <v>0.3</v>
      </c>
      <c r="E29" s="101">
        <v>4.9300000000000004E-2</v>
      </c>
      <c r="F29" s="101">
        <v>4.9300000000000004E-2</v>
      </c>
    </row>
    <row r="30" spans="1:7" ht="13.5" customHeight="1" x14ac:dyDescent="0.25">
      <c r="A30" s="103">
        <v>44866</v>
      </c>
      <c r="B30" s="101">
        <v>0.30277899999999996</v>
      </c>
      <c r="C30" s="104">
        <v>0.3</v>
      </c>
      <c r="D30" s="104">
        <v>0.3</v>
      </c>
      <c r="E30" s="101">
        <v>4.9300000000000004E-2</v>
      </c>
      <c r="F30" s="101">
        <v>4.9300000000000004E-2</v>
      </c>
    </row>
    <row r="31" spans="1:7" ht="13.5" customHeight="1" thickBot="1" x14ac:dyDescent="0.3">
      <c r="A31" s="119">
        <v>44896</v>
      </c>
      <c r="B31" s="102">
        <v>0.26393949999999999</v>
      </c>
      <c r="C31" s="105">
        <v>0.3</v>
      </c>
      <c r="D31" s="105">
        <v>0.3</v>
      </c>
      <c r="E31" s="102">
        <v>4.9300000000000004E-2</v>
      </c>
      <c r="F31" s="102">
        <v>4.9300000000000004E-2</v>
      </c>
    </row>
    <row r="32" spans="1:7" ht="13.5" customHeight="1" thickTop="1" x14ac:dyDescent="0.25">
      <c r="A32" s="118">
        <v>44927</v>
      </c>
      <c r="B32" s="110">
        <v>0.30502604365742109</v>
      </c>
      <c r="C32" s="111">
        <v>0.3</v>
      </c>
      <c r="D32" s="111">
        <v>0.3</v>
      </c>
      <c r="E32" s="110">
        <v>4.9300000000000004E-2</v>
      </c>
      <c r="F32" s="110">
        <v>4.9300000000000004E-2</v>
      </c>
    </row>
    <row r="33" spans="1:6" ht="13.5" customHeight="1" x14ac:dyDescent="0.25">
      <c r="A33" s="116">
        <v>44958</v>
      </c>
      <c r="B33" s="107">
        <v>0.30502604365742109</v>
      </c>
      <c r="C33" s="106">
        <v>0.3</v>
      </c>
      <c r="D33" s="106">
        <v>0.3</v>
      </c>
      <c r="E33" s="107">
        <v>4.9300000000000004E-2</v>
      </c>
      <c r="F33" s="107">
        <v>4.9300000000000004E-2</v>
      </c>
    </row>
    <row r="34" spans="1:6" ht="13.5" customHeight="1" x14ac:dyDescent="0.25">
      <c r="A34" s="116">
        <v>44986</v>
      </c>
      <c r="B34" s="107">
        <v>0.33756985249354227</v>
      </c>
      <c r="C34" s="106">
        <v>0.3</v>
      </c>
      <c r="D34" s="106">
        <v>0.3</v>
      </c>
      <c r="E34" s="107">
        <v>4.9300000000000004E-2</v>
      </c>
      <c r="F34" s="107">
        <v>4.9300000000000004E-2</v>
      </c>
    </row>
    <row r="35" spans="1:6" ht="13.5" customHeight="1" x14ac:dyDescent="0.25">
      <c r="A35" s="116">
        <v>45017</v>
      </c>
      <c r="B35" s="107">
        <v>0.37476277687768061</v>
      </c>
      <c r="C35" s="106">
        <v>0.3</v>
      </c>
      <c r="D35" s="106">
        <v>0.3</v>
      </c>
      <c r="E35" s="107">
        <v>4.9300000000000004E-2</v>
      </c>
      <c r="F35" s="107">
        <v>4.9300000000000004E-2</v>
      </c>
    </row>
    <row r="36" spans="1:6" ht="13.5" customHeight="1" x14ac:dyDescent="0.25">
      <c r="A36" s="116">
        <v>45047</v>
      </c>
      <c r="B36" s="107">
        <v>0.37476277687768061</v>
      </c>
      <c r="C36" s="106">
        <v>0.3</v>
      </c>
      <c r="D36" s="106">
        <v>0.3</v>
      </c>
      <c r="E36" s="107">
        <v>4.9300000000000004E-2</v>
      </c>
      <c r="F36" s="107">
        <v>4.9300000000000004E-2</v>
      </c>
    </row>
    <row r="37" spans="1:6" ht="13.5" customHeight="1" x14ac:dyDescent="0.25">
      <c r="A37" s="103">
        <v>45078</v>
      </c>
      <c r="B37" s="101">
        <v>0.37476277687768061</v>
      </c>
      <c r="C37" s="104">
        <v>0.3</v>
      </c>
      <c r="D37" s="104">
        <v>0.3</v>
      </c>
      <c r="E37" s="101">
        <v>4.9300000000000004E-2</v>
      </c>
      <c r="F37" s="101">
        <v>4.9300000000000004E-2</v>
      </c>
    </row>
    <row r="38" spans="1:6" ht="13.5" customHeight="1" x14ac:dyDescent="0.25">
      <c r="A38" s="103">
        <v>45108</v>
      </c>
      <c r="B38" s="101">
        <v>0.37476277687768061</v>
      </c>
      <c r="C38" s="104">
        <v>0.3</v>
      </c>
      <c r="D38" s="104">
        <v>0.3</v>
      </c>
      <c r="E38" s="101">
        <v>4.9300000000000004E-2</v>
      </c>
      <c r="F38" s="101">
        <v>4.9300000000000004E-2</v>
      </c>
    </row>
    <row r="39" spans="1:6" ht="13.5" customHeight="1" x14ac:dyDescent="0.25">
      <c r="A39" s="103">
        <v>45139</v>
      </c>
      <c r="B39" s="101">
        <v>0.37476277687768061</v>
      </c>
      <c r="C39" s="104">
        <v>0.3</v>
      </c>
      <c r="D39" s="104">
        <v>0.3</v>
      </c>
      <c r="E39" s="101">
        <v>4.9300000000000004E-2</v>
      </c>
      <c r="F39" s="101">
        <v>4.9300000000000004E-2</v>
      </c>
    </row>
    <row r="40" spans="1:6" ht="13.5" customHeight="1" x14ac:dyDescent="0.25">
      <c r="A40" s="103">
        <v>45170</v>
      </c>
      <c r="B40" s="101">
        <v>0.33756985249354227</v>
      </c>
      <c r="C40" s="104">
        <v>0.3</v>
      </c>
      <c r="D40" s="104">
        <v>0.3</v>
      </c>
      <c r="E40" s="101">
        <v>4.9300000000000004E-2</v>
      </c>
      <c r="F40" s="101">
        <v>4.9300000000000004E-2</v>
      </c>
    </row>
    <row r="41" spans="1:6" ht="13.5" customHeight="1" x14ac:dyDescent="0.25">
      <c r="A41" s="103">
        <v>45200</v>
      </c>
      <c r="B41" s="101">
        <v>0.33756985249354227</v>
      </c>
      <c r="C41" s="104">
        <v>0.3</v>
      </c>
      <c r="D41" s="104">
        <v>0.3</v>
      </c>
      <c r="E41" s="101">
        <v>4.9300000000000004E-2</v>
      </c>
      <c r="F41" s="101">
        <v>4.9300000000000004E-2</v>
      </c>
    </row>
    <row r="42" spans="1:6" ht="13.5" customHeight="1" x14ac:dyDescent="0.25">
      <c r="A42" s="103">
        <v>45231</v>
      </c>
      <c r="B42" s="101">
        <v>0.33756985249354227</v>
      </c>
      <c r="C42" s="104">
        <v>0.3</v>
      </c>
      <c r="D42" s="104">
        <v>0.3</v>
      </c>
      <c r="E42" s="101">
        <v>4.9300000000000004E-2</v>
      </c>
      <c r="F42" s="101">
        <v>4.9300000000000004E-2</v>
      </c>
    </row>
    <row r="43" spans="1:6" ht="13.5" customHeight="1" thickBot="1" x14ac:dyDescent="0.3">
      <c r="A43" s="119">
        <v>45261</v>
      </c>
      <c r="B43" s="102">
        <v>0.30502604365742109</v>
      </c>
      <c r="C43" s="105">
        <v>0.3</v>
      </c>
      <c r="D43" s="105">
        <v>0.3</v>
      </c>
      <c r="E43" s="102">
        <v>4.9300000000000004E-2</v>
      </c>
      <c r="F43" s="102">
        <v>4.9300000000000004E-2</v>
      </c>
    </row>
    <row r="44" spans="1:6" ht="13.5" customHeight="1" thickTop="1" x14ac:dyDescent="0.25">
      <c r="A44" s="120">
        <v>45292</v>
      </c>
      <c r="B44" s="113">
        <v>8.5969392843158271E-2</v>
      </c>
      <c r="C44" s="113">
        <v>0.35</v>
      </c>
      <c r="D44" s="113">
        <v>0.35</v>
      </c>
      <c r="E44" s="112">
        <v>4.9300000000000004E-2</v>
      </c>
      <c r="F44" s="112">
        <v>4.9300000000000004E-2</v>
      </c>
    </row>
    <row r="45" spans="1:6" ht="13.5" customHeight="1" x14ac:dyDescent="0.25">
      <c r="A45" s="120">
        <v>45323</v>
      </c>
      <c r="B45" s="113">
        <v>8.5969392843158271E-2</v>
      </c>
      <c r="C45" s="113">
        <v>0.35</v>
      </c>
      <c r="D45" s="113">
        <v>0.35</v>
      </c>
      <c r="E45" s="112">
        <v>4.9300000000000004E-2</v>
      </c>
      <c r="F45" s="112">
        <v>4.9300000000000004E-2</v>
      </c>
    </row>
    <row r="46" spans="1:6" ht="13.5" customHeight="1" x14ac:dyDescent="0.25">
      <c r="A46" s="120">
        <v>45352</v>
      </c>
      <c r="B46" s="113">
        <v>0.17292799533273934</v>
      </c>
      <c r="C46" s="113">
        <v>0.35</v>
      </c>
      <c r="D46" s="113">
        <v>0.35</v>
      </c>
      <c r="E46" s="112">
        <v>4.9300000000000004E-2</v>
      </c>
      <c r="F46" s="112">
        <v>4.9300000000000004E-2</v>
      </c>
    </row>
    <row r="47" spans="1:6" ht="13.5" customHeight="1" x14ac:dyDescent="0.25">
      <c r="A47" s="120">
        <v>45383</v>
      </c>
      <c r="B47" s="113">
        <v>0.22581267998469615</v>
      </c>
      <c r="C47" s="113">
        <v>0.35</v>
      </c>
      <c r="D47" s="113">
        <v>0.35</v>
      </c>
      <c r="E47" s="112">
        <v>4.9300000000000004E-2</v>
      </c>
      <c r="F47" s="112">
        <v>4.9300000000000004E-2</v>
      </c>
    </row>
    <row r="48" spans="1:6" ht="13.5" customHeight="1" x14ac:dyDescent="0.25">
      <c r="A48" s="120">
        <v>45413</v>
      </c>
      <c r="B48" s="113">
        <v>0.22581267998469615</v>
      </c>
      <c r="C48" s="113">
        <v>0.35</v>
      </c>
      <c r="D48" s="113">
        <v>0.35</v>
      </c>
      <c r="E48" s="112">
        <v>4.9300000000000004E-2</v>
      </c>
      <c r="F48" s="112">
        <v>4.9300000000000004E-2</v>
      </c>
    </row>
    <row r="49" spans="1:6" ht="13.5" customHeight="1" x14ac:dyDescent="0.25">
      <c r="A49" s="120">
        <v>45444</v>
      </c>
      <c r="B49" s="113">
        <v>0.22581267998469615</v>
      </c>
      <c r="C49" s="113">
        <v>0.35</v>
      </c>
      <c r="D49" s="113">
        <v>0.35</v>
      </c>
      <c r="E49" s="112">
        <v>4.9300000000000004E-2</v>
      </c>
      <c r="F49" s="112">
        <v>4.9300000000000004E-2</v>
      </c>
    </row>
    <row r="50" spans="1:6" ht="13.5" customHeight="1" x14ac:dyDescent="0.25">
      <c r="A50" s="120">
        <v>45474</v>
      </c>
      <c r="B50" s="113">
        <v>0.22581267998469615</v>
      </c>
      <c r="C50" s="113">
        <v>0.35</v>
      </c>
      <c r="D50" s="113">
        <v>0.35</v>
      </c>
      <c r="E50" s="112">
        <v>4.9300000000000004E-2</v>
      </c>
      <c r="F50" s="112">
        <v>4.9300000000000004E-2</v>
      </c>
    </row>
    <row r="51" spans="1:6" ht="13.5" customHeight="1" x14ac:dyDescent="0.25">
      <c r="A51" s="120">
        <v>45505</v>
      </c>
      <c r="B51" s="113">
        <v>0.22581267998469615</v>
      </c>
      <c r="C51" s="113">
        <v>0.35</v>
      </c>
      <c r="D51" s="113">
        <v>0.35</v>
      </c>
      <c r="E51" s="112">
        <v>4.9300000000000004E-2</v>
      </c>
      <c r="F51" s="112">
        <v>4.9300000000000004E-2</v>
      </c>
    </row>
    <row r="52" spans="1:6" ht="13.5" customHeight="1" x14ac:dyDescent="0.25">
      <c r="A52" s="120">
        <v>45536</v>
      </c>
      <c r="B52" s="113">
        <v>0.17292799533273934</v>
      </c>
      <c r="C52" s="113">
        <v>0.35</v>
      </c>
      <c r="D52" s="113">
        <v>0.35</v>
      </c>
      <c r="E52" s="112">
        <v>4.9300000000000004E-2</v>
      </c>
      <c r="F52" s="112">
        <v>4.9300000000000004E-2</v>
      </c>
    </row>
    <row r="53" spans="1:6" ht="13.5" customHeight="1" x14ac:dyDescent="0.25">
      <c r="A53" s="120">
        <v>45566</v>
      </c>
      <c r="B53" s="113">
        <v>0.17292799533273934</v>
      </c>
      <c r="C53" s="113">
        <v>0.35</v>
      </c>
      <c r="D53" s="113">
        <v>0.35</v>
      </c>
      <c r="E53" s="112">
        <v>4.9300000000000004E-2</v>
      </c>
      <c r="F53" s="112">
        <v>4.9300000000000004E-2</v>
      </c>
    </row>
    <row r="54" spans="1:6" ht="13.5" customHeight="1" x14ac:dyDescent="0.25">
      <c r="A54" s="120">
        <v>45597</v>
      </c>
      <c r="B54" s="113">
        <v>0.17292799533273934</v>
      </c>
      <c r="C54" s="113">
        <v>0.35</v>
      </c>
      <c r="D54" s="113">
        <v>0.35</v>
      </c>
      <c r="E54" s="112">
        <v>4.9300000000000004E-2</v>
      </c>
      <c r="F54" s="112">
        <v>4.9300000000000004E-2</v>
      </c>
    </row>
    <row r="55" spans="1:6" ht="13.5" customHeight="1" thickBot="1" x14ac:dyDescent="0.3">
      <c r="A55" s="121">
        <v>45627</v>
      </c>
      <c r="B55" s="114">
        <v>8.5969392843158271E-2</v>
      </c>
      <c r="C55" s="114">
        <v>0.35</v>
      </c>
      <c r="D55" s="114">
        <v>0.35</v>
      </c>
      <c r="E55" s="114">
        <v>4.9300000000000004E-2</v>
      </c>
      <c r="F55" s="114">
        <v>4.9300000000000004E-2</v>
      </c>
    </row>
    <row r="56" spans="1:6" ht="13.5" customHeight="1" thickTop="1" x14ac:dyDescent="0.25">
      <c r="A56" s="120">
        <v>45658</v>
      </c>
      <c r="B56" s="112">
        <v>0.23319893678789963</v>
      </c>
      <c r="C56" s="113">
        <v>0.35</v>
      </c>
      <c r="D56" s="113">
        <v>0.35</v>
      </c>
      <c r="E56" s="112">
        <v>4.9300000000000004E-2</v>
      </c>
      <c r="F56" s="112">
        <v>4.9300000000000004E-2</v>
      </c>
    </row>
    <row r="57" spans="1:6" ht="13.5" customHeight="1" x14ac:dyDescent="0.25">
      <c r="A57" s="120">
        <v>45689</v>
      </c>
      <c r="B57" s="112">
        <v>0.23319893678789963</v>
      </c>
      <c r="C57" s="113">
        <v>0.35</v>
      </c>
      <c r="D57" s="113">
        <v>0.35</v>
      </c>
      <c r="E57" s="112">
        <v>4.9300000000000004E-2</v>
      </c>
      <c r="F57" s="112">
        <v>4.9300000000000004E-2</v>
      </c>
    </row>
    <row r="58" spans="1:6" ht="13.5" customHeight="1" x14ac:dyDescent="0.25">
      <c r="A58" s="120">
        <v>45717</v>
      </c>
      <c r="B58" s="112">
        <v>0.26726630676936969</v>
      </c>
      <c r="C58" s="113">
        <v>0.35</v>
      </c>
      <c r="D58" s="113">
        <v>0.35</v>
      </c>
      <c r="E58" s="112">
        <v>4.9300000000000004E-2</v>
      </c>
      <c r="F58" s="112">
        <v>4.9300000000000004E-2</v>
      </c>
    </row>
    <row r="59" spans="1:6" ht="13.5" customHeight="1" x14ac:dyDescent="0.25">
      <c r="A59" s="120">
        <v>45748</v>
      </c>
      <c r="B59" s="112">
        <v>0.30620044389104972</v>
      </c>
      <c r="C59" s="113">
        <v>0.35</v>
      </c>
      <c r="D59" s="113">
        <v>0.35</v>
      </c>
      <c r="E59" s="112">
        <v>4.9300000000000004E-2</v>
      </c>
      <c r="F59" s="112">
        <v>4.9300000000000004E-2</v>
      </c>
    </row>
    <row r="60" spans="1:6" ht="13.5" customHeight="1" x14ac:dyDescent="0.25">
      <c r="A60" s="120">
        <v>45778</v>
      </c>
      <c r="B60" s="112">
        <v>0.30620044389104972</v>
      </c>
      <c r="C60" s="113">
        <v>0.35</v>
      </c>
      <c r="D60" s="113">
        <v>0.35</v>
      </c>
      <c r="E60" s="112">
        <v>4.9300000000000004E-2</v>
      </c>
      <c r="F60" s="112">
        <v>4.9300000000000004E-2</v>
      </c>
    </row>
    <row r="61" spans="1:6" ht="13.5" customHeight="1" x14ac:dyDescent="0.25">
      <c r="A61" s="120">
        <v>45809</v>
      </c>
      <c r="B61" s="112">
        <v>0.30620044389104972</v>
      </c>
      <c r="C61" s="113">
        <v>0.35</v>
      </c>
      <c r="D61" s="113">
        <v>0.35</v>
      </c>
      <c r="E61" s="112">
        <v>4.9300000000000004E-2</v>
      </c>
      <c r="F61" s="112">
        <v>4.9300000000000004E-2</v>
      </c>
    </row>
    <row r="62" spans="1:6" ht="13.5" customHeight="1" x14ac:dyDescent="0.25">
      <c r="A62" s="120">
        <v>45839</v>
      </c>
      <c r="B62" s="112">
        <v>0.30620044389104972</v>
      </c>
      <c r="C62" s="113">
        <v>0.35</v>
      </c>
      <c r="D62" s="113">
        <v>0.35</v>
      </c>
      <c r="E62" s="112">
        <v>4.9300000000000004E-2</v>
      </c>
      <c r="F62" s="112">
        <v>4.9300000000000004E-2</v>
      </c>
    </row>
    <row r="63" spans="1:6" ht="13.5" customHeight="1" x14ac:dyDescent="0.25">
      <c r="A63" s="120">
        <v>45870</v>
      </c>
      <c r="B63" s="112">
        <v>0.30620044389104972</v>
      </c>
      <c r="C63" s="113">
        <v>0.35</v>
      </c>
      <c r="D63" s="113">
        <v>0.35</v>
      </c>
      <c r="E63" s="112">
        <v>4.9300000000000004E-2</v>
      </c>
      <c r="F63" s="112">
        <v>4.9300000000000004E-2</v>
      </c>
    </row>
    <row r="64" spans="1:6" ht="13.5" customHeight="1" x14ac:dyDescent="0.25">
      <c r="A64" s="120">
        <v>45901</v>
      </c>
      <c r="B64" s="112">
        <v>0.26726630676936969</v>
      </c>
      <c r="C64" s="113">
        <v>0.35</v>
      </c>
      <c r="D64" s="113">
        <v>0.35</v>
      </c>
      <c r="E64" s="112">
        <v>4.9300000000000004E-2</v>
      </c>
      <c r="F64" s="112">
        <v>4.9300000000000004E-2</v>
      </c>
    </row>
    <row r="65" spans="1:6" ht="13.5" customHeight="1" x14ac:dyDescent="0.25">
      <c r="A65" s="120">
        <v>45931</v>
      </c>
      <c r="B65" s="112">
        <v>0.26726630676936969</v>
      </c>
      <c r="C65" s="113">
        <v>0.35</v>
      </c>
      <c r="D65" s="113">
        <v>0.35</v>
      </c>
      <c r="E65" s="112">
        <v>4.9300000000000004E-2</v>
      </c>
      <c r="F65" s="112">
        <v>4.9300000000000004E-2</v>
      </c>
    </row>
    <row r="66" spans="1:6" ht="13.5" customHeight="1" x14ac:dyDescent="0.25">
      <c r="A66" s="120">
        <v>45962</v>
      </c>
      <c r="B66" s="112">
        <v>0.26726630676936969</v>
      </c>
      <c r="C66" s="113">
        <v>0.35</v>
      </c>
      <c r="D66" s="113">
        <v>0.35</v>
      </c>
      <c r="E66" s="112">
        <v>4.9300000000000004E-2</v>
      </c>
      <c r="F66" s="112">
        <v>4.9300000000000004E-2</v>
      </c>
    </row>
    <row r="67" spans="1:6" ht="13.5" customHeight="1" thickBot="1" x14ac:dyDescent="0.3">
      <c r="A67" s="121">
        <v>45992</v>
      </c>
      <c r="B67" s="114">
        <v>0.23319893678789963</v>
      </c>
      <c r="C67" s="114">
        <v>0.35</v>
      </c>
      <c r="D67" s="114">
        <v>0.35</v>
      </c>
      <c r="E67" s="114">
        <v>4.9300000000000004E-2</v>
      </c>
      <c r="F67" s="114">
        <v>4.9300000000000004E-2</v>
      </c>
    </row>
    <row r="68" spans="1:6" ht="13.5" customHeight="1" thickTop="1" x14ac:dyDescent="0.25">
      <c r="A68" s="120">
        <v>46023</v>
      </c>
      <c r="B68" s="112">
        <v>0.2283602404402727</v>
      </c>
      <c r="C68" s="113">
        <v>0.35</v>
      </c>
      <c r="D68" s="113">
        <v>0.35</v>
      </c>
      <c r="E68" s="112">
        <v>4.9300000000000004E-2</v>
      </c>
      <c r="F68" s="112">
        <v>4.9300000000000004E-2</v>
      </c>
    </row>
    <row r="69" spans="1:6" ht="13.5" customHeight="1" x14ac:dyDescent="0.25">
      <c r="A69" s="120">
        <v>46054</v>
      </c>
      <c r="B69" s="112">
        <v>0.2283602404402727</v>
      </c>
      <c r="C69" s="113">
        <v>0.35</v>
      </c>
      <c r="D69" s="113">
        <v>0.35</v>
      </c>
      <c r="E69" s="112">
        <v>4.9300000000000004E-2</v>
      </c>
      <c r="F69" s="112">
        <v>4.9300000000000004E-2</v>
      </c>
    </row>
    <row r="70" spans="1:6" ht="13.5" customHeight="1" x14ac:dyDescent="0.25">
      <c r="A70" s="120">
        <v>46082</v>
      </c>
      <c r="B70" s="112">
        <v>0.26242761042174279</v>
      </c>
      <c r="C70" s="113">
        <v>0.35</v>
      </c>
      <c r="D70" s="113">
        <v>0.35</v>
      </c>
      <c r="E70" s="112">
        <v>4.9300000000000004E-2</v>
      </c>
      <c r="F70" s="112">
        <v>4.9300000000000004E-2</v>
      </c>
    </row>
    <row r="71" spans="1:6" ht="13.5" customHeight="1" x14ac:dyDescent="0.25">
      <c r="A71" s="120">
        <v>46113</v>
      </c>
      <c r="B71" s="112">
        <v>0.30136174754342282</v>
      </c>
      <c r="C71" s="113">
        <v>0.35</v>
      </c>
      <c r="D71" s="113">
        <v>0.35</v>
      </c>
      <c r="E71" s="112">
        <v>4.9300000000000004E-2</v>
      </c>
      <c r="F71" s="112">
        <v>4.9300000000000004E-2</v>
      </c>
    </row>
    <row r="72" spans="1:6" ht="13.5" customHeight="1" x14ac:dyDescent="0.25">
      <c r="A72" s="120">
        <v>46143</v>
      </c>
      <c r="B72" s="112">
        <v>0.30136174754342282</v>
      </c>
      <c r="C72" s="113">
        <v>0.35</v>
      </c>
      <c r="D72" s="113">
        <v>0.35</v>
      </c>
      <c r="E72" s="112">
        <v>4.9300000000000004E-2</v>
      </c>
      <c r="F72" s="112">
        <v>4.9300000000000004E-2</v>
      </c>
    </row>
    <row r="73" spans="1:6" ht="13.5" customHeight="1" x14ac:dyDescent="0.25">
      <c r="A73" s="120">
        <v>46174</v>
      </c>
      <c r="B73" s="112">
        <v>0.30136174754342282</v>
      </c>
      <c r="C73" s="113">
        <v>0.35</v>
      </c>
      <c r="D73" s="113">
        <v>0.35</v>
      </c>
      <c r="E73" s="112">
        <v>4.9300000000000004E-2</v>
      </c>
      <c r="F73" s="112">
        <v>4.9300000000000004E-2</v>
      </c>
    </row>
    <row r="74" spans="1:6" ht="13.5" customHeight="1" x14ac:dyDescent="0.25">
      <c r="A74" s="120">
        <v>46204</v>
      </c>
      <c r="B74" s="112">
        <v>0.30136174754342282</v>
      </c>
      <c r="C74" s="113">
        <v>0.35</v>
      </c>
      <c r="D74" s="113">
        <v>0.35</v>
      </c>
      <c r="E74" s="112">
        <v>4.9300000000000004E-2</v>
      </c>
      <c r="F74" s="112">
        <v>4.9300000000000004E-2</v>
      </c>
    </row>
    <row r="75" spans="1:6" ht="13.5" customHeight="1" x14ac:dyDescent="0.25">
      <c r="A75" s="120">
        <v>46235</v>
      </c>
      <c r="B75" s="112">
        <v>0.30136174754342282</v>
      </c>
      <c r="C75" s="113">
        <v>0.35</v>
      </c>
      <c r="D75" s="113">
        <v>0.35</v>
      </c>
      <c r="E75" s="112">
        <v>4.9300000000000004E-2</v>
      </c>
      <c r="F75" s="112">
        <v>4.9300000000000004E-2</v>
      </c>
    </row>
    <row r="76" spans="1:6" ht="13.5" customHeight="1" x14ac:dyDescent="0.25">
      <c r="A76" s="120">
        <v>46266</v>
      </c>
      <c r="B76" s="112">
        <v>0.26242761042174279</v>
      </c>
      <c r="C76" s="113">
        <v>0.35</v>
      </c>
      <c r="D76" s="113">
        <v>0.35</v>
      </c>
      <c r="E76" s="112">
        <v>4.9300000000000004E-2</v>
      </c>
      <c r="F76" s="112">
        <v>4.9300000000000004E-2</v>
      </c>
    </row>
    <row r="77" spans="1:6" ht="13.5" customHeight="1" x14ac:dyDescent="0.25">
      <c r="A77" s="120">
        <v>46296</v>
      </c>
      <c r="B77" s="112">
        <v>0.26242761042174279</v>
      </c>
      <c r="C77" s="113">
        <v>0.35</v>
      </c>
      <c r="D77" s="113">
        <v>0.35</v>
      </c>
      <c r="E77" s="112">
        <v>4.9300000000000004E-2</v>
      </c>
      <c r="F77" s="112">
        <v>4.9300000000000004E-2</v>
      </c>
    </row>
    <row r="78" spans="1:6" ht="13.5" customHeight="1" x14ac:dyDescent="0.25">
      <c r="A78" s="120">
        <v>46327</v>
      </c>
      <c r="B78" s="112">
        <v>0.26242761042174279</v>
      </c>
      <c r="C78" s="113">
        <v>0.35</v>
      </c>
      <c r="D78" s="113">
        <v>0.35</v>
      </c>
      <c r="E78" s="112">
        <v>4.9300000000000004E-2</v>
      </c>
      <c r="F78" s="112">
        <v>4.9300000000000004E-2</v>
      </c>
    </row>
    <row r="79" spans="1:6" ht="13.5" customHeight="1" thickBot="1" x14ac:dyDescent="0.3">
      <c r="A79" s="121">
        <v>46357</v>
      </c>
      <c r="B79" s="114">
        <v>0.2283602404402727</v>
      </c>
      <c r="C79" s="114">
        <v>0.35</v>
      </c>
      <c r="D79" s="114">
        <v>0.35</v>
      </c>
      <c r="E79" s="114">
        <v>4.9300000000000004E-2</v>
      </c>
      <c r="F79" s="114">
        <v>4.9300000000000004E-2</v>
      </c>
    </row>
    <row r="80" spans="1:6" ht="13.5" customHeight="1" thickTop="1" x14ac:dyDescent="0.25">
      <c r="A80" s="120">
        <v>46388</v>
      </c>
      <c r="B80" s="112">
        <v>0.22342477016569334</v>
      </c>
      <c r="C80" s="113">
        <v>0.3</v>
      </c>
      <c r="D80" s="113">
        <v>0.3</v>
      </c>
      <c r="E80" s="112">
        <v>4.9300000000000004E-2</v>
      </c>
      <c r="F80" s="112">
        <v>4.9300000000000004E-2</v>
      </c>
    </row>
    <row r="81" spans="1:6" ht="13.5" customHeight="1" x14ac:dyDescent="0.25">
      <c r="A81" s="120">
        <v>46419</v>
      </c>
      <c r="B81" s="112">
        <v>0.22342477016569334</v>
      </c>
      <c r="C81" s="113">
        <v>0.3</v>
      </c>
      <c r="D81" s="113">
        <v>0.3</v>
      </c>
      <c r="E81" s="112">
        <v>4.9300000000000004E-2</v>
      </c>
      <c r="F81" s="112">
        <v>4.9300000000000004E-2</v>
      </c>
    </row>
    <row r="82" spans="1:6" ht="13.5" customHeight="1" x14ac:dyDescent="0.25">
      <c r="A82" s="120">
        <v>46447</v>
      </c>
      <c r="B82" s="112">
        <v>0.25749214014716343</v>
      </c>
      <c r="C82" s="113">
        <v>0.3</v>
      </c>
      <c r="D82" s="113">
        <v>0.3</v>
      </c>
      <c r="E82" s="112">
        <v>4.9300000000000004E-2</v>
      </c>
      <c r="F82" s="112">
        <v>4.9300000000000004E-2</v>
      </c>
    </row>
    <row r="83" spans="1:6" ht="13.5" customHeight="1" x14ac:dyDescent="0.25">
      <c r="A83" s="120">
        <v>46478</v>
      </c>
      <c r="B83" s="112">
        <v>0.29642627726884341</v>
      </c>
      <c r="C83" s="113">
        <v>0.3</v>
      </c>
      <c r="D83" s="113">
        <v>0.3</v>
      </c>
      <c r="E83" s="112">
        <v>4.9300000000000004E-2</v>
      </c>
      <c r="F83" s="112">
        <v>4.9300000000000004E-2</v>
      </c>
    </row>
    <row r="84" spans="1:6" ht="13.5" customHeight="1" x14ac:dyDescent="0.25">
      <c r="A84" s="120">
        <v>46508</v>
      </c>
      <c r="B84" s="112">
        <v>0.29642627726884341</v>
      </c>
      <c r="C84" s="113">
        <v>0.3</v>
      </c>
      <c r="D84" s="113">
        <v>0.3</v>
      </c>
      <c r="E84" s="112">
        <v>4.9300000000000004E-2</v>
      </c>
      <c r="F84" s="112">
        <v>4.9300000000000004E-2</v>
      </c>
    </row>
    <row r="85" spans="1:6" ht="13.5" customHeight="1" x14ac:dyDescent="0.25">
      <c r="A85" s="120">
        <v>46539</v>
      </c>
      <c r="B85" s="112">
        <v>0.29642627726884341</v>
      </c>
      <c r="C85" s="113">
        <v>0.3</v>
      </c>
      <c r="D85" s="113">
        <v>0.3</v>
      </c>
      <c r="E85" s="112">
        <v>4.9300000000000004E-2</v>
      </c>
      <c r="F85" s="112">
        <v>4.9300000000000004E-2</v>
      </c>
    </row>
    <row r="86" spans="1:6" ht="13.5" customHeight="1" x14ac:dyDescent="0.25">
      <c r="A86" s="120">
        <v>46569</v>
      </c>
      <c r="B86" s="112">
        <v>0.29642627726884341</v>
      </c>
      <c r="C86" s="113">
        <v>0.3</v>
      </c>
      <c r="D86" s="113">
        <v>0.3</v>
      </c>
      <c r="E86" s="112">
        <v>4.9300000000000004E-2</v>
      </c>
      <c r="F86" s="112">
        <v>4.9300000000000004E-2</v>
      </c>
    </row>
    <row r="87" spans="1:6" ht="13.5" customHeight="1" x14ac:dyDescent="0.25">
      <c r="A87" s="120">
        <v>46600</v>
      </c>
      <c r="B87" s="112">
        <v>0.29642627726884341</v>
      </c>
      <c r="C87" s="113">
        <v>0.3</v>
      </c>
      <c r="D87" s="113">
        <v>0.3</v>
      </c>
      <c r="E87" s="112">
        <v>4.9300000000000004E-2</v>
      </c>
      <c r="F87" s="112">
        <v>4.9300000000000004E-2</v>
      </c>
    </row>
    <row r="88" spans="1:6" ht="13.5" customHeight="1" x14ac:dyDescent="0.25">
      <c r="A88" s="120">
        <v>46631</v>
      </c>
      <c r="B88" s="112">
        <v>0.25749214014716343</v>
      </c>
      <c r="C88" s="113">
        <v>0.3</v>
      </c>
      <c r="D88" s="113">
        <v>0.3</v>
      </c>
      <c r="E88" s="112">
        <v>4.9300000000000004E-2</v>
      </c>
      <c r="F88" s="112">
        <v>4.9300000000000004E-2</v>
      </c>
    </row>
    <row r="89" spans="1:6" ht="13.5" customHeight="1" x14ac:dyDescent="0.25">
      <c r="A89" s="120">
        <v>46661</v>
      </c>
      <c r="B89" s="112">
        <v>0.25749214014716343</v>
      </c>
      <c r="C89" s="113">
        <v>0.3</v>
      </c>
      <c r="D89" s="113">
        <v>0.3</v>
      </c>
      <c r="E89" s="112">
        <v>4.9300000000000004E-2</v>
      </c>
      <c r="F89" s="112">
        <v>4.9300000000000004E-2</v>
      </c>
    </row>
    <row r="90" spans="1:6" ht="13.5" customHeight="1" x14ac:dyDescent="0.25">
      <c r="A90" s="120">
        <v>46692</v>
      </c>
      <c r="B90" s="112">
        <v>0.25749214014716343</v>
      </c>
      <c r="C90" s="113">
        <v>0.3</v>
      </c>
      <c r="D90" s="113">
        <v>0.3</v>
      </c>
      <c r="E90" s="112">
        <v>4.9300000000000004E-2</v>
      </c>
      <c r="F90" s="112">
        <v>4.9300000000000004E-2</v>
      </c>
    </row>
    <row r="91" spans="1:6" ht="13.5" customHeight="1" thickBot="1" x14ac:dyDescent="0.3">
      <c r="A91" s="121">
        <v>46722</v>
      </c>
      <c r="B91" s="114">
        <v>0.22342477016569334</v>
      </c>
      <c r="C91" s="115">
        <v>0.3</v>
      </c>
      <c r="D91" s="115">
        <v>0.3</v>
      </c>
      <c r="E91" s="114">
        <v>4.9300000000000004E-2</v>
      </c>
      <c r="F91" s="114">
        <v>4.9300000000000004E-2</v>
      </c>
    </row>
    <row r="92" spans="1:6" ht="13.5" customHeight="1" thickTop="1" x14ac:dyDescent="0.25">
      <c r="A92" s="120">
        <v>46753</v>
      </c>
      <c r="B92" s="112">
        <v>0.21839059048562245</v>
      </c>
      <c r="C92" s="113">
        <v>0.3</v>
      </c>
      <c r="D92" s="113">
        <v>0.3</v>
      </c>
      <c r="E92" s="112">
        <v>4.9300000000000004E-2</v>
      </c>
      <c r="F92" s="112">
        <v>4.9300000000000004E-2</v>
      </c>
    </row>
    <row r="93" spans="1:6" ht="13.5" customHeight="1" x14ac:dyDescent="0.25">
      <c r="A93" s="120">
        <v>46784</v>
      </c>
      <c r="B93" s="112">
        <v>0.21839059048562245</v>
      </c>
      <c r="C93" s="113">
        <v>0.3</v>
      </c>
      <c r="D93" s="113">
        <v>0.3</v>
      </c>
      <c r="E93" s="112">
        <v>4.9300000000000004E-2</v>
      </c>
      <c r="F93" s="112">
        <v>4.9300000000000004E-2</v>
      </c>
    </row>
    <row r="94" spans="1:6" ht="13.5" customHeight="1" x14ac:dyDescent="0.25">
      <c r="A94" s="120">
        <v>46813</v>
      </c>
      <c r="B94" s="112">
        <v>0.25245796046709257</v>
      </c>
      <c r="C94" s="113">
        <v>0.3</v>
      </c>
      <c r="D94" s="113">
        <v>0.3</v>
      </c>
      <c r="E94" s="112">
        <v>4.9300000000000004E-2</v>
      </c>
      <c r="F94" s="112">
        <v>4.9300000000000004E-2</v>
      </c>
    </row>
    <row r="95" spans="1:6" ht="13.5" customHeight="1" x14ac:dyDescent="0.25">
      <c r="A95" s="120">
        <v>46844</v>
      </c>
      <c r="B95" s="112">
        <v>0.29139209758877255</v>
      </c>
      <c r="C95" s="113">
        <v>0.3</v>
      </c>
      <c r="D95" s="113">
        <v>0.3</v>
      </c>
      <c r="E95" s="112">
        <v>4.9300000000000004E-2</v>
      </c>
      <c r="F95" s="112">
        <v>4.9300000000000004E-2</v>
      </c>
    </row>
    <row r="96" spans="1:6" ht="13.5" customHeight="1" x14ac:dyDescent="0.25">
      <c r="A96" s="120">
        <v>46874</v>
      </c>
      <c r="B96" s="112">
        <v>0.29139209758877255</v>
      </c>
      <c r="C96" s="113">
        <v>0.3</v>
      </c>
      <c r="D96" s="113">
        <v>0.3</v>
      </c>
      <c r="E96" s="112">
        <v>4.9300000000000004E-2</v>
      </c>
      <c r="F96" s="112">
        <v>4.9300000000000004E-2</v>
      </c>
    </row>
    <row r="97" spans="1:6" ht="13.5" customHeight="1" x14ac:dyDescent="0.25">
      <c r="A97" s="120">
        <v>46905</v>
      </c>
      <c r="B97" s="112">
        <v>0.29139209758877255</v>
      </c>
      <c r="C97" s="113">
        <v>0.3</v>
      </c>
      <c r="D97" s="113">
        <v>0.3</v>
      </c>
      <c r="E97" s="112">
        <v>4.9300000000000004E-2</v>
      </c>
      <c r="F97" s="112">
        <v>4.9300000000000004E-2</v>
      </c>
    </row>
    <row r="98" spans="1:6" ht="13.5" customHeight="1" x14ac:dyDescent="0.25">
      <c r="A98" s="120">
        <v>46935</v>
      </c>
      <c r="B98" s="112">
        <v>0.29139209758877255</v>
      </c>
      <c r="C98" s="113">
        <v>0.3</v>
      </c>
      <c r="D98" s="113">
        <v>0.3</v>
      </c>
      <c r="E98" s="112">
        <v>4.9300000000000004E-2</v>
      </c>
      <c r="F98" s="112">
        <v>4.9300000000000004E-2</v>
      </c>
    </row>
    <row r="99" spans="1:6" ht="13.5" customHeight="1" x14ac:dyDescent="0.25">
      <c r="A99" s="120">
        <v>46966</v>
      </c>
      <c r="B99" s="112">
        <v>0.29139209758877255</v>
      </c>
      <c r="C99" s="113">
        <v>0.3</v>
      </c>
      <c r="D99" s="113">
        <v>0.3</v>
      </c>
      <c r="E99" s="112">
        <v>4.9300000000000004E-2</v>
      </c>
      <c r="F99" s="112">
        <v>4.9300000000000004E-2</v>
      </c>
    </row>
    <row r="100" spans="1:6" ht="13.5" customHeight="1" x14ac:dyDescent="0.25">
      <c r="A100" s="120">
        <v>46997</v>
      </c>
      <c r="B100" s="112">
        <v>0.25245796046709257</v>
      </c>
      <c r="C100" s="113">
        <v>0.3</v>
      </c>
      <c r="D100" s="113">
        <v>0.3</v>
      </c>
      <c r="E100" s="112">
        <v>4.9300000000000004E-2</v>
      </c>
      <c r="F100" s="112">
        <v>4.9300000000000004E-2</v>
      </c>
    </row>
    <row r="101" spans="1:6" ht="13.5" customHeight="1" x14ac:dyDescent="0.25">
      <c r="A101" s="120">
        <v>47027</v>
      </c>
      <c r="B101" s="112">
        <v>0</v>
      </c>
      <c r="C101" s="113">
        <v>0.3</v>
      </c>
      <c r="D101" s="113">
        <v>0.3</v>
      </c>
      <c r="E101" s="112">
        <v>4.9300000000000004E-2</v>
      </c>
      <c r="F101" s="112">
        <v>4.9300000000000004E-2</v>
      </c>
    </row>
    <row r="102" spans="1:6" ht="13.5" customHeight="1" x14ac:dyDescent="0.25">
      <c r="A102" s="120">
        <v>47058</v>
      </c>
      <c r="B102" s="112">
        <v>0</v>
      </c>
      <c r="C102" s="113">
        <v>0.3</v>
      </c>
      <c r="D102" s="113">
        <v>0.3</v>
      </c>
      <c r="E102" s="112">
        <v>4.9300000000000004E-2</v>
      </c>
      <c r="F102" s="112">
        <v>4.9300000000000004E-2</v>
      </c>
    </row>
    <row r="103" spans="1:6" ht="13.5" customHeight="1" thickBot="1" x14ac:dyDescent="0.3">
      <c r="A103" s="121">
        <v>47088</v>
      </c>
      <c r="B103" s="114">
        <v>0</v>
      </c>
      <c r="C103" s="115">
        <v>0.3</v>
      </c>
      <c r="D103" s="115">
        <v>0.3</v>
      </c>
      <c r="E103" s="114">
        <v>4.9300000000000004E-2</v>
      </c>
      <c r="F103" s="114">
        <v>4.9300000000000004E-2</v>
      </c>
    </row>
    <row r="104" spans="1:6" ht="13.5" customHeight="1" thickTop="1" x14ac:dyDescent="0.25">
      <c r="A104" s="97">
        <v>47119</v>
      </c>
      <c r="B104" s="99">
        <v>0</v>
      </c>
      <c r="C104" s="104">
        <v>0.25</v>
      </c>
      <c r="D104" s="104">
        <v>0.25</v>
      </c>
      <c r="E104" s="101">
        <v>4.9300000000000004E-2</v>
      </c>
      <c r="F104" s="101">
        <v>4.9300000000000004E-2</v>
      </c>
    </row>
    <row r="105" spans="1:6" ht="13.5" customHeight="1" x14ac:dyDescent="0.25">
      <c r="A105" s="97">
        <v>47150</v>
      </c>
      <c r="B105" s="99">
        <v>0</v>
      </c>
      <c r="C105" s="104">
        <v>0.25</v>
      </c>
      <c r="D105" s="104">
        <v>0.25</v>
      </c>
      <c r="E105" s="101">
        <v>4.9300000000000004E-2</v>
      </c>
      <c r="F105" s="101">
        <v>4.9300000000000004E-2</v>
      </c>
    </row>
    <row r="106" spans="1:6" ht="13.5" customHeight="1" x14ac:dyDescent="0.25">
      <c r="A106" s="97">
        <v>47178</v>
      </c>
      <c r="B106" s="99">
        <v>0</v>
      </c>
      <c r="C106" s="104">
        <v>0.25</v>
      </c>
      <c r="D106" s="104">
        <v>0.25</v>
      </c>
      <c r="E106" s="101">
        <v>4.9300000000000004E-2</v>
      </c>
      <c r="F106" s="101">
        <v>4.9300000000000004E-2</v>
      </c>
    </row>
    <row r="107" spans="1:6" ht="13.5" customHeight="1" x14ac:dyDescent="0.25">
      <c r="A107" s="97">
        <v>47209</v>
      </c>
      <c r="B107" s="99">
        <v>0</v>
      </c>
      <c r="C107" s="104">
        <v>0.25</v>
      </c>
      <c r="D107" s="104">
        <v>0.25</v>
      </c>
      <c r="E107" s="101">
        <v>4.9300000000000004E-2</v>
      </c>
      <c r="F107" s="101">
        <v>4.9300000000000004E-2</v>
      </c>
    </row>
    <row r="108" spans="1:6" ht="13.5" customHeight="1" x14ac:dyDescent="0.25">
      <c r="A108" s="97">
        <v>47239</v>
      </c>
      <c r="B108" s="99">
        <v>0</v>
      </c>
      <c r="C108" s="104">
        <v>0.25</v>
      </c>
      <c r="D108" s="104">
        <v>0.25</v>
      </c>
      <c r="E108" s="101">
        <v>4.9300000000000004E-2</v>
      </c>
      <c r="F108" s="101">
        <v>4.9300000000000004E-2</v>
      </c>
    </row>
    <row r="109" spans="1:6" ht="13.5" customHeight="1" x14ac:dyDescent="0.25">
      <c r="A109" s="97">
        <v>47270</v>
      </c>
      <c r="B109" s="99">
        <v>0</v>
      </c>
      <c r="C109" s="104">
        <v>0.25</v>
      </c>
      <c r="D109" s="104">
        <v>0.25</v>
      </c>
      <c r="E109" s="101">
        <v>4.9300000000000004E-2</v>
      </c>
      <c r="F109" s="101">
        <v>4.9300000000000004E-2</v>
      </c>
    </row>
    <row r="110" spans="1:6" ht="13.5" customHeight="1" x14ac:dyDescent="0.25">
      <c r="A110" s="97">
        <v>47300</v>
      </c>
      <c r="B110" s="99">
        <v>0</v>
      </c>
      <c r="C110" s="104">
        <v>0.25</v>
      </c>
      <c r="D110" s="104">
        <v>0.25</v>
      </c>
      <c r="E110" s="101">
        <v>4.9300000000000004E-2</v>
      </c>
      <c r="F110" s="101">
        <v>4.9300000000000004E-2</v>
      </c>
    </row>
    <row r="111" spans="1:6" ht="13.5" customHeight="1" x14ac:dyDescent="0.25">
      <c r="A111" s="97">
        <v>47331</v>
      </c>
      <c r="B111" s="99">
        <v>0</v>
      </c>
      <c r="C111" s="104">
        <v>0.25</v>
      </c>
      <c r="D111" s="104">
        <v>0.25</v>
      </c>
      <c r="E111" s="101">
        <v>4.9300000000000004E-2</v>
      </c>
      <c r="F111" s="101">
        <v>4.9300000000000004E-2</v>
      </c>
    </row>
    <row r="112" spans="1:6" ht="13.5" customHeight="1" x14ac:dyDescent="0.25">
      <c r="A112" s="97">
        <v>47362</v>
      </c>
      <c r="B112" s="99">
        <v>0</v>
      </c>
      <c r="C112" s="104">
        <v>0.25</v>
      </c>
      <c r="D112" s="104">
        <v>0.25</v>
      </c>
      <c r="E112" s="101">
        <v>4.9300000000000004E-2</v>
      </c>
      <c r="F112" s="101">
        <v>4.9300000000000004E-2</v>
      </c>
    </row>
    <row r="113" spans="1:6" ht="13.5" customHeight="1" x14ac:dyDescent="0.25">
      <c r="A113" s="97">
        <v>47392</v>
      </c>
      <c r="B113" s="99">
        <v>0</v>
      </c>
      <c r="C113" s="104">
        <v>0.25</v>
      </c>
      <c r="D113" s="104">
        <v>0.25</v>
      </c>
      <c r="E113" s="101">
        <v>4.9300000000000004E-2</v>
      </c>
      <c r="F113" s="101">
        <v>4.9300000000000004E-2</v>
      </c>
    </row>
    <row r="114" spans="1:6" ht="13.5" customHeight="1" x14ac:dyDescent="0.25">
      <c r="A114" s="97">
        <v>47423</v>
      </c>
      <c r="B114" s="99">
        <v>0</v>
      </c>
      <c r="C114" s="104">
        <v>0.25</v>
      </c>
      <c r="D114" s="104">
        <v>0.25</v>
      </c>
      <c r="E114" s="101">
        <v>4.9300000000000004E-2</v>
      </c>
      <c r="F114" s="101">
        <v>4.9300000000000004E-2</v>
      </c>
    </row>
    <row r="115" spans="1:6" ht="13.5" customHeight="1" thickBot="1" x14ac:dyDescent="0.3">
      <c r="A115" s="98">
        <v>47453</v>
      </c>
      <c r="B115" s="100">
        <v>0</v>
      </c>
      <c r="C115" s="105">
        <v>0.25</v>
      </c>
      <c r="D115" s="105">
        <v>0.25</v>
      </c>
      <c r="E115" s="102">
        <v>4.9300000000000004E-2</v>
      </c>
      <c r="F115" s="102">
        <v>4.9300000000000004E-2</v>
      </c>
    </row>
    <row r="116" spans="1:6" ht="13.5" customHeight="1" thickTop="1" x14ac:dyDescent="0.25">
      <c r="A116" s="97">
        <v>47484</v>
      </c>
      <c r="B116" s="99">
        <v>0</v>
      </c>
      <c r="C116" s="104">
        <v>0.25</v>
      </c>
      <c r="D116" s="104">
        <v>0.25</v>
      </c>
      <c r="E116" s="101">
        <v>4.9300000000000004E-2</v>
      </c>
      <c r="F116" s="101">
        <v>4.9300000000000004E-2</v>
      </c>
    </row>
    <row r="117" spans="1:6" ht="13.5" customHeight="1" x14ac:dyDescent="0.25">
      <c r="A117" s="97">
        <v>47515</v>
      </c>
      <c r="B117" s="99">
        <v>0</v>
      </c>
      <c r="C117" s="104">
        <v>0.25</v>
      </c>
      <c r="D117" s="104">
        <v>0.25</v>
      </c>
      <c r="E117" s="101">
        <v>4.9300000000000004E-2</v>
      </c>
      <c r="F117" s="101">
        <v>4.9300000000000004E-2</v>
      </c>
    </row>
    <row r="118" spans="1:6" ht="13.5" customHeight="1" x14ac:dyDescent="0.25">
      <c r="A118" s="97">
        <v>47543</v>
      </c>
      <c r="B118" s="99">
        <v>0</v>
      </c>
      <c r="C118" s="104">
        <v>0.25</v>
      </c>
      <c r="D118" s="104">
        <v>0.25</v>
      </c>
      <c r="E118" s="101">
        <v>4.9300000000000004E-2</v>
      </c>
      <c r="F118" s="101">
        <v>4.9300000000000004E-2</v>
      </c>
    </row>
    <row r="119" spans="1:6" ht="13.5" customHeight="1" x14ac:dyDescent="0.25">
      <c r="A119" s="97">
        <v>47574</v>
      </c>
      <c r="B119" s="99">
        <v>0</v>
      </c>
      <c r="C119" s="104">
        <v>0.25</v>
      </c>
      <c r="D119" s="104">
        <v>0.25</v>
      </c>
      <c r="E119" s="101">
        <v>4.9300000000000004E-2</v>
      </c>
      <c r="F119" s="101">
        <v>4.9300000000000004E-2</v>
      </c>
    </row>
    <row r="120" spans="1:6" ht="13.5" customHeight="1" x14ac:dyDescent="0.25">
      <c r="A120" s="97">
        <v>47604</v>
      </c>
      <c r="B120" s="99">
        <v>0</v>
      </c>
      <c r="C120" s="104">
        <v>0.25</v>
      </c>
      <c r="D120" s="104">
        <v>0.25</v>
      </c>
      <c r="E120" s="101">
        <v>4.9300000000000004E-2</v>
      </c>
      <c r="F120" s="101">
        <v>4.9300000000000004E-2</v>
      </c>
    </row>
    <row r="121" spans="1:6" ht="13.5" customHeight="1" x14ac:dyDescent="0.25">
      <c r="A121" s="97">
        <v>47635</v>
      </c>
      <c r="B121" s="99">
        <v>0</v>
      </c>
      <c r="C121" s="104">
        <v>0.25</v>
      </c>
      <c r="D121" s="104">
        <v>0.25</v>
      </c>
      <c r="E121" s="101">
        <v>4.9300000000000004E-2</v>
      </c>
      <c r="F121" s="101">
        <v>4.9300000000000004E-2</v>
      </c>
    </row>
    <row r="122" spans="1:6" ht="13.5" customHeight="1" x14ac:dyDescent="0.25">
      <c r="A122" s="97">
        <v>47665</v>
      </c>
      <c r="B122" s="99">
        <v>0</v>
      </c>
      <c r="C122" s="104">
        <v>0.25</v>
      </c>
      <c r="D122" s="104">
        <v>0.25</v>
      </c>
      <c r="E122" s="101">
        <v>4.9300000000000004E-2</v>
      </c>
      <c r="F122" s="101">
        <v>4.9300000000000004E-2</v>
      </c>
    </row>
    <row r="123" spans="1:6" ht="13.5" customHeight="1" x14ac:dyDescent="0.25">
      <c r="A123" s="97">
        <v>47696</v>
      </c>
      <c r="B123" s="99">
        <v>0</v>
      </c>
      <c r="C123" s="104">
        <v>0.25</v>
      </c>
      <c r="D123" s="104">
        <v>0.25</v>
      </c>
      <c r="E123" s="101">
        <v>4.9300000000000004E-2</v>
      </c>
      <c r="F123" s="101">
        <v>4.9300000000000004E-2</v>
      </c>
    </row>
    <row r="124" spans="1:6" ht="13.5" customHeight="1" x14ac:dyDescent="0.25">
      <c r="A124" s="97">
        <v>47727</v>
      </c>
      <c r="B124" s="99">
        <v>0</v>
      </c>
      <c r="C124" s="104">
        <v>0.25</v>
      </c>
      <c r="D124" s="104">
        <v>0.25</v>
      </c>
      <c r="E124" s="101">
        <v>4.9300000000000004E-2</v>
      </c>
      <c r="F124" s="101">
        <v>4.9300000000000004E-2</v>
      </c>
    </row>
    <row r="125" spans="1:6" ht="13.5" customHeight="1" x14ac:dyDescent="0.25">
      <c r="A125" s="97">
        <v>47757</v>
      </c>
      <c r="B125" s="99">
        <v>0</v>
      </c>
      <c r="C125" s="104">
        <v>0.25</v>
      </c>
      <c r="D125" s="104">
        <v>0.25</v>
      </c>
      <c r="E125" s="101">
        <v>4.9300000000000004E-2</v>
      </c>
      <c r="F125" s="101">
        <v>4.9300000000000004E-2</v>
      </c>
    </row>
    <row r="126" spans="1:6" ht="13.5" customHeight="1" x14ac:dyDescent="0.25">
      <c r="A126" s="97">
        <v>47788</v>
      </c>
      <c r="B126" s="99">
        <v>0</v>
      </c>
      <c r="C126" s="104">
        <v>0.25</v>
      </c>
      <c r="D126" s="104">
        <v>0.25</v>
      </c>
      <c r="E126" s="101">
        <v>4.9300000000000004E-2</v>
      </c>
      <c r="F126" s="101">
        <v>4.9300000000000004E-2</v>
      </c>
    </row>
    <row r="127" spans="1:6" ht="13.5" customHeight="1" thickBot="1" x14ac:dyDescent="0.3">
      <c r="A127" s="98">
        <v>47818</v>
      </c>
      <c r="B127" s="100">
        <v>0</v>
      </c>
      <c r="C127" s="105">
        <v>0.25</v>
      </c>
      <c r="D127" s="105">
        <v>0.25</v>
      </c>
      <c r="E127" s="102">
        <v>4.9300000000000004E-2</v>
      </c>
      <c r="F127" s="102">
        <v>4.9300000000000004E-2</v>
      </c>
    </row>
    <row r="128" spans="1:6" ht="13.5" customHeight="1" thickTop="1" x14ac:dyDescent="0.25">
      <c r="A128" s="97">
        <v>47849</v>
      </c>
      <c r="B128" s="99">
        <v>0</v>
      </c>
      <c r="C128" s="104">
        <v>0.25</v>
      </c>
      <c r="D128" s="104">
        <v>0.25</v>
      </c>
      <c r="E128" s="101">
        <v>4.9300000000000004E-2</v>
      </c>
      <c r="F128" s="101">
        <v>4.9300000000000004E-2</v>
      </c>
    </row>
    <row r="129" spans="1:6" ht="13.5" customHeight="1" x14ac:dyDescent="0.25">
      <c r="A129" s="97">
        <v>47880</v>
      </c>
      <c r="B129" s="99">
        <v>0</v>
      </c>
      <c r="C129" s="104">
        <v>0.25</v>
      </c>
      <c r="D129" s="104">
        <v>0.25</v>
      </c>
      <c r="E129" s="101">
        <v>4.9300000000000004E-2</v>
      </c>
      <c r="F129" s="101">
        <v>4.9300000000000004E-2</v>
      </c>
    </row>
    <row r="130" spans="1:6" ht="13.5" customHeight="1" x14ac:dyDescent="0.25">
      <c r="A130" s="97">
        <v>47908</v>
      </c>
      <c r="B130" s="99">
        <v>0</v>
      </c>
      <c r="C130" s="104">
        <v>0.25</v>
      </c>
      <c r="D130" s="104">
        <v>0.25</v>
      </c>
      <c r="E130" s="101">
        <v>4.9300000000000004E-2</v>
      </c>
      <c r="F130" s="101">
        <v>4.9300000000000004E-2</v>
      </c>
    </row>
    <row r="131" spans="1:6" ht="13.5" customHeight="1" x14ac:dyDescent="0.25">
      <c r="A131" s="97">
        <v>47939</v>
      </c>
      <c r="B131" s="99">
        <v>0</v>
      </c>
      <c r="C131" s="104">
        <v>0.25</v>
      </c>
      <c r="D131" s="104">
        <v>0.25</v>
      </c>
      <c r="E131" s="101">
        <v>4.9300000000000004E-2</v>
      </c>
      <c r="F131" s="101">
        <v>4.9300000000000004E-2</v>
      </c>
    </row>
    <row r="132" spans="1:6" ht="13.5" customHeight="1" x14ac:dyDescent="0.25">
      <c r="A132" s="97">
        <v>47969</v>
      </c>
      <c r="B132" s="99">
        <v>0</v>
      </c>
      <c r="C132" s="104">
        <v>0.25</v>
      </c>
      <c r="D132" s="104">
        <v>0.25</v>
      </c>
      <c r="E132" s="101">
        <v>4.9300000000000004E-2</v>
      </c>
      <c r="F132" s="101">
        <v>4.9300000000000004E-2</v>
      </c>
    </row>
    <row r="133" spans="1:6" ht="13.5" customHeight="1" x14ac:dyDescent="0.25">
      <c r="A133" s="97">
        <v>48000</v>
      </c>
      <c r="B133" s="99">
        <v>0</v>
      </c>
      <c r="C133" s="104">
        <v>0.25</v>
      </c>
      <c r="D133" s="104">
        <v>0.25</v>
      </c>
      <c r="E133" s="101">
        <v>4.9300000000000004E-2</v>
      </c>
      <c r="F133" s="101">
        <v>4.9300000000000004E-2</v>
      </c>
    </row>
    <row r="134" spans="1:6" ht="13.5" customHeight="1" x14ac:dyDescent="0.25">
      <c r="A134" s="97">
        <v>48030</v>
      </c>
      <c r="B134" s="99">
        <v>0</v>
      </c>
      <c r="C134" s="104">
        <v>0.25</v>
      </c>
      <c r="D134" s="104">
        <v>0.25</v>
      </c>
      <c r="E134" s="101">
        <v>4.9300000000000004E-2</v>
      </c>
      <c r="F134" s="101">
        <v>4.9300000000000004E-2</v>
      </c>
    </row>
    <row r="135" spans="1:6" ht="13.5" customHeight="1" x14ac:dyDescent="0.25">
      <c r="A135" s="97">
        <v>48061</v>
      </c>
      <c r="B135" s="99">
        <v>0</v>
      </c>
      <c r="C135" s="104">
        <v>0.25</v>
      </c>
      <c r="D135" s="104">
        <v>0.25</v>
      </c>
      <c r="E135" s="101">
        <v>4.9300000000000004E-2</v>
      </c>
      <c r="F135" s="101">
        <v>4.9300000000000004E-2</v>
      </c>
    </row>
    <row r="136" spans="1:6" ht="13.5" customHeight="1" x14ac:dyDescent="0.25">
      <c r="A136" s="97">
        <v>48092</v>
      </c>
      <c r="B136" s="99">
        <v>0</v>
      </c>
      <c r="C136" s="104">
        <v>0.25</v>
      </c>
      <c r="D136" s="104">
        <v>0.25</v>
      </c>
      <c r="E136" s="101">
        <v>4.9300000000000004E-2</v>
      </c>
      <c r="F136" s="101">
        <v>4.9300000000000004E-2</v>
      </c>
    </row>
    <row r="137" spans="1:6" ht="13.5" customHeight="1" x14ac:dyDescent="0.25">
      <c r="A137" s="97">
        <v>48122</v>
      </c>
      <c r="B137" s="99">
        <v>0</v>
      </c>
      <c r="C137" s="104">
        <v>0.25</v>
      </c>
      <c r="D137" s="104">
        <v>0.25</v>
      </c>
      <c r="E137" s="101">
        <v>4.9300000000000004E-2</v>
      </c>
      <c r="F137" s="101">
        <v>4.9300000000000004E-2</v>
      </c>
    </row>
    <row r="138" spans="1:6" ht="13.5" customHeight="1" x14ac:dyDescent="0.25">
      <c r="A138" s="97">
        <v>48153</v>
      </c>
      <c r="B138" s="99">
        <v>0</v>
      </c>
      <c r="C138" s="106">
        <v>0</v>
      </c>
      <c r="D138" s="106">
        <v>0</v>
      </c>
      <c r="E138" s="101">
        <v>4.9300000000000004E-2</v>
      </c>
      <c r="F138" s="101">
        <v>4.9300000000000004E-2</v>
      </c>
    </row>
    <row r="139" spans="1:6" ht="13.5" customHeight="1" thickBot="1" x14ac:dyDescent="0.3">
      <c r="A139" s="98">
        <v>48183</v>
      </c>
      <c r="B139" s="100">
        <v>0</v>
      </c>
      <c r="C139" s="105">
        <v>0</v>
      </c>
      <c r="D139" s="105">
        <v>0</v>
      </c>
      <c r="E139" s="102">
        <v>4.9300000000000004E-2</v>
      </c>
      <c r="F139" s="102">
        <v>4.9300000000000004E-2</v>
      </c>
    </row>
    <row r="140" spans="1:6" ht="13.5" customHeight="1" thickTop="1" x14ac:dyDescent="0.25">
      <c r="A140" s="97">
        <v>48214</v>
      </c>
      <c r="B140" s="99">
        <v>0</v>
      </c>
      <c r="C140" s="104">
        <v>0</v>
      </c>
      <c r="D140" s="104">
        <v>0</v>
      </c>
      <c r="E140" s="101">
        <v>4.9300000000000004E-2</v>
      </c>
      <c r="F140" s="101">
        <v>4.9300000000000004E-2</v>
      </c>
    </row>
    <row r="141" spans="1:6" ht="13.5" customHeight="1" x14ac:dyDescent="0.25">
      <c r="A141" s="97">
        <v>48245</v>
      </c>
      <c r="B141" s="99">
        <v>0</v>
      </c>
      <c r="C141" s="104">
        <v>0</v>
      </c>
      <c r="D141" s="104">
        <v>0</v>
      </c>
      <c r="E141" s="101">
        <v>4.9300000000000004E-2</v>
      </c>
      <c r="F141" s="101">
        <v>4.9300000000000004E-2</v>
      </c>
    </row>
    <row r="142" spans="1:6" ht="13.5" customHeight="1" x14ac:dyDescent="0.25">
      <c r="A142" s="97">
        <v>48274</v>
      </c>
      <c r="B142" s="99">
        <v>0</v>
      </c>
      <c r="C142" s="104">
        <v>0</v>
      </c>
      <c r="D142" s="104">
        <v>0</v>
      </c>
      <c r="E142" s="101">
        <v>4.9300000000000004E-2</v>
      </c>
      <c r="F142" s="101">
        <v>4.9300000000000004E-2</v>
      </c>
    </row>
    <row r="143" spans="1:6" ht="13.5" customHeight="1" x14ac:dyDescent="0.25">
      <c r="A143" s="97">
        <v>48305</v>
      </c>
      <c r="B143" s="99">
        <v>0</v>
      </c>
      <c r="C143" s="104">
        <v>0</v>
      </c>
      <c r="D143" s="104">
        <v>0</v>
      </c>
      <c r="E143" s="101">
        <v>4.9300000000000004E-2</v>
      </c>
      <c r="F143" s="101">
        <v>4.9300000000000004E-2</v>
      </c>
    </row>
    <row r="144" spans="1:6" ht="13.5" customHeight="1" x14ac:dyDescent="0.25">
      <c r="A144" s="97">
        <v>48335</v>
      </c>
      <c r="B144" s="99">
        <v>0</v>
      </c>
      <c r="C144" s="104">
        <v>0</v>
      </c>
      <c r="D144" s="104">
        <v>0</v>
      </c>
      <c r="E144" s="101">
        <v>4.9300000000000004E-2</v>
      </c>
      <c r="F144" s="101">
        <v>4.9300000000000004E-2</v>
      </c>
    </row>
    <row r="145" spans="1:6" ht="13.5" customHeight="1" x14ac:dyDescent="0.25">
      <c r="A145" s="97">
        <v>48366</v>
      </c>
      <c r="B145" s="99">
        <v>0</v>
      </c>
      <c r="C145" s="104">
        <v>0</v>
      </c>
      <c r="D145" s="104">
        <v>0</v>
      </c>
      <c r="E145" s="101">
        <v>4.9300000000000004E-2</v>
      </c>
      <c r="F145" s="101">
        <v>4.9300000000000004E-2</v>
      </c>
    </row>
    <row r="146" spans="1:6" ht="13.5" customHeight="1" x14ac:dyDescent="0.25">
      <c r="A146" s="97">
        <v>48396</v>
      </c>
      <c r="B146" s="99">
        <v>0</v>
      </c>
      <c r="C146" s="104">
        <v>0</v>
      </c>
      <c r="D146" s="104">
        <v>0</v>
      </c>
      <c r="E146" s="101">
        <v>4.9300000000000004E-2</v>
      </c>
      <c r="F146" s="101">
        <v>4.9300000000000004E-2</v>
      </c>
    </row>
    <row r="147" spans="1:6" ht="13.5" customHeight="1" x14ac:dyDescent="0.25">
      <c r="A147" s="97">
        <v>48427</v>
      </c>
      <c r="B147" s="99">
        <v>0</v>
      </c>
      <c r="C147" s="104">
        <v>0</v>
      </c>
      <c r="D147" s="104">
        <v>0</v>
      </c>
      <c r="E147" s="101">
        <v>4.9300000000000004E-2</v>
      </c>
      <c r="F147" s="101">
        <v>4.9300000000000004E-2</v>
      </c>
    </row>
    <row r="148" spans="1:6" ht="13.5" customHeight="1" x14ac:dyDescent="0.25">
      <c r="A148" s="97">
        <v>48458</v>
      </c>
      <c r="B148" s="99">
        <v>0</v>
      </c>
      <c r="C148" s="104">
        <v>0</v>
      </c>
      <c r="D148" s="104">
        <v>0</v>
      </c>
      <c r="E148" s="101">
        <v>4.9300000000000004E-2</v>
      </c>
      <c r="F148" s="101">
        <v>4.9300000000000004E-2</v>
      </c>
    </row>
    <row r="149" spans="1:6" ht="13.5" customHeight="1" x14ac:dyDescent="0.25">
      <c r="A149" s="97">
        <v>48488</v>
      </c>
      <c r="B149" s="99">
        <v>0</v>
      </c>
      <c r="C149" s="104">
        <v>0</v>
      </c>
      <c r="D149" s="104">
        <v>0</v>
      </c>
      <c r="E149" s="101">
        <v>4.9300000000000004E-2</v>
      </c>
      <c r="F149" s="101">
        <v>4.9300000000000004E-2</v>
      </c>
    </row>
    <row r="150" spans="1:6" ht="13.5" customHeight="1" x14ac:dyDescent="0.25">
      <c r="A150" s="97">
        <v>48519</v>
      </c>
      <c r="B150" s="99">
        <v>0</v>
      </c>
      <c r="C150" s="106">
        <v>0</v>
      </c>
      <c r="D150" s="106">
        <v>0</v>
      </c>
      <c r="E150" s="101">
        <v>4.9300000000000004E-2</v>
      </c>
      <c r="F150" s="101">
        <v>4.9300000000000004E-2</v>
      </c>
    </row>
    <row r="151" spans="1:6" ht="13.5" customHeight="1" thickBot="1" x14ac:dyDescent="0.3">
      <c r="A151" s="98">
        <v>48549</v>
      </c>
      <c r="B151" s="100">
        <v>0</v>
      </c>
      <c r="C151" s="105">
        <v>0</v>
      </c>
      <c r="D151" s="105">
        <v>0</v>
      </c>
      <c r="E151" s="102">
        <v>4.9300000000000004E-2</v>
      </c>
      <c r="F151" s="102">
        <v>4.9300000000000004E-2</v>
      </c>
    </row>
    <row r="152" spans="1:6" ht="13.5" customHeight="1" thickTop="1" x14ac:dyDescent="0.25">
      <c r="A152" s="35"/>
      <c r="B152" s="36"/>
      <c r="C152" s="37"/>
      <c r="D152" s="37"/>
      <c r="E152" s="36"/>
      <c r="F152" s="36"/>
    </row>
    <row r="153" spans="1:6" ht="13.5" customHeight="1" x14ac:dyDescent="0.25">
      <c r="A153" s="35"/>
      <c r="B153" s="36"/>
      <c r="C153" s="37"/>
      <c r="D153" s="37"/>
      <c r="E153" s="36"/>
      <c r="F153" s="36"/>
    </row>
    <row r="154" spans="1:6" ht="13.5" customHeight="1" x14ac:dyDescent="0.25">
      <c r="A154" s="35"/>
      <c r="B154" s="36"/>
      <c r="C154" s="37"/>
      <c r="D154" s="37"/>
      <c r="E154" s="36"/>
      <c r="F154" s="36"/>
    </row>
    <row r="155" spans="1:6" ht="13.5" customHeight="1" x14ac:dyDescent="0.25">
      <c r="A155" s="35"/>
      <c r="B155" s="36"/>
      <c r="C155" s="37"/>
      <c r="D155" s="37"/>
      <c r="E155" s="36"/>
      <c r="F155" s="36"/>
    </row>
    <row r="156" spans="1:6" ht="13.5" customHeight="1" x14ac:dyDescent="0.25">
      <c r="A156" s="35"/>
      <c r="B156" s="36"/>
      <c r="C156" s="37"/>
      <c r="D156" s="37"/>
      <c r="E156" s="36"/>
      <c r="F156" s="36"/>
    </row>
    <row r="157" spans="1:6" ht="13.5" customHeight="1" x14ac:dyDescent="0.25">
      <c r="A157" s="35"/>
      <c r="B157" s="36"/>
      <c r="C157" s="37"/>
      <c r="D157" s="37"/>
      <c r="E157" s="36"/>
      <c r="F157" s="36"/>
    </row>
    <row r="158" spans="1:6" ht="13.5" customHeight="1" x14ac:dyDescent="0.25">
      <c r="A158" s="35"/>
      <c r="B158" s="36"/>
      <c r="C158" s="37"/>
      <c r="D158" s="37"/>
      <c r="E158" s="36"/>
      <c r="F158" s="36"/>
    </row>
    <row r="159" spans="1:6" ht="13.5" customHeight="1" x14ac:dyDescent="0.25">
      <c r="A159" s="35"/>
      <c r="B159" s="36"/>
      <c r="C159" s="37"/>
      <c r="D159" s="37"/>
      <c r="E159" s="36"/>
      <c r="F159" s="36"/>
    </row>
    <row r="160" spans="1:6" ht="13.5" customHeight="1" x14ac:dyDescent="0.25">
      <c r="A160" s="35"/>
      <c r="B160" s="36"/>
      <c r="C160" s="37"/>
      <c r="D160" s="37"/>
      <c r="E160" s="36"/>
      <c r="F160" s="36"/>
    </row>
    <row r="161" spans="1:6" ht="13.5" customHeight="1" x14ac:dyDescent="0.25">
      <c r="A161" s="35"/>
      <c r="B161" s="36"/>
      <c r="C161" s="37"/>
      <c r="D161" s="37"/>
      <c r="E161" s="36"/>
      <c r="F161" s="36"/>
    </row>
    <row r="162" spans="1:6" ht="13.5" customHeight="1" x14ac:dyDescent="0.25">
      <c r="A162" s="35"/>
      <c r="B162" s="36"/>
      <c r="C162" s="37"/>
      <c r="D162" s="37"/>
      <c r="E162" s="36"/>
      <c r="F162" s="36"/>
    </row>
    <row r="163" spans="1:6" ht="13.5" customHeight="1" x14ac:dyDescent="0.25">
      <c r="A163" s="35"/>
      <c r="B163" s="36"/>
      <c r="C163" s="37"/>
      <c r="D163" s="37"/>
      <c r="E163" s="36"/>
      <c r="F163" s="36"/>
    </row>
    <row r="164" spans="1:6" ht="13.5" customHeight="1" x14ac:dyDescent="0.25">
      <c r="A164" s="35"/>
      <c r="B164" s="36"/>
      <c r="C164" s="37"/>
      <c r="D164" s="37"/>
      <c r="E164" s="36"/>
      <c r="F164" s="36"/>
    </row>
    <row r="165" spans="1:6" ht="13.5" customHeight="1" x14ac:dyDescent="0.25">
      <c r="A165" s="35"/>
      <c r="B165" s="36"/>
      <c r="C165" s="37"/>
      <c r="D165" s="37"/>
      <c r="E165" s="36"/>
      <c r="F165" s="36"/>
    </row>
    <row r="166" spans="1:6" ht="13.5" customHeight="1" x14ac:dyDescent="0.25">
      <c r="A166" s="35"/>
      <c r="B166" s="36"/>
      <c r="C166" s="37"/>
      <c r="D166" s="37"/>
      <c r="E166" s="36"/>
      <c r="F166" s="36"/>
    </row>
    <row r="167" spans="1:6" ht="13.5" customHeight="1" x14ac:dyDescent="0.25">
      <c r="A167" s="33"/>
      <c r="B167" s="34"/>
      <c r="C167" s="34"/>
      <c r="D167" s="34"/>
      <c r="E167" s="34"/>
      <c r="F167" s="34"/>
    </row>
  </sheetData>
  <mergeCells count="1">
    <mergeCell ref="B6:F6"/>
  </mergeCells>
  <pageMargins left="0.7" right="0.7" top="0.75" bottom="0.75" header="0.3" footer="0.3"/>
  <pageSetup scale="25" orientation="landscape" r:id="rId1"/>
  <headerFooter>
    <oddFooter>&amp;L&amp;P of &amp;N&amp;CPKW WP PSE 2019 GRC&amp;R&amp;D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opLeftCell="A68" zoomScale="85" zoomScaleNormal="85" workbookViewId="0">
      <selection activeCell="A112" sqref="A112"/>
    </sheetView>
  </sheetViews>
  <sheetFormatPr defaultRowHeight="15" x14ac:dyDescent="0.25"/>
  <cols>
    <col min="1" max="1" width="57.85546875" bestFit="1" customWidth="1"/>
    <col min="2" max="2" width="15.5703125" bestFit="1" customWidth="1"/>
    <col min="3" max="4" width="9.5703125" bestFit="1" customWidth="1"/>
    <col min="5" max="5" width="11.5703125" bestFit="1" customWidth="1"/>
    <col min="6" max="15" width="9.5703125" bestFit="1" customWidth="1"/>
    <col min="16" max="16" width="9.5703125" style="1" bestFit="1" customWidth="1"/>
    <col min="17" max="20" width="9.5703125" bestFit="1" customWidth="1"/>
  </cols>
  <sheetData>
    <row r="1" spans="1:16" ht="18.75" x14ac:dyDescent="0.3">
      <c r="A1" s="41" t="s">
        <v>30</v>
      </c>
    </row>
    <row r="2" spans="1:16" ht="15.75" x14ac:dyDescent="0.25">
      <c r="A2" s="129" t="s">
        <v>97</v>
      </c>
    </row>
    <row r="3" spans="1:16" ht="21" x14ac:dyDescent="0.35">
      <c r="A3" s="147" t="s">
        <v>98</v>
      </c>
    </row>
    <row r="4" spans="1:16" ht="15.75" x14ac:dyDescent="0.25">
      <c r="A4" s="148"/>
    </row>
    <row r="8" spans="1:16" ht="30" x14ac:dyDescent="0.25">
      <c r="A8" s="90" t="s">
        <v>2</v>
      </c>
      <c r="B8" s="91">
        <v>45292</v>
      </c>
      <c r="C8" s="91">
        <v>45323</v>
      </c>
      <c r="D8" s="91">
        <v>45352</v>
      </c>
      <c r="E8" s="91">
        <v>45383</v>
      </c>
      <c r="F8" s="91">
        <v>45413</v>
      </c>
      <c r="G8" s="91">
        <v>45444</v>
      </c>
      <c r="H8" s="91">
        <v>45474</v>
      </c>
      <c r="I8" s="91">
        <v>45505</v>
      </c>
      <c r="J8" s="91">
        <v>45536</v>
      </c>
      <c r="K8" s="91">
        <v>45566</v>
      </c>
      <c r="L8" s="91">
        <v>45597</v>
      </c>
      <c r="M8" s="91">
        <v>45627</v>
      </c>
      <c r="P8" s="158" t="s">
        <v>100</v>
      </c>
    </row>
    <row r="9" spans="1:16" x14ac:dyDescent="0.25">
      <c r="A9" s="89" t="s">
        <v>64</v>
      </c>
      <c r="B9" s="88">
        <v>774.25</v>
      </c>
      <c r="C9" s="88">
        <v>774.25</v>
      </c>
      <c r="D9" s="88">
        <v>774.25</v>
      </c>
      <c r="E9" s="88">
        <v>774.25</v>
      </c>
      <c r="F9" s="88">
        <v>774.25</v>
      </c>
      <c r="G9" s="88">
        <v>774.25</v>
      </c>
      <c r="H9" s="88">
        <v>774.25</v>
      </c>
      <c r="I9" s="88">
        <v>774.25</v>
      </c>
      <c r="J9" s="88">
        <v>774.25</v>
      </c>
      <c r="K9" s="88">
        <v>774.25</v>
      </c>
      <c r="L9" s="88">
        <v>774.25</v>
      </c>
      <c r="M9" s="88">
        <v>774.25</v>
      </c>
      <c r="N9" s="88"/>
      <c r="O9" s="88"/>
      <c r="P9" s="159">
        <v>774.25</v>
      </c>
    </row>
    <row r="10" spans="1:16" x14ac:dyDescent="0.25">
      <c r="A10" s="53" t="s">
        <v>66</v>
      </c>
      <c r="B10" s="88">
        <v>49.25</v>
      </c>
      <c r="C10" s="88">
        <v>49.25</v>
      </c>
      <c r="D10" s="88">
        <v>129.25</v>
      </c>
      <c r="E10" s="88">
        <v>134.25</v>
      </c>
      <c r="F10" s="88">
        <v>74.25</v>
      </c>
      <c r="G10" s="88">
        <v>84.25</v>
      </c>
      <c r="H10" s="88">
        <v>64.25</v>
      </c>
      <c r="I10" s="88">
        <v>64.25</v>
      </c>
      <c r="J10" s="88">
        <v>129.25</v>
      </c>
      <c r="K10" s="88">
        <v>149.25</v>
      </c>
      <c r="L10" s="88">
        <v>84.25</v>
      </c>
      <c r="M10" s="88">
        <v>49.25</v>
      </c>
      <c r="N10" s="88"/>
      <c r="O10" s="88"/>
      <c r="P10" s="159">
        <v>88.416666666666671</v>
      </c>
    </row>
    <row r="11" spans="1:16" x14ac:dyDescent="0.25">
      <c r="A11" s="69" t="s">
        <v>67</v>
      </c>
      <c r="B11" s="88">
        <v>41.08</v>
      </c>
      <c r="C11" s="88">
        <v>41.08</v>
      </c>
      <c r="D11" s="88">
        <v>41.08</v>
      </c>
      <c r="E11" s="88">
        <v>41.08</v>
      </c>
      <c r="F11" s="88">
        <v>41.08</v>
      </c>
      <c r="G11" s="88">
        <v>41.08</v>
      </c>
      <c r="H11" s="88">
        <v>41.08</v>
      </c>
      <c r="I11" s="88">
        <v>41.08</v>
      </c>
      <c r="J11" s="88">
        <v>41.08</v>
      </c>
      <c r="K11" s="88">
        <v>41.08</v>
      </c>
      <c r="L11" s="88">
        <v>41.08</v>
      </c>
      <c r="M11" s="88">
        <v>41.08</v>
      </c>
      <c r="N11" s="88"/>
      <c r="O11" s="88"/>
      <c r="P11" s="159">
        <v>41.079999999999991</v>
      </c>
    </row>
    <row r="12" spans="1:16" x14ac:dyDescent="0.25">
      <c r="A12" s="5" t="s">
        <v>68</v>
      </c>
      <c r="B12" s="88">
        <v>683.92</v>
      </c>
      <c r="C12" s="88">
        <v>683.92</v>
      </c>
      <c r="D12" s="88">
        <v>603.91999999999996</v>
      </c>
      <c r="E12" s="88">
        <v>598.91999999999996</v>
      </c>
      <c r="F12" s="88">
        <v>658.92</v>
      </c>
      <c r="G12" s="88">
        <v>648.91999999999996</v>
      </c>
      <c r="H12" s="88">
        <v>668.92</v>
      </c>
      <c r="I12" s="88">
        <v>668.92</v>
      </c>
      <c r="J12" s="88">
        <v>603.91999999999996</v>
      </c>
      <c r="K12" s="88">
        <v>583.91999999999996</v>
      </c>
      <c r="L12" s="88">
        <v>648.91999999999996</v>
      </c>
      <c r="M12" s="88">
        <v>683.92</v>
      </c>
      <c r="N12" s="88"/>
      <c r="O12" s="88"/>
      <c r="P12" s="159">
        <v>644.75333333333333</v>
      </c>
    </row>
    <row r="13" spans="1:16" x14ac:dyDescent="0.25">
      <c r="A13" s="89" t="s">
        <v>88</v>
      </c>
      <c r="B13" s="88">
        <v>0.88333225702292539</v>
      </c>
      <c r="C13" s="88">
        <v>0.88333225702292539</v>
      </c>
      <c r="D13" s="88">
        <v>0.78000645786244749</v>
      </c>
      <c r="E13" s="88">
        <v>0.77354859541491761</v>
      </c>
      <c r="F13" s="88">
        <v>0.85104294478527598</v>
      </c>
      <c r="G13" s="88">
        <v>0.83812721989021632</v>
      </c>
      <c r="H13" s="88">
        <v>0.86395866968033574</v>
      </c>
      <c r="I13" s="88">
        <v>0.86395866968033574</v>
      </c>
      <c r="J13" s="88">
        <v>0.78000645786244749</v>
      </c>
      <c r="K13" s="88">
        <v>0.75417500807232796</v>
      </c>
      <c r="L13" s="88">
        <v>0.83812721989021632</v>
      </c>
      <c r="M13" s="88">
        <v>0.88333225702292539</v>
      </c>
      <c r="N13" s="88"/>
      <c r="O13" s="88"/>
      <c r="P13" s="159">
        <v>0.83274566785060811</v>
      </c>
    </row>
    <row r="14" spans="1:16" x14ac:dyDescent="0.25">
      <c r="A14" s="5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159"/>
    </row>
    <row r="15" spans="1:16" x14ac:dyDescent="0.25">
      <c r="A15" s="89" t="s">
        <v>63</v>
      </c>
      <c r="B15" s="88">
        <v>495.78763440860212</v>
      </c>
      <c r="C15" s="135">
        <v>484.4717261904762</v>
      </c>
      <c r="D15" s="135">
        <v>460.20698924731181</v>
      </c>
      <c r="E15" s="135">
        <v>509.19513888888889</v>
      </c>
      <c r="F15" s="135">
        <v>594.29637096774195</v>
      </c>
      <c r="G15" s="135">
        <v>613.52430555555566</v>
      </c>
      <c r="H15" s="135">
        <v>545.38239247311822</v>
      </c>
      <c r="I15" s="135">
        <v>487.26814516129036</v>
      </c>
      <c r="J15" s="135">
        <v>358.11250000000001</v>
      </c>
      <c r="K15" s="135">
        <v>356.28427419354841</v>
      </c>
      <c r="L15" s="135">
        <v>439.40486111111113</v>
      </c>
      <c r="M15" s="135">
        <v>470.625</v>
      </c>
      <c r="N15" s="88"/>
      <c r="O15" s="88"/>
      <c r="P15" s="159">
        <v>484.54661151647042</v>
      </c>
    </row>
    <row r="16" spans="1:16" x14ac:dyDescent="0.25">
      <c r="A16" s="89" t="s">
        <v>65</v>
      </c>
      <c r="B16" s="88">
        <v>0.64034566923939573</v>
      </c>
      <c r="C16" s="88">
        <v>0.62573035349108974</v>
      </c>
      <c r="D16" s="88">
        <v>0.59439068679019935</v>
      </c>
      <c r="E16" s="88">
        <v>0.65766243317906214</v>
      </c>
      <c r="F16" s="88">
        <v>0.76757684335517207</v>
      </c>
      <c r="G16" s="88">
        <v>0.79241111469881265</v>
      </c>
      <c r="H16" s="88">
        <v>0.70440089437922926</v>
      </c>
      <c r="I16" s="88">
        <v>0.62934213130292593</v>
      </c>
      <c r="J16" s="88">
        <v>0.46252825314820795</v>
      </c>
      <c r="K16" s="88">
        <v>0.46016696699199022</v>
      </c>
      <c r="L16" s="88">
        <v>0.56752323036630437</v>
      </c>
      <c r="M16" s="88">
        <v>0.60784630287374875</v>
      </c>
      <c r="N16" s="88"/>
      <c r="O16" s="88"/>
      <c r="P16" s="159">
        <v>0.62582707331801146</v>
      </c>
    </row>
    <row r="17" spans="1:16" x14ac:dyDescent="0.25">
      <c r="P17" s="159"/>
    </row>
    <row r="18" spans="1:16" x14ac:dyDescent="0.25">
      <c r="A18" s="89" t="s">
        <v>81</v>
      </c>
      <c r="B18" s="95">
        <v>8.5969392843158271E-2</v>
      </c>
      <c r="C18" s="95">
        <v>8.5969392843158271E-2</v>
      </c>
      <c r="D18" s="95">
        <v>0.17292799533273934</v>
      </c>
      <c r="E18" s="95">
        <v>0.22581267998469615</v>
      </c>
      <c r="F18" s="95">
        <v>0.22581267998469615</v>
      </c>
      <c r="G18" s="95">
        <v>0.22581267998469615</v>
      </c>
      <c r="H18" s="95">
        <v>0.22581267998469615</v>
      </c>
      <c r="I18" s="95">
        <v>0.22581267998469615</v>
      </c>
      <c r="J18" s="95">
        <v>0.17292799533273934</v>
      </c>
      <c r="K18" s="95">
        <v>0.17292799533273934</v>
      </c>
      <c r="L18" s="95">
        <v>0.17292799533273934</v>
      </c>
      <c r="M18" s="95">
        <v>8.5969392843158271E-2</v>
      </c>
      <c r="N18" s="88"/>
      <c r="O18" s="88"/>
      <c r="P18" s="159">
        <v>0.17322362998199278</v>
      </c>
    </row>
    <row r="19" spans="1:16" x14ac:dyDescent="0.25">
      <c r="A19" s="89" t="s">
        <v>95</v>
      </c>
      <c r="B19" s="88">
        <v>66.561802408815296</v>
      </c>
      <c r="C19" s="88">
        <v>66.561802408815296</v>
      </c>
      <c r="D19" s="88">
        <v>133.88950038637344</v>
      </c>
      <c r="E19" s="88">
        <v>174.835467478151</v>
      </c>
      <c r="F19" s="88">
        <v>174.835467478151</v>
      </c>
      <c r="G19" s="88">
        <v>174.835467478151</v>
      </c>
      <c r="H19" s="88">
        <v>174.835467478151</v>
      </c>
      <c r="I19" s="88">
        <v>174.835467478151</v>
      </c>
      <c r="J19" s="88">
        <v>133.88950038637344</v>
      </c>
      <c r="K19" s="88">
        <v>133.88950038637344</v>
      </c>
      <c r="L19" s="88">
        <v>133.88950038637344</v>
      </c>
      <c r="M19" s="88">
        <v>66.561802408815296</v>
      </c>
      <c r="N19" s="88"/>
      <c r="O19" s="88"/>
      <c r="P19" s="159">
        <v>134.11839551355789</v>
      </c>
    </row>
    <row r="20" spans="1:16" x14ac:dyDescent="0.25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159"/>
    </row>
    <row r="21" spans="1:16" x14ac:dyDescent="0.25">
      <c r="A21" s="90" t="s">
        <v>69</v>
      </c>
      <c r="B21" s="91">
        <v>45292</v>
      </c>
      <c r="C21" s="91">
        <v>45323</v>
      </c>
      <c r="D21" s="91">
        <v>45352</v>
      </c>
      <c r="E21" s="91">
        <v>45383</v>
      </c>
      <c r="F21" s="91">
        <v>45413</v>
      </c>
      <c r="G21" s="91">
        <v>45444</v>
      </c>
      <c r="H21" s="91">
        <v>45474</v>
      </c>
      <c r="I21" s="91">
        <v>45505</v>
      </c>
      <c r="J21" s="91">
        <v>45536</v>
      </c>
      <c r="K21" s="91">
        <v>45566</v>
      </c>
      <c r="L21" s="91">
        <v>45597</v>
      </c>
      <c r="M21" s="91">
        <v>45627</v>
      </c>
      <c r="N21" s="88"/>
      <c r="O21" s="88"/>
      <c r="P21" s="159"/>
    </row>
    <row r="22" spans="1:16" x14ac:dyDescent="0.25">
      <c r="A22" s="89" t="s">
        <v>64</v>
      </c>
      <c r="B22" s="88">
        <v>1279.6500000000001</v>
      </c>
      <c r="C22" s="88">
        <v>1279.6500000000001</v>
      </c>
      <c r="D22" s="88">
        <v>1279.6500000000001</v>
      </c>
      <c r="E22" s="88">
        <v>1279.6500000000001</v>
      </c>
      <c r="F22" s="88">
        <v>1279.6500000000001</v>
      </c>
      <c r="G22" s="88">
        <v>1279.6500000000001</v>
      </c>
      <c r="H22" s="88">
        <v>1279.6500000000001</v>
      </c>
      <c r="I22" s="88">
        <v>1279.6500000000001</v>
      </c>
      <c r="J22" s="88">
        <v>1279.6500000000001</v>
      </c>
      <c r="K22" s="88">
        <v>1279.6500000000001</v>
      </c>
      <c r="L22" s="88">
        <v>1279.6500000000001</v>
      </c>
      <c r="M22" s="88">
        <v>1279.6500000000001</v>
      </c>
      <c r="N22" s="88"/>
      <c r="O22" s="88"/>
      <c r="P22" s="159">
        <v>1279.6499999999999</v>
      </c>
    </row>
    <row r="23" spans="1:16" ht="14.1" customHeight="1" x14ac:dyDescent="0.25">
      <c r="A23" s="53" t="s">
        <v>73</v>
      </c>
      <c r="B23" s="88">
        <v>2.6500000000000909</v>
      </c>
      <c r="C23" s="88">
        <v>2.6500000000000909</v>
      </c>
      <c r="D23" s="88">
        <v>2.6500000000000909</v>
      </c>
      <c r="E23" s="88">
        <v>2.6500000000000909</v>
      </c>
      <c r="F23" s="88">
        <v>2.6500000000000909</v>
      </c>
      <c r="G23" s="88">
        <v>2.6500000000000909</v>
      </c>
      <c r="H23" s="88">
        <v>2.6500000000000909</v>
      </c>
      <c r="I23" s="88">
        <v>2.6500000000000909</v>
      </c>
      <c r="J23" s="88">
        <v>2.6500000000000909</v>
      </c>
      <c r="K23" s="88">
        <v>2.6500000000000909</v>
      </c>
      <c r="L23" s="88">
        <v>2.6500000000000909</v>
      </c>
      <c r="M23" s="88">
        <v>2.6500000000000909</v>
      </c>
      <c r="N23" s="88"/>
      <c r="O23" s="88"/>
      <c r="P23" s="159">
        <v>2.6500000000000909</v>
      </c>
    </row>
    <row r="24" spans="1:16" x14ac:dyDescent="0.25">
      <c r="A24" s="53" t="s">
        <v>66</v>
      </c>
      <c r="B24" s="88">
        <v>390</v>
      </c>
      <c r="C24" s="88">
        <v>495</v>
      </c>
      <c r="D24" s="88">
        <v>235</v>
      </c>
      <c r="E24" s="88">
        <v>260</v>
      </c>
      <c r="F24" s="88">
        <v>130</v>
      </c>
      <c r="G24" s="88">
        <v>130</v>
      </c>
      <c r="H24" s="88">
        <v>130</v>
      </c>
      <c r="I24" s="88">
        <v>130</v>
      </c>
      <c r="J24" s="88">
        <v>235</v>
      </c>
      <c r="K24" s="88">
        <v>130</v>
      </c>
      <c r="L24" s="88">
        <v>130</v>
      </c>
      <c r="M24" s="88">
        <v>130</v>
      </c>
      <c r="N24" s="88"/>
      <c r="O24" s="88"/>
      <c r="P24" s="159">
        <v>210.41666666666666</v>
      </c>
    </row>
    <row r="25" spans="1:16" x14ac:dyDescent="0.25">
      <c r="A25" s="5" t="s">
        <v>68</v>
      </c>
      <c r="B25" s="88">
        <v>887</v>
      </c>
      <c r="C25" s="88">
        <v>782</v>
      </c>
      <c r="D25" s="88">
        <v>1042</v>
      </c>
      <c r="E25" s="88">
        <v>1017</v>
      </c>
      <c r="F25" s="88">
        <v>1147</v>
      </c>
      <c r="G25" s="88">
        <v>1147</v>
      </c>
      <c r="H25" s="88">
        <v>1147</v>
      </c>
      <c r="I25" s="88">
        <v>1147</v>
      </c>
      <c r="J25" s="88">
        <v>1042</v>
      </c>
      <c r="K25" s="88">
        <v>1147</v>
      </c>
      <c r="L25" s="88">
        <v>1147</v>
      </c>
      <c r="M25" s="88">
        <v>1147</v>
      </c>
      <c r="N25" s="88"/>
      <c r="O25" s="88"/>
      <c r="P25" s="159">
        <v>1066.5833333333333</v>
      </c>
    </row>
    <row r="26" spans="1:16" x14ac:dyDescent="0.25">
      <c r="A26" s="89" t="s">
        <v>88</v>
      </c>
      <c r="B26" s="88">
        <v>0.69315828546868274</v>
      </c>
      <c r="C26" s="88">
        <v>0.61110459891376545</v>
      </c>
      <c r="D26" s="88">
        <v>0.81428515609737029</v>
      </c>
      <c r="E26" s="88">
        <v>0.79474856406048522</v>
      </c>
      <c r="F26" s="88">
        <v>0.89633884265228769</v>
      </c>
      <c r="G26" s="88">
        <v>0.89633884265228769</v>
      </c>
      <c r="H26" s="88">
        <v>0.89633884265228769</v>
      </c>
      <c r="I26" s="88">
        <v>0.89633884265228769</v>
      </c>
      <c r="J26" s="88">
        <v>0.81428515609737029</v>
      </c>
      <c r="K26" s="88">
        <v>0.89633884265228769</v>
      </c>
      <c r="L26" s="88">
        <v>0.89633884265228769</v>
      </c>
      <c r="M26" s="88">
        <v>0.89633884265228769</v>
      </c>
      <c r="N26" s="88"/>
      <c r="O26" s="88"/>
      <c r="P26" s="159">
        <v>0.833496138266974</v>
      </c>
    </row>
    <row r="27" spans="1:16" x14ac:dyDescent="0.25">
      <c r="A27" s="5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159"/>
    </row>
    <row r="28" spans="1:16" x14ac:dyDescent="0.25">
      <c r="A28" s="89" t="s">
        <v>63</v>
      </c>
      <c r="B28" s="88">
        <v>704.78293010752691</v>
      </c>
      <c r="C28" s="145">
        <v>670.76339285714289</v>
      </c>
      <c r="D28" s="145">
        <v>645.96169354838707</v>
      </c>
      <c r="E28" s="145">
        <v>706.86597222222213</v>
      </c>
      <c r="F28" s="145">
        <v>849.95295698924724</v>
      </c>
      <c r="G28" s="145">
        <v>891.25902777777787</v>
      </c>
      <c r="H28" s="145">
        <v>782.6552419354839</v>
      </c>
      <c r="I28" s="145">
        <v>679.26612903225805</v>
      </c>
      <c r="J28" s="145">
        <v>490.77013888888894</v>
      </c>
      <c r="K28" s="145">
        <v>493.91666666666669</v>
      </c>
      <c r="L28" s="145">
        <v>607.78125</v>
      </c>
      <c r="M28" s="145">
        <v>659.61626344086017</v>
      </c>
      <c r="N28" s="88"/>
      <c r="O28" s="88"/>
      <c r="P28" s="159">
        <v>681.96597195553852</v>
      </c>
    </row>
    <row r="29" spans="1:16" x14ac:dyDescent="0.25">
      <c r="A29" s="89" t="s">
        <v>65</v>
      </c>
      <c r="B29" s="88">
        <v>0.55076226320284993</v>
      </c>
      <c r="C29" s="88">
        <v>0.52417723038107522</v>
      </c>
      <c r="D29" s="88">
        <v>0.5047956031324089</v>
      </c>
      <c r="E29" s="88">
        <v>0.55239008496246789</v>
      </c>
      <c r="F29" s="88">
        <v>0.66420736684972237</v>
      </c>
      <c r="G29" s="88">
        <v>0.69648656099541106</v>
      </c>
      <c r="H29" s="88">
        <v>0.61161664668892579</v>
      </c>
      <c r="I29" s="88">
        <v>0.53082180989509475</v>
      </c>
      <c r="J29" s="88">
        <v>0.38351903949430616</v>
      </c>
      <c r="K29" s="88">
        <v>0.38597793667539299</v>
      </c>
      <c r="L29" s="88">
        <v>0.47495897315672253</v>
      </c>
      <c r="M29" s="88">
        <v>0.51546615358954406</v>
      </c>
      <c r="N29" s="88"/>
      <c r="O29" s="88"/>
      <c r="P29" s="159">
        <v>0.53293163908532681</v>
      </c>
    </row>
    <row r="30" spans="1:16" x14ac:dyDescent="0.25">
      <c r="A30" s="89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159"/>
    </row>
    <row r="31" spans="1:16" x14ac:dyDescent="0.25">
      <c r="A31" s="89" t="s">
        <v>81</v>
      </c>
      <c r="B31" s="95">
        <v>0.35</v>
      </c>
      <c r="C31" s="95">
        <v>0.35</v>
      </c>
      <c r="D31" s="95">
        <v>0.35</v>
      </c>
      <c r="E31" s="95">
        <v>0.35</v>
      </c>
      <c r="F31" s="95">
        <v>0.35</v>
      </c>
      <c r="G31" s="95">
        <v>0.35</v>
      </c>
      <c r="H31" s="95">
        <v>0.35</v>
      </c>
      <c r="I31" s="95">
        <v>0.35</v>
      </c>
      <c r="J31" s="95">
        <v>0.35</v>
      </c>
      <c r="K31" s="95">
        <v>0.35</v>
      </c>
      <c r="L31" s="95">
        <v>0.35</v>
      </c>
      <c r="M31" s="95">
        <v>0.35</v>
      </c>
      <c r="N31" s="88"/>
      <c r="O31" s="88"/>
      <c r="P31" s="159">
        <v>0.35000000000000003</v>
      </c>
    </row>
    <row r="32" spans="1:16" x14ac:dyDescent="0.25">
      <c r="A32" s="89" t="s">
        <v>95</v>
      </c>
      <c r="B32" s="88">
        <v>447.8775</v>
      </c>
      <c r="C32" s="88">
        <v>447.8775</v>
      </c>
      <c r="D32" s="88">
        <v>447.8775</v>
      </c>
      <c r="E32" s="88">
        <v>447.8775</v>
      </c>
      <c r="F32" s="88">
        <v>447.8775</v>
      </c>
      <c r="G32" s="88">
        <v>447.8775</v>
      </c>
      <c r="H32" s="88">
        <v>447.8775</v>
      </c>
      <c r="I32" s="88">
        <v>447.8775</v>
      </c>
      <c r="J32" s="88">
        <v>447.8775</v>
      </c>
      <c r="K32" s="88">
        <v>447.8775</v>
      </c>
      <c r="L32" s="88">
        <v>447.8775</v>
      </c>
      <c r="M32" s="88">
        <v>447.8775</v>
      </c>
      <c r="N32" s="88"/>
      <c r="O32" s="88"/>
      <c r="P32" s="159">
        <v>447.87749999999988</v>
      </c>
    </row>
    <row r="33" spans="1:16" x14ac:dyDescent="0.25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159"/>
    </row>
    <row r="34" spans="1:16" x14ac:dyDescent="0.25">
      <c r="A34" s="90" t="s">
        <v>70</v>
      </c>
      <c r="B34" s="91">
        <v>45292</v>
      </c>
      <c r="C34" s="91">
        <v>45323</v>
      </c>
      <c r="D34" s="91">
        <v>45352</v>
      </c>
      <c r="E34" s="91">
        <v>45383</v>
      </c>
      <c r="F34" s="91">
        <v>45413</v>
      </c>
      <c r="G34" s="91">
        <v>45444</v>
      </c>
      <c r="H34" s="91">
        <v>45474</v>
      </c>
      <c r="I34" s="91">
        <v>45505</v>
      </c>
      <c r="J34" s="91">
        <v>45536</v>
      </c>
      <c r="K34" s="91">
        <v>45566</v>
      </c>
      <c r="L34" s="91">
        <v>45597</v>
      </c>
      <c r="M34" s="91">
        <v>45627</v>
      </c>
      <c r="N34" s="88"/>
      <c r="O34" s="88"/>
      <c r="P34" s="159"/>
    </row>
    <row r="35" spans="1:16" x14ac:dyDescent="0.25">
      <c r="A35" s="89" t="s">
        <v>64</v>
      </c>
      <c r="B35" s="88">
        <v>623.75</v>
      </c>
      <c r="C35" s="88">
        <v>623.75</v>
      </c>
      <c r="D35" s="88">
        <v>623.75</v>
      </c>
      <c r="E35" s="88">
        <v>623.75</v>
      </c>
      <c r="F35" s="88">
        <v>623.75</v>
      </c>
      <c r="G35" s="88">
        <v>623.75</v>
      </c>
      <c r="H35" s="88">
        <v>623.75</v>
      </c>
      <c r="I35" s="88">
        <v>623.75</v>
      </c>
      <c r="J35" s="88">
        <v>623.75</v>
      </c>
      <c r="K35" s="88">
        <v>623.75</v>
      </c>
      <c r="L35" s="88">
        <v>623.75</v>
      </c>
      <c r="M35" s="88">
        <v>623.75</v>
      </c>
      <c r="N35" s="88"/>
      <c r="O35" s="88"/>
      <c r="P35" s="159">
        <v>623.75</v>
      </c>
    </row>
    <row r="36" spans="1:16" x14ac:dyDescent="0.25">
      <c r="A36" s="53" t="s">
        <v>66</v>
      </c>
      <c r="B36" s="88">
        <v>70.725000000000023</v>
      </c>
      <c r="C36" s="88">
        <v>70.725000000000023</v>
      </c>
      <c r="D36" s="88">
        <v>70.725000000000023</v>
      </c>
      <c r="E36" s="88">
        <v>70.725000000000023</v>
      </c>
      <c r="F36" s="88">
        <v>70.725000000000023</v>
      </c>
      <c r="G36" s="88">
        <v>70.725000000000023</v>
      </c>
      <c r="H36" s="88">
        <v>70.725000000000023</v>
      </c>
      <c r="I36" s="88">
        <v>70.725000000000023</v>
      </c>
      <c r="J36" s="88">
        <v>70.725000000000023</v>
      </c>
      <c r="K36" s="88">
        <v>70.725000000000023</v>
      </c>
      <c r="L36" s="88">
        <v>70.725000000000023</v>
      </c>
      <c r="M36" s="88">
        <v>70.725000000000023</v>
      </c>
      <c r="N36" s="88"/>
      <c r="O36" s="88"/>
      <c r="P36" s="159">
        <v>70.725000000000023</v>
      </c>
    </row>
    <row r="37" spans="1:16" x14ac:dyDescent="0.25">
      <c r="A37" s="69" t="s">
        <v>67</v>
      </c>
      <c r="B37" s="88">
        <v>76</v>
      </c>
      <c r="C37" s="88">
        <v>59</v>
      </c>
      <c r="D37" s="88">
        <v>59</v>
      </c>
      <c r="E37" s="88">
        <v>42</v>
      </c>
      <c r="F37" s="88">
        <v>42</v>
      </c>
      <c r="G37" s="88">
        <v>42</v>
      </c>
      <c r="H37" s="88">
        <v>42</v>
      </c>
      <c r="I37" s="88">
        <v>59</v>
      </c>
      <c r="J37" s="88">
        <v>59</v>
      </c>
      <c r="K37" s="88">
        <v>42</v>
      </c>
      <c r="L37" s="88">
        <v>42</v>
      </c>
      <c r="M37" s="88">
        <v>42</v>
      </c>
      <c r="N37" s="88"/>
      <c r="O37" s="88"/>
      <c r="P37" s="159">
        <v>50.5</v>
      </c>
    </row>
    <row r="38" spans="1:16" x14ac:dyDescent="0.25">
      <c r="A38" s="5" t="s">
        <v>68</v>
      </c>
      <c r="B38" s="88">
        <v>477.02499999999998</v>
      </c>
      <c r="C38" s="88">
        <v>494.02499999999998</v>
      </c>
      <c r="D38" s="88">
        <v>494.02499999999998</v>
      </c>
      <c r="E38" s="88">
        <v>511.02499999999998</v>
      </c>
      <c r="F38" s="88">
        <v>511.02499999999998</v>
      </c>
      <c r="G38" s="88">
        <v>511.02499999999998</v>
      </c>
      <c r="H38" s="88">
        <v>511.02499999999998</v>
      </c>
      <c r="I38" s="88">
        <v>494.02499999999998</v>
      </c>
      <c r="J38" s="88">
        <v>494.02499999999998</v>
      </c>
      <c r="K38" s="88">
        <v>511.02499999999998</v>
      </c>
      <c r="L38" s="88">
        <v>511.02499999999998</v>
      </c>
      <c r="M38" s="88">
        <v>511.02499999999998</v>
      </c>
      <c r="N38" s="88"/>
      <c r="O38" s="88"/>
      <c r="P38" s="159">
        <v>502.52499999999992</v>
      </c>
    </row>
    <row r="39" spans="1:16" x14ac:dyDescent="0.25">
      <c r="A39" s="89" t="s">
        <v>88</v>
      </c>
      <c r="B39" s="88">
        <v>0.76476953907815626</v>
      </c>
      <c r="C39" s="88">
        <v>0.79202404809619231</v>
      </c>
      <c r="D39" s="88">
        <v>0.79202404809619231</v>
      </c>
      <c r="E39" s="88">
        <v>0.81927855711422837</v>
      </c>
      <c r="F39" s="88">
        <v>0.81927855711422837</v>
      </c>
      <c r="G39" s="88">
        <v>0.81927855711422837</v>
      </c>
      <c r="H39" s="88">
        <v>0.81927855711422837</v>
      </c>
      <c r="I39" s="88">
        <v>0.79202404809619231</v>
      </c>
      <c r="J39" s="88">
        <v>0.79202404809619231</v>
      </c>
      <c r="K39" s="88">
        <v>0.81927855711422837</v>
      </c>
      <c r="L39" s="88">
        <v>0.81927855711422837</v>
      </c>
      <c r="M39" s="88">
        <v>0.81927855711422837</v>
      </c>
      <c r="N39" s="88"/>
      <c r="O39" s="88"/>
      <c r="P39" s="159">
        <v>0.80565130260521045</v>
      </c>
    </row>
    <row r="40" spans="1:16" x14ac:dyDescent="0.25">
      <c r="A40" s="5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159"/>
    </row>
    <row r="41" spans="1:16" x14ac:dyDescent="0.25">
      <c r="A41" s="89" t="s">
        <v>63</v>
      </c>
      <c r="B41" s="88">
        <v>301.69018817204301</v>
      </c>
      <c r="C41" s="145">
        <v>293.85788690476193</v>
      </c>
      <c r="D41" s="145">
        <v>282.83333333333337</v>
      </c>
      <c r="E41" s="145">
        <v>301.44375000000002</v>
      </c>
      <c r="F41" s="145">
        <v>345.5456989247312</v>
      </c>
      <c r="G41" s="145">
        <v>354.39097222222222</v>
      </c>
      <c r="H41" s="145">
        <v>330.37903225806451</v>
      </c>
      <c r="I41" s="145">
        <v>301.46034946236557</v>
      </c>
      <c r="J41" s="145">
        <v>235.20277777777778</v>
      </c>
      <c r="K41" s="145">
        <v>234.62432795698925</v>
      </c>
      <c r="L41" s="145">
        <v>272.62847222222223</v>
      </c>
      <c r="M41" s="145">
        <v>288.60954301075265</v>
      </c>
      <c r="N41" s="88"/>
      <c r="O41" s="88"/>
      <c r="P41" s="159">
        <v>295.22219435377201</v>
      </c>
    </row>
    <row r="42" spans="1:16" x14ac:dyDescent="0.25">
      <c r="A42" s="89" t="s">
        <v>65</v>
      </c>
      <c r="B42" s="88">
        <v>0.48367164436399679</v>
      </c>
      <c r="C42" s="88">
        <v>0.47111484874510928</v>
      </c>
      <c r="D42" s="88">
        <v>0.45344021376085508</v>
      </c>
      <c r="E42" s="88">
        <v>0.48327655310621248</v>
      </c>
      <c r="F42" s="88">
        <v>0.5539810804404508</v>
      </c>
      <c r="G42" s="88">
        <v>0.56816187931418394</v>
      </c>
      <c r="H42" s="88">
        <v>0.52966578317926172</v>
      </c>
      <c r="I42" s="88">
        <v>0.48330316547072638</v>
      </c>
      <c r="J42" s="88">
        <v>0.37707860164773993</v>
      </c>
      <c r="K42" s="88">
        <v>0.37615122718555388</v>
      </c>
      <c r="L42" s="88">
        <v>0.43707971498552661</v>
      </c>
      <c r="M42" s="88">
        <v>0.46270067015751926</v>
      </c>
      <c r="N42" s="88"/>
      <c r="O42" s="88"/>
      <c r="P42" s="159">
        <v>0.47330211519642801</v>
      </c>
    </row>
    <row r="43" spans="1:16" x14ac:dyDescent="0.25">
      <c r="P43" s="159"/>
    </row>
    <row r="44" spans="1:16" x14ac:dyDescent="0.25">
      <c r="A44" s="89" t="s">
        <v>81</v>
      </c>
      <c r="B44" s="95">
        <v>0.35</v>
      </c>
      <c r="C44" s="95">
        <v>0.35</v>
      </c>
      <c r="D44" s="95">
        <v>0.35</v>
      </c>
      <c r="E44" s="95">
        <v>0.35</v>
      </c>
      <c r="F44" s="95">
        <v>0.35</v>
      </c>
      <c r="G44" s="95">
        <v>0.35</v>
      </c>
      <c r="H44" s="95">
        <v>0.35</v>
      </c>
      <c r="I44" s="95">
        <v>0.35</v>
      </c>
      <c r="J44" s="95">
        <v>0.35</v>
      </c>
      <c r="K44" s="95">
        <v>0.35</v>
      </c>
      <c r="L44" s="95">
        <v>0.35</v>
      </c>
      <c r="M44" s="95">
        <v>0.35</v>
      </c>
      <c r="N44" s="88"/>
      <c r="O44" s="88"/>
      <c r="P44" s="159">
        <v>0.35000000000000003</v>
      </c>
    </row>
    <row r="45" spans="1:16" x14ac:dyDescent="0.25">
      <c r="A45" s="89" t="s">
        <v>95</v>
      </c>
      <c r="B45" s="96">
        <v>218.3125</v>
      </c>
      <c r="C45" s="96">
        <v>218.3125</v>
      </c>
      <c r="D45" s="96">
        <v>218.3125</v>
      </c>
      <c r="E45" s="96">
        <v>218.3125</v>
      </c>
      <c r="F45" s="96">
        <v>218.3125</v>
      </c>
      <c r="G45" s="96">
        <v>218.3125</v>
      </c>
      <c r="H45" s="96">
        <v>218.3125</v>
      </c>
      <c r="I45" s="96">
        <v>218.3125</v>
      </c>
      <c r="J45" s="96">
        <v>218.3125</v>
      </c>
      <c r="K45" s="96">
        <v>218.3125</v>
      </c>
      <c r="L45" s="96">
        <v>218.3125</v>
      </c>
      <c r="M45" s="96">
        <v>218.3125</v>
      </c>
      <c r="P45" s="159">
        <v>218.3125</v>
      </c>
    </row>
    <row r="46" spans="1:16" x14ac:dyDescent="0.25">
      <c r="P46" s="159"/>
    </row>
    <row r="47" spans="1:16" x14ac:dyDescent="0.25">
      <c r="A47" s="90" t="s">
        <v>71</v>
      </c>
      <c r="B47" s="91">
        <v>45292</v>
      </c>
      <c r="C47" s="91">
        <v>45323</v>
      </c>
      <c r="D47" s="91">
        <v>45352</v>
      </c>
      <c r="E47" s="91">
        <v>45383</v>
      </c>
      <c r="F47" s="91">
        <v>45413</v>
      </c>
      <c r="G47" s="91">
        <v>45444</v>
      </c>
      <c r="H47" s="91">
        <v>45474</v>
      </c>
      <c r="I47" s="91">
        <v>45505</v>
      </c>
      <c r="J47" s="91">
        <v>45536</v>
      </c>
      <c r="K47" s="91">
        <v>45566</v>
      </c>
      <c r="L47" s="91">
        <v>45597</v>
      </c>
      <c r="M47" s="91">
        <v>45627</v>
      </c>
      <c r="N47" s="88"/>
      <c r="O47" s="88"/>
      <c r="P47" s="159"/>
    </row>
    <row r="48" spans="1:16" x14ac:dyDescent="0.25">
      <c r="A48" s="89" t="s">
        <v>64</v>
      </c>
      <c r="B48" s="88">
        <v>1038</v>
      </c>
      <c r="C48" s="88">
        <v>1038</v>
      </c>
      <c r="D48" s="88">
        <v>1038</v>
      </c>
      <c r="E48" s="88">
        <v>1038</v>
      </c>
      <c r="F48" s="88">
        <v>1038</v>
      </c>
      <c r="G48" s="88">
        <v>1038</v>
      </c>
      <c r="H48" s="88">
        <v>1038</v>
      </c>
      <c r="I48" s="88">
        <v>1038</v>
      </c>
      <c r="J48" s="88">
        <v>1038</v>
      </c>
      <c r="K48" s="88">
        <v>1038</v>
      </c>
      <c r="L48" s="88">
        <v>1038</v>
      </c>
      <c r="M48" s="88">
        <v>1038</v>
      </c>
      <c r="N48" s="88"/>
      <c r="O48" s="88"/>
      <c r="P48" s="159">
        <v>1038</v>
      </c>
    </row>
    <row r="49" spans="1:16" x14ac:dyDescent="0.25">
      <c r="A49" s="89" t="s">
        <v>74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159"/>
    </row>
    <row r="50" spans="1:16" x14ac:dyDescent="0.25">
      <c r="A50" s="53" t="s">
        <v>66</v>
      </c>
      <c r="B50" s="88">
        <v>90.924731182795824</v>
      </c>
      <c r="C50" s="88">
        <v>111.99999999999997</v>
      </c>
      <c r="D50" s="88">
        <v>125.54838709677415</v>
      </c>
      <c r="E50" s="88">
        <v>41.377777777777652</v>
      </c>
      <c r="F50" s="88">
        <v>0</v>
      </c>
      <c r="G50" s="88">
        <v>0</v>
      </c>
      <c r="H50" s="88">
        <v>0</v>
      </c>
      <c r="I50" s="88">
        <v>22.279569892473123</v>
      </c>
      <c r="J50" s="88">
        <v>182.00000000000023</v>
      </c>
      <c r="K50" s="88">
        <v>140.90322580645153</v>
      </c>
      <c r="L50" s="88">
        <v>111.99999999999997</v>
      </c>
      <c r="M50" s="88">
        <v>18.36559139784967</v>
      </c>
      <c r="N50" s="88"/>
      <c r="O50" s="88"/>
      <c r="P50" s="159">
        <v>70.449940262843512</v>
      </c>
    </row>
    <row r="51" spans="1:16" x14ac:dyDescent="0.25">
      <c r="A51" s="69" t="s">
        <v>67</v>
      </c>
      <c r="B51" s="88">
        <v>48.48</v>
      </c>
      <c r="C51" s="88">
        <v>48.48</v>
      </c>
      <c r="D51" s="88">
        <v>48.48</v>
      </c>
      <c r="E51" s="88">
        <v>48.48</v>
      </c>
      <c r="F51" s="88">
        <v>48.48</v>
      </c>
      <c r="G51" s="88">
        <v>48.48</v>
      </c>
      <c r="H51" s="88">
        <v>48.48</v>
      </c>
      <c r="I51" s="88">
        <v>48.48</v>
      </c>
      <c r="J51" s="88">
        <v>48.48</v>
      </c>
      <c r="K51" s="88">
        <v>48.48</v>
      </c>
      <c r="L51" s="88">
        <v>48.48</v>
      </c>
      <c r="M51" s="88">
        <v>48.48</v>
      </c>
      <c r="N51" s="88"/>
      <c r="O51" s="88"/>
      <c r="P51" s="159">
        <v>48.480000000000011</v>
      </c>
    </row>
    <row r="52" spans="1:16" x14ac:dyDescent="0.25">
      <c r="A52" s="5" t="s">
        <v>68</v>
      </c>
      <c r="B52" s="88">
        <v>898.59526881720421</v>
      </c>
      <c r="C52" s="88">
        <v>877.52</v>
      </c>
      <c r="D52" s="88">
        <v>863.97161290322583</v>
      </c>
      <c r="E52" s="88">
        <v>948.14222222222236</v>
      </c>
      <c r="F52" s="88">
        <v>989.52</v>
      </c>
      <c r="G52" s="88">
        <v>989.52</v>
      </c>
      <c r="H52" s="88">
        <v>989.52</v>
      </c>
      <c r="I52" s="88">
        <v>967.24043010752689</v>
      </c>
      <c r="J52" s="88">
        <v>807.51999999999975</v>
      </c>
      <c r="K52" s="88">
        <v>848.61677419354851</v>
      </c>
      <c r="L52" s="88">
        <v>877.52</v>
      </c>
      <c r="M52" s="88">
        <v>971.15440860215028</v>
      </c>
      <c r="N52" s="88"/>
      <c r="O52" s="88"/>
      <c r="P52" s="159">
        <v>919.07005973715638</v>
      </c>
    </row>
    <row r="53" spans="1:16" x14ac:dyDescent="0.25">
      <c r="A53" s="89" t="s">
        <v>88</v>
      </c>
      <c r="B53" s="88">
        <v>0.86569871755029304</v>
      </c>
      <c r="C53" s="88">
        <v>0.84539499036608856</v>
      </c>
      <c r="D53" s="88">
        <v>0.83234259431910007</v>
      </c>
      <c r="E53" s="88">
        <v>0.91343181331620649</v>
      </c>
      <c r="F53" s="88">
        <v>0.9532947976878613</v>
      </c>
      <c r="G53" s="88">
        <v>0.9532947976878613</v>
      </c>
      <c r="H53" s="88">
        <v>0.9532947976878613</v>
      </c>
      <c r="I53" s="88">
        <v>0.93183085752170225</v>
      </c>
      <c r="J53" s="88">
        <v>0.77795761078998049</v>
      </c>
      <c r="K53" s="88">
        <v>0.81754987879917973</v>
      </c>
      <c r="L53" s="88">
        <v>0.84539499036608856</v>
      </c>
      <c r="M53" s="88">
        <v>0.9356015497130542</v>
      </c>
      <c r="N53" s="88"/>
      <c r="O53" s="88"/>
      <c r="P53" s="159">
        <v>0.88542394965043958</v>
      </c>
    </row>
    <row r="54" spans="1:16" x14ac:dyDescent="0.25">
      <c r="A54" s="5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159"/>
    </row>
    <row r="55" spans="1:16" x14ac:dyDescent="0.25">
      <c r="A55" s="89" t="s">
        <v>63</v>
      </c>
      <c r="B55" s="88">
        <v>601.44556451612902</v>
      </c>
      <c r="C55" s="145">
        <v>579.31324404761904</v>
      </c>
      <c r="D55" s="145">
        <v>541.94153225806451</v>
      </c>
      <c r="E55" s="145">
        <v>608.23680555555552</v>
      </c>
      <c r="F55" s="145">
        <v>734.53629032258061</v>
      </c>
      <c r="G55" s="145">
        <v>761.67986111111111</v>
      </c>
      <c r="H55" s="145">
        <v>686.75739247311822</v>
      </c>
      <c r="I55" s="145">
        <v>561.53293010752691</v>
      </c>
      <c r="J55" s="145">
        <v>412.79305555555555</v>
      </c>
      <c r="K55" s="145">
        <v>416.52150537634407</v>
      </c>
      <c r="L55" s="145">
        <v>529.43194444444453</v>
      </c>
      <c r="M55" s="145">
        <v>566.39784946236557</v>
      </c>
      <c r="N55" s="88"/>
      <c r="O55" s="88"/>
      <c r="P55" s="159">
        <v>583.38233126920125</v>
      </c>
    </row>
    <row r="56" spans="1:16" x14ac:dyDescent="0.25">
      <c r="A56" s="89" t="s">
        <v>65</v>
      </c>
      <c r="B56" s="88">
        <v>0.57942732612343839</v>
      </c>
      <c r="C56" s="88">
        <v>0.55810524474722456</v>
      </c>
      <c r="D56" s="88">
        <v>0.52210166884206599</v>
      </c>
      <c r="E56" s="88">
        <v>0.58596994754870479</v>
      </c>
      <c r="F56" s="88">
        <v>0.70764575175585798</v>
      </c>
      <c r="G56" s="88">
        <v>0.73379562727467351</v>
      </c>
      <c r="H56" s="88">
        <v>0.66161598504153973</v>
      </c>
      <c r="I56" s="88">
        <v>0.54097584788779085</v>
      </c>
      <c r="J56" s="88">
        <v>0.39768117105544853</v>
      </c>
      <c r="K56" s="88">
        <v>0.40127312656680547</v>
      </c>
      <c r="L56" s="88">
        <v>0.51005004281738398</v>
      </c>
      <c r="M56" s="88">
        <v>0.54566266807549668</v>
      </c>
      <c r="N56" s="88"/>
      <c r="O56" s="88"/>
      <c r="P56" s="159">
        <v>0.56202536731136921</v>
      </c>
    </row>
    <row r="57" spans="1:16" x14ac:dyDescent="0.25">
      <c r="P57" s="159"/>
    </row>
    <row r="58" spans="1:16" x14ac:dyDescent="0.25">
      <c r="A58" s="89" t="s">
        <v>81</v>
      </c>
      <c r="B58" s="95">
        <v>4.9300000000000004E-2</v>
      </c>
      <c r="C58" s="95">
        <v>4.9300000000000004E-2</v>
      </c>
      <c r="D58" s="95">
        <v>4.9300000000000004E-2</v>
      </c>
      <c r="E58" s="95">
        <v>4.9300000000000004E-2</v>
      </c>
      <c r="F58" s="95">
        <v>4.9300000000000004E-2</v>
      </c>
      <c r="G58" s="95">
        <v>4.9300000000000004E-2</v>
      </c>
      <c r="H58" s="95">
        <v>4.9300000000000004E-2</v>
      </c>
      <c r="I58" s="95">
        <v>4.9300000000000004E-2</v>
      </c>
      <c r="J58" s="95">
        <v>4.9300000000000004E-2</v>
      </c>
      <c r="K58" s="95">
        <v>4.9300000000000004E-2</v>
      </c>
      <c r="L58" s="95">
        <v>4.9300000000000004E-2</v>
      </c>
      <c r="M58" s="95">
        <v>4.9300000000000004E-2</v>
      </c>
      <c r="N58" s="88"/>
      <c r="O58" s="88"/>
      <c r="P58" s="159">
        <v>4.9300000000000004E-2</v>
      </c>
    </row>
    <row r="59" spans="1:16" x14ac:dyDescent="0.25">
      <c r="A59" s="89" t="s">
        <v>95</v>
      </c>
      <c r="B59" s="88">
        <v>51.173400000000001</v>
      </c>
      <c r="C59" s="88">
        <v>51.173400000000001</v>
      </c>
      <c r="D59" s="88">
        <v>51.173400000000001</v>
      </c>
      <c r="E59" s="88">
        <v>51.173400000000001</v>
      </c>
      <c r="F59" s="88">
        <v>51.173400000000001</v>
      </c>
      <c r="G59" s="88">
        <v>51.173400000000001</v>
      </c>
      <c r="H59" s="88">
        <v>51.173400000000001</v>
      </c>
      <c r="I59" s="88">
        <v>51.173400000000001</v>
      </c>
      <c r="J59" s="88">
        <v>51.173400000000001</v>
      </c>
      <c r="K59" s="88">
        <v>51.173400000000001</v>
      </c>
      <c r="L59" s="88">
        <v>51.173400000000001</v>
      </c>
      <c r="M59" s="88">
        <v>51.173400000000001</v>
      </c>
      <c r="N59" s="88"/>
      <c r="O59" s="88"/>
      <c r="P59" s="159">
        <v>51.173400000000008</v>
      </c>
    </row>
    <row r="60" spans="1:16" x14ac:dyDescent="0.25">
      <c r="A60" s="89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159"/>
    </row>
    <row r="61" spans="1:16" x14ac:dyDescent="0.25">
      <c r="A61" s="90" t="s">
        <v>72</v>
      </c>
      <c r="B61" s="91">
        <v>45292</v>
      </c>
      <c r="C61" s="91">
        <v>45323</v>
      </c>
      <c r="D61" s="91">
        <v>45352</v>
      </c>
      <c r="E61" s="91">
        <v>45383</v>
      </c>
      <c r="F61" s="91">
        <v>45413</v>
      </c>
      <c r="G61" s="91">
        <v>45444</v>
      </c>
      <c r="H61" s="91">
        <v>45474</v>
      </c>
      <c r="I61" s="91">
        <v>45505</v>
      </c>
      <c r="J61" s="91">
        <v>45536</v>
      </c>
      <c r="K61" s="91">
        <v>45566</v>
      </c>
      <c r="L61" s="91">
        <v>45597</v>
      </c>
      <c r="M61" s="91">
        <v>45627</v>
      </c>
      <c r="N61" s="88"/>
      <c r="O61" s="88"/>
      <c r="P61" s="159"/>
    </row>
    <row r="62" spans="1:16" x14ac:dyDescent="0.25">
      <c r="A62" s="89" t="s">
        <v>64</v>
      </c>
      <c r="B62" s="88">
        <v>955.6</v>
      </c>
      <c r="C62" s="88">
        <v>955.6</v>
      </c>
      <c r="D62" s="88">
        <v>955.6</v>
      </c>
      <c r="E62" s="88">
        <v>955.6</v>
      </c>
      <c r="F62" s="88">
        <v>955.6</v>
      </c>
      <c r="G62" s="88">
        <v>955.6</v>
      </c>
      <c r="H62" s="88">
        <v>955.6</v>
      </c>
      <c r="I62" s="88">
        <v>955.6</v>
      </c>
      <c r="J62" s="88">
        <v>955.6</v>
      </c>
      <c r="K62" s="88">
        <v>955.6</v>
      </c>
      <c r="L62" s="88">
        <v>955.6</v>
      </c>
      <c r="M62" s="88">
        <v>955.6</v>
      </c>
      <c r="N62" s="88"/>
      <c r="O62" s="88"/>
      <c r="P62" s="159">
        <v>955.60000000000025</v>
      </c>
    </row>
    <row r="63" spans="1:16" x14ac:dyDescent="0.25">
      <c r="A63" s="89" t="s">
        <v>74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159"/>
    </row>
    <row r="64" spans="1:16" x14ac:dyDescent="0.25">
      <c r="A64" s="53" t="s">
        <v>66</v>
      </c>
      <c r="B64" s="88">
        <v>94.999999999999986</v>
      </c>
      <c r="C64" s="88">
        <v>97.729885057471478</v>
      </c>
      <c r="D64" s="88">
        <v>94.999999999999986</v>
      </c>
      <c r="E64" s="88">
        <v>100.54166666666667</v>
      </c>
      <c r="F64" s="88">
        <v>185.91397849462365</v>
      </c>
      <c r="G64" s="88">
        <v>94.999999999999986</v>
      </c>
      <c r="H64" s="88">
        <v>103.42741935483862</v>
      </c>
      <c r="I64" s="88">
        <v>113.64247311827968</v>
      </c>
      <c r="J64" s="88">
        <v>225.88888888888897</v>
      </c>
      <c r="K64" s="88">
        <v>189.99999999999997</v>
      </c>
      <c r="L64" s="88">
        <v>189.99999999999997</v>
      </c>
      <c r="M64" s="88">
        <v>114.40860215053767</v>
      </c>
      <c r="N64" s="88"/>
      <c r="O64" s="88"/>
      <c r="P64" s="159">
        <v>133.8794094776089</v>
      </c>
    </row>
    <row r="65" spans="1:16" x14ac:dyDescent="0.25">
      <c r="A65" s="69" t="s">
        <v>67</v>
      </c>
      <c r="B65" s="88">
        <v>50.15</v>
      </c>
      <c r="C65" s="88">
        <v>50.15</v>
      </c>
      <c r="D65" s="88">
        <v>50.15</v>
      </c>
      <c r="E65" s="88">
        <v>50.15</v>
      </c>
      <c r="F65" s="88">
        <v>50.15</v>
      </c>
      <c r="G65" s="88">
        <v>50.15</v>
      </c>
      <c r="H65" s="88">
        <v>50.15</v>
      </c>
      <c r="I65" s="88">
        <v>50.15</v>
      </c>
      <c r="J65" s="88">
        <v>50.15</v>
      </c>
      <c r="K65" s="88">
        <v>50.15</v>
      </c>
      <c r="L65" s="88">
        <v>50.15</v>
      </c>
      <c r="M65" s="88">
        <v>50.15</v>
      </c>
      <c r="N65" s="88"/>
      <c r="O65" s="88"/>
      <c r="P65" s="159">
        <v>50.149999999999984</v>
      </c>
    </row>
    <row r="66" spans="1:16" x14ac:dyDescent="0.25">
      <c r="A66" s="5" t="s">
        <v>68</v>
      </c>
      <c r="B66" s="88">
        <v>810.45</v>
      </c>
      <c r="C66" s="88">
        <v>807.72011494252854</v>
      </c>
      <c r="D66" s="88">
        <v>810.45</v>
      </c>
      <c r="E66" s="88">
        <v>804.90833333333342</v>
      </c>
      <c r="F66" s="88">
        <v>719.53602150537643</v>
      </c>
      <c r="G66" s="88">
        <v>810.45</v>
      </c>
      <c r="H66" s="88">
        <v>802.02258064516138</v>
      </c>
      <c r="I66" s="88">
        <v>791.80752688172038</v>
      </c>
      <c r="J66" s="88">
        <v>679.56111111111102</v>
      </c>
      <c r="K66" s="88">
        <v>715.45</v>
      </c>
      <c r="L66" s="88">
        <v>715.45</v>
      </c>
      <c r="M66" s="88">
        <v>791.04139784946233</v>
      </c>
      <c r="N66" s="88"/>
      <c r="O66" s="88"/>
      <c r="P66" s="159">
        <v>771.57059052239117</v>
      </c>
    </row>
    <row r="67" spans="1:16" x14ac:dyDescent="0.25">
      <c r="A67" s="89" t="s">
        <v>88</v>
      </c>
      <c r="B67" s="88">
        <v>0.8481059020510674</v>
      </c>
      <c r="C67" s="88">
        <v>0.84524917846643843</v>
      </c>
      <c r="D67" s="88">
        <v>0.8481059020510674</v>
      </c>
      <c r="E67" s="88">
        <v>0.84230675317427106</v>
      </c>
      <c r="F67" s="88">
        <v>0.75296779144555925</v>
      </c>
      <c r="G67" s="88">
        <v>0.8481059020510674</v>
      </c>
      <c r="H67" s="88">
        <v>0.83928691988819737</v>
      </c>
      <c r="I67" s="88">
        <v>0.82859724453926364</v>
      </c>
      <c r="J67" s="88">
        <v>0.7111355285800659</v>
      </c>
      <c r="K67" s="88">
        <v>0.74869192130598583</v>
      </c>
      <c r="L67" s="88">
        <v>0.74869192130598583</v>
      </c>
      <c r="M67" s="88">
        <v>0.82779551888809366</v>
      </c>
      <c r="N67" s="88"/>
      <c r="O67" s="88"/>
      <c r="P67" s="159">
        <v>0.80742004031225523</v>
      </c>
    </row>
    <row r="68" spans="1:16" x14ac:dyDescent="0.25">
      <c r="A68" s="5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159"/>
    </row>
    <row r="69" spans="1:16" x14ac:dyDescent="0.25">
      <c r="A69" s="89" t="s">
        <v>63</v>
      </c>
      <c r="B69" s="88">
        <v>564.4354838709678</v>
      </c>
      <c r="C69" s="145">
        <v>564.26264880952385</v>
      </c>
      <c r="D69" s="145">
        <v>522.09072580645159</v>
      </c>
      <c r="E69" s="145">
        <v>563.16527777777776</v>
      </c>
      <c r="F69" s="145">
        <v>663.9361559139785</v>
      </c>
      <c r="G69" s="145">
        <v>672.61597222222213</v>
      </c>
      <c r="H69" s="145">
        <v>621.61760752688167</v>
      </c>
      <c r="I69" s="145">
        <v>529.34206989247309</v>
      </c>
      <c r="J69" s="145">
        <v>389.76180555555555</v>
      </c>
      <c r="K69" s="145">
        <v>402.78629032258061</v>
      </c>
      <c r="L69" s="145">
        <v>500.52430555555554</v>
      </c>
      <c r="M69" s="145">
        <v>528.13104838709683</v>
      </c>
      <c r="N69" s="88"/>
      <c r="O69" s="88"/>
      <c r="P69" s="159">
        <v>543.55578263675534</v>
      </c>
    </row>
    <row r="70" spans="1:16" x14ac:dyDescent="0.25">
      <c r="A70" s="89" t="s">
        <v>65</v>
      </c>
      <c r="B70" s="88">
        <v>0.59066082447778123</v>
      </c>
      <c r="C70" s="88">
        <v>0.59047995898861849</v>
      </c>
      <c r="D70" s="88">
        <v>0.54634860381587647</v>
      </c>
      <c r="E70" s="88">
        <v>0.58933160085577407</v>
      </c>
      <c r="F70" s="88">
        <v>0.69478459178942908</v>
      </c>
      <c r="G70" s="88">
        <v>0.7038676980140457</v>
      </c>
      <c r="H70" s="88">
        <v>0.65049979858401175</v>
      </c>
      <c r="I70" s="88">
        <v>0.55393686677738918</v>
      </c>
      <c r="J70" s="88">
        <v>0.40787129087019208</v>
      </c>
      <c r="K70" s="88">
        <v>0.42150093168959879</v>
      </c>
      <c r="L70" s="88">
        <v>0.52378014394679318</v>
      </c>
      <c r="M70" s="88">
        <v>0.55266957763404856</v>
      </c>
      <c r="N70" s="88"/>
      <c r="O70" s="88"/>
      <c r="P70" s="159">
        <v>0.56881099062029661</v>
      </c>
    </row>
    <row r="71" spans="1:16" x14ac:dyDescent="0.25">
      <c r="P71" s="159"/>
    </row>
    <row r="72" spans="1:16" x14ac:dyDescent="0.25">
      <c r="A72" s="89" t="s">
        <v>81</v>
      </c>
      <c r="B72" s="95">
        <v>4.9300000000000004E-2</v>
      </c>
      <c r="C72" s="95">
        <v>4.9300000000000004E-2</v>
      </c>
      <c r="D72" s="95">
        <v>4.9300000000000004E-2</v>
      </c>
      <c r="E72" s="95">
        <v>4.9300000000000004E-2</v>
      </c>
      <c r="F72" s="95">
        <v>4.9300000000000004E-2</v>
      </c>
      <c r="G72" s="95">
        <v>4.9300000000000004E-2</v>
      </c>
      <c r="H72" s="95">
        <v>4.9300000000000004E-2</v>
      </c>
      <c r="I72" s="95">
        <v>4.9300000000000004E-2</v>
      </c>
      <c r="J72" s="95">
        <v>4.9300000000000004E-2</v>
      </c>
      <c r="K72" s="95">
        <v>4.9300000000000004E-2</v>
      </c>
      <c r="L72" s="95">
        <v>4.9300000000000004E-2</v>
      </c>
      <c r="M72" s="95">
        <v>4.9300000000000004E-2</v>
      </c>
      <c r="N72" s="88"/>
      <c r="O72" s="88"/>
      <c r="P72" s="159">
        <v>4.9300000000000004E-2</v>
      </c>
    </row>
    <row r="73" spans="1:16" x14ac:dyDescent="0.25">
      <c r="A73" s="89" t="s">
        <v>95</v>
      </c>
      <c r="B73" s="96">
        <v>47.111080000000001</v>
      </c>
      <c r="C73" s="96">
        <v>47.111080000000001</v>
      </c>
      <c r="D73" s="96">
        <v>47.111080000000001</v>
      </c>
      <c r="E73" s="96">
        <v>47.111080000000001</v>
      </c>
      <c r="F73" s="96">
        <v>47.111080000000001</v>
      </c>
      <c r="G73" s="96">
        <v>47.111080000000001</v>
      </c>
      <c r="H73" s="96">
        <v>47.111080000000001</v>
      </c>
      <c r="I73" s="96">
        <v>47.111080000000001</v>
      </c>
      <c r="J73" s="96">
        <v>47.111080000000001</v>
      </c>
      <c r="K73" s="96">
        <v>47.111080000000001</v>
      </c>
      <c r="L73" s="96">
        <v>47.111080000000001</v>
      </c>
      <c r="M73" s="96">
        <v>47.111080000000001</v>
      </c>
      <c r="P73" s="159">
        <v>47.111080000000008</v>
      </c>
    </row>
    <row r="74" spans="1:16" x14ac:dyDescent="0.25">
      <c r="P74" s="159"/>
    </row>
    <row r="75" spans="1:16" x14ac:dyDescent="0.25">
      <c r="A75" s="90" t="s">
        <v>4</v>
      </c>
      <c r="B75" s="91">
        <v>45292</v>
      </c>
      <c r="C75" s="91">
        <v>45323</v>
      </c>
      <c r="D75" s="91">
        <v>45352</v>
      </c>
      <c r="E75" s="91">
        <v>45383</v>
      </c>
      <c r="F75" s="91">
        <v>45413</v>
      </c>
      <c r="G75" s="91">
        <v>45444</v>
      </c>
      <c r="H75" s="91">
        <v>45474</v>
      </c>
      <c r="I75" s="91">
        <v>45505</v>
      </c>
      <c r="J75" s="91">
        <v>45536</v>
      </c>
      <c r="K75" s="91">
        <v>45566</v>
      </c>
      <c r="L75" s="91">
        <v>45597</v>
      </c>
      <c r="M75" s="91">
        <v>45627</v>
      </c>
      <c r="N75" s="88"/>
      <c r="O75" s="88"/>
      <c r="P75" s="159"/>
    </row>
    <row r="76" spans="1:16" ht="15.75" thickBot="1" x14ac:dyDescent="0.3">
      <c r="A76" s="89" t="s">
        <v>64</v>
      </c>
      <c r="B76" s="88">
        <v>105</v>
      </c>
      <c r="C76" s="88">
        <v>105</v>
      </c>
      <c r="D76" s="88">
        <v>105</v>
      </c>
      <c r="E76" s="88">
        <v>105</v>
      </c>
      <c r="F76" s="88">
        <v>105</v>
      </c>
      <c r="G76" s="88">
        <v>105</v>
      </c>
      <c r="H76" s="88">
        <v>105</v>
      </c>
      <c r="I76" s="88">
        <v>105</v>
      </c>
      <c r="J76" s="88">
        <v>105</v>
      </c>
      <c r="K76" s="88">
        <v>105</v>
      </c>
      <c r="L76" s="88">
        <v>105</v>
      </c>
      <c r="M76" s="88">
        <v>105</v>
      </c>
      <c r="N76" s="88"/>
      <c r="O76" s="88"/>
      <c r="P76" s="159">
        <v>105</v>
      </c>
    </row>
    <row r="77" spans="1:16" ht="15.75" thickTop="1" x14ac:dyDescent="0.25">
      <c r="A77" s="89" t="s">
        <v>76</v>
      </c>
      <c r="B77" s="149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5"/>
      <c r="N77" s="88"/>
      <c r="O77" s="88"/>
      <c r="P77" s="176"/>
    </row>
    <row r="78" spans="1:16" x14ac:dyDescent="0.25">
      <c r="A78" s="53" t="s">
        <v>77</v>
      </c>
      <c r="B78" s="151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6"/>
      <c r="N78" s="88"/>
      <c r="O78" s="88"/>
      <c r="P78" s="177"/>
    </row>
    <row r="79" spans="1:16" x14ac:dyDescent="0.25">
      <c r="A79" s="5" t="s">
        <v>68</v>
      </c>
      <c r="B79" s="151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6"/>
      <c r="N79" s="88"/>
      <c r="O79" s="88"/>
      <c r="P79" s="177"/>
    </row>
    <row r="80" spans="1:16" ht="15.75" thickBot="1" x14ac:dyDescent="0.3">
      <c r="A80" s="89" t="s">
        <v>88</v>
      </c>
      <c r="B80" s="153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7"/>
      <c r="N80" s="88"/>
      <c r="O80" s="88"/>
      <c r="P80" s="178"/>
    </row>
    <row r="81" spans="1:16" ht="16.5" thickTop="1" thickBot="1" x14ac:dyDescent="0.3">
      <c r="A81" s="5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159"/>
    </row>
    <row r="82" spans="1:16" ht="15.75" thickTop="1" x14ac:dyDescent="0.25">
      <c r="A82" s="89" t="s">
        <v>63</v>
      </c>
      <c r="B82" s="149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5"/>
      <c r="N82" s="88"/>
      <c r="O82" s="88"/>
      <c r="P82" s="176"/>
    </row>
    <row r="83" spans="1:16" ht="15.75" thickBot="1" x14ac:dyDescent="0.3">
      <c r="A83" s="89" t="s">
        <v>65</v>
      </c>
      <c r="B83" s="153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7"/>
      <c r="N83" s="88"/>
      <c r="O83" s="88"/>
      <c r="P83" s="178"/>
    </row>
    <row r="84" spans="1:16" ht="15.75" thickTop="1" x14ac:dyDescent="0.25">
      <c r="P84" s="159"/>
    </row>
    <row r="85" spans="1:16" x14ac:dyDescent="0.25">
      <c r="A85" s="90" t="s">
        <v>78</v>
      </c>
      <c r="B85" s="91">
        <v>45292</v>
      </c>
      <c r="C85" s="91">
        <v>45323</v>
      </c>
      <c r="D85" s="91">
        <v>45352</v>
      </c>
      <c r="E85" s="91">
        <v>45383</v>
      </c>
      <c r="F85" s="91">
        <v>45413</v>
      </c>
      <c r="G85" s="91">
        <v>45444</v>
      </c>
      <c r="H85" s="91">
        <v>45474</v>
      </c>
      <c r="I85" s="91">
        <v>45505</v>
      </c>
      <c r="J85" s="91">
        <v>45536</v>
      </c>
      <c r="K85" s="91">
        <v>45566</v>
      </c>
      <c r="L85" s="91">
        <v>45597</v>
      </c>
      <c r="M85" s="91">
        <v>45627</v>
      </c>
      <c r="N85" s="88"/>
      <c r="O85" s="88"/>
      <c r="P85" s="159"/>
    </row>
    <row r="86" spans="1:16" ht="15.75" thickBot="1" x14ac:dyDescent="0.3">
      <c r="A86" s="89" t="s">
        <v>64</v>
      </c>
      <c r="B86" s="88">
        <v>111.2</v>
      </c>
      <c r="C86" s="88">
        <v>111.2</v>
      </c>
      <c r="D86" s="88">
        <v>111.2</v>
      </c>
      <c r="E86" s="88">
        <v>111.2</v>
      </c>
      <c r="F86" s="88">
        <v>111.2</v>
      </c>
      <c r="G86" s="88">
        <v>111.2</v>
      </c>
      <c r="H86" s="88">
        <v>111.2</v>
      </c>
      <c r="I86" s="88">
        <v>111.2</v>
      </c>
      <c r="J86" s="88">
        <v>111.2</v>
      </c>
      <c r="K86" s="88">
        <v>111.2</v>
      </c>
      <c r="L86" s="88">
        <v>111.2</v>
      </c>
      <c r="M86" s="88">
        <v>111.2</v>
      </c>
      <c r="N86" s="88"/>
      <c r="O86" s="88"/>
      <c r="P86" s="159">
        <v>111.20000000000003</v>
      </c>
    </row>
    <row r="87" spans="1:16" ht="15.75" thickTop="1" x14ac:dyDescent="0.25">
      <c r="A87" s="89" t="s">
        <v>63</v>
      </c>
      <c r="B87" s="149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5"/>
      <c r="N87" s="88"/>
      <c r="O87" s="88"/>
      <c r="P87" s="176"/>
    </row>
    <row r="88" spans="1:16" ht="15.75" thickBot="1" x14ac:dyDescent="0.3">
      <c r="A88" s="89" t="s">
        <v>65</v>
      </c>
      <c r="B88" s="153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7"/>
      <c r="N88" s="88"/>
      <c r="O88" s="88"/>
      <c r="P88" s="178"/>
    </row>
    <row r="89" spans="1:16" ht="15.75" thickTop="1" x14ac:dyDescent="0.25">
      <c r="A89" s="89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159"/>
    </row>
    <row r="90" spans="1:16" x14ac:dyDescent="0.25">
      <c r="A90" s="90" t="s">
        <v>79</v>
      </c>
      <c r="B90" s="91">
        <v>45292</v>
      </c>
      <c r="C90" s="91">
        <v>45323</v>
      </c>
      <c r="D90" s="91">
        <v>45352</v>
      </c>
      <c r="E90" s="91">
        <v>45383</v>
      </c>
      <c r="F90" s="91">
        <v>45413</v>
      </c>
      <c r="G90" s="91">
        <v>45444</v>
      </c>
      <c r="H90" s="91">
        <v>45474</v>
      </c>
      <c r="I90" s="91">
        <v>45505</v>
      </c>
      <c r="J90" s="91">
        <v>45536</v>
      </c>
      <c r="K90" s="91">
        <v>45566</v>
      </c>
      <c r="L90" s="91">
        <v>45597</v>
      </c>
      <c r="M90" s="91">
        <v>45627</v>
      </c>
      <c r="N90" s="88"/>
      <c r="O90" s="88"/>
      <c r="P90" s="159"/>
    </row>
    <row r="91" spans="1:16" ht="15.75" thickBot="1" x14ac:dyDescent="0.3">
      <c r="A91" s="89" t="s">
        <v>64</v>
      </c>
      <c r="B91" s="88">
        <v>10.6</v>
      </c>
      <c r="C91" s="88">
        <v>10.6</v>
      </c>
      <c r="D91" s="88">
        <v>10.6</v>
      </c>
      <c r="E91" s="88">
        <v>10.6</v>
      </c>
      <c r="F91" s="88">
        <v>10.6</v>
      </c>
      <c r="G91" s="88">
        <v>10.6</v>
      </c>
      <c r="H91" s="88">
        <v>10.6</v>
      </c>
      <c r="I91" s="88">
        <v>10.6</v>
      </c>
      <c r="J91" s="88">
        <v>10.6</v>
      </c>
      <c r="K91" s="88">
        <v>10.6</v>
      </c>
      <c r="L91" s="88">
        <v>10.6</v>
      </c>
      <c r="M91" s="88">
        <v>10.6</v>
      </c>
      <c r="N91" s="88"/>
      <c r="O91" s="88"/>
      <c r="P91" s="159">
        <v>10.599999999999998</v>
      </c>
    </row>
    <row r="92" spans="1:16" ht="15.75" thickTop="1" x14ac:dyDescent="0.25">
      <c r="A92" s="89" t="s">
        <v>63</v>
      </c>
      <c r="B92" s="149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5"/>
      <c r="N92" s="88"/>
      <c r="O92" s="88"/>
      <c r="P92" s="176"/>
    </row>
    <row r="93" spans="1:16" ht="15.75" thickBot="1" x14ac:dyDescent="0.3">
      <c r="A93" s="89" t="s">
        <v>65</v>
      </c>
      <c r="B93" s="153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7"/>
      <c r="N93" s="88"/>
      <c r="O93" s="88"/>
      <c r="P93" s="178"/>
    </row>
    <row r="94" spans="1:16" ht="15.75" thickTop="1" x14ac:dyDescent="0.25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159"/>
    </row>
    <row r="95" spans="1:16" x14ac:dyDescent="0.25">
      <c r="A95" s="90" t="s">
        <v>80</v>
      </c>
      <c r="B95" s="91">
        <v>45292</v>
      </c>
      <c r="C95" s="91">
        <v>45323</v>
      </c>
      <c r="D95" s="91">
        <v>45352</v>
      </c>
      <c r="E95" s="91">
        <v>45383</v>
      </c>
      <c r="F95" s="91">
        <v>45413</v>
      </c>
      <c r="G95" s="91">
        <v>45444</v>
      </c>
      <c r="H95" s="91">
        <v>45474</v>
      </c>
      <c r="I95" s="91">
        <v>45505</v>
      </c>
      <c r="J95" s="91">
        <v>45536</v>
      </c>
      <c r="K95" s="91">
        <v>45566</v>
      </c>
      <c r="L95" s="91">
        <v>45597</v>
      </c>
      <c r="M95" s="91">
        <v>45627</v>
      </c>
      <c r="N95" s="88"/>
      <c r="O95" s="88"/>
      <c r="P95" s="159"/>
    </row>
    <row r="96" spans="1:16" ht="15.75" thickBot="1" x14ac:dyDescent="0.3">
      <c r="A96" s="89" t="s">
        <v>64</v>
      </c>
      <c r="B96" s="88">
        <v>48.3</v>
      </c>
      <c r="C96" s="88">
        <v>49.3</v>
      </c>
      <c r="D96" s="88">
        <v>50.3</v>
      </c>
      <c r="E96" s="88">
        <v>51.3</v>
      </c>
      <c r="F96" s="88">
        <v>52.3</v>
      </c>
      <c r="G96" s="88">
        <v>53.3</v>
      </c>
      <c r="H96" s="88">
        <v>54.3</v>
      </c>
      <c r="I96" s="88">
        <v>55.3</v>
      </c>
      <c r="J96" s="88">
        <v>56.3</v>
      </c>
      <c r="K96" s="88">
        <v>57.3</v>
      </c>
      <c r="L96" s="88">
        <v>58.3</v>
      </c>
      <c r="M96" s="88">
        <v>59.3</v>
      </c>
      <c r="N96" s="88"/>
      <c r="O96" s="88"/>
      <c r="P96" s="159">
        <v>53.79999999999999</v>
      </c>
    </row>
    <row r="97" spans="1:22" ht="15.75" thickTop="1" x14ac:dyDescent="0.25">
      <c r="A97" s="89" t="s">
        <v>63</v>
      </c>
      <c r="B97" s="149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5"/>
      <c r="N97" s="88"/>
      <c r="O97" s="88"/>
      <c r="P97" s="176"/>
    </row>
    <row r="98" spans="1:22" ht="15.75" thickBot="1" x14ac:dyDescent="0.3">
      <c r="A98" s="89" t="s">
        <v>65</v>
      </c>
      <c r="B98" s="153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7"/>
      <c r="N98" s="88"/>
      <c r="O98" s="88"/>
      <c r="P98" s="178"/>
    </row>
    <row r="99" spans="1:22" ht="15.75" thickTop="1" x14ac:dyDescent="0.25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160"/>
      <c r="Q99" s="88"/>
      <c r="R99" s="88"/>
      <c r="S99" s="88"/>
      <c r="T99" s="88"/>
      <c r="U99" s="88"/>
      <c r="V99" s="88"/>
    </row>
  </sheetData>
  <conditionalFormatting sqref="B80">
    <cfRule type="cellIs" dxfId="13" priority="21" operator="greaterThan">
      <formula>1</formula>
    </cfRule>
  </conditionalFormatting>
  <conditionalFormatting sqref="C80:M80">
    <cfRule type="cellIs" dxfId="12" priority="20" operator="greaterThan">
      <formula>1</formula>
    </cfRule>
  </conditionalFormatting>
  <conditionalFormatting sqref="B83">
    <cfRule type="cellIs" dxfId="11" priority="18" operator="greaterThan">
      <formula>1</formula>
    </cfRule>
  </conditionalFormatting>
  <conditionalFormatting sqref="C83:M83">
    <cfRule type="cellIs" dxfId="10" priority="17" operator="greaterThan">
      <formula>1</formula>
    </cfRule>
  </conditionalFormatting>
  <conditionalFormatting sqref="B93">
    <cfRule type="cellIs" dxfId="9" priority="4" operator="greaterThan">
      <formula>1</formula>
    </cfRule>
  </conditionalFormatting>
  <conditionalFormatting sqref="C93:M93">
    <cfRule type="cellIs" dxfId="8" priority="3" operator="greaterThan">
      <formula>1</formula>
    </cfRule>
  </conditionalFormatting>
  <conditionalFormatting sqref="B98">
    <cfRule type="cellIs" dxfId="7" priority="2" operator="greaterThan">
      <formula>1</formula>
    </cfRule>
  </conditionalFormatting>
  <conditionalFormatting sqref="C98:M98">
    <cfRule type="cellIs" dxfId="6" priority="1" operator="greaterThan">
      <formula>1</formula>
    </cfRule>
  </conditionalFormatting>
  <conditionalFormatting sqref="B88">
    <cfRule type="cellIs" dxfId="5" priority="6" operator="greaterThan">
      <formula>1</formula>
    </cfRule>
  </conditionalFormatting>
  <conditionalFormatting sqref="C88:M88">
    <cfRule type="cellIs" dxfId="4" priority="5" operator="greater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0"/>
  <sheetViews>
    <sheetView topLeftCell="C15" zoomScale="85" zoomScaleNormal="85" workbookViewId="0">
      <selection activeCell="X35" sqref="X35"/>
    </sheetView>
  </sheetViews>
  <sheetFormatPr defaultRowHeight="15" x14ac:dyDescent="0.25"/>
  <cols>
    <col min="1" max="1" width="10.5703125" customWidth="1"/>
    <col min="2" max="2" width="22.5703125" bestFit="1" customWidth="1"/>
    <col min="3" max="3" width="2.5703125" customWidth="1"/>
    <col min="4" max="15" width="9.42578125" bestFit="1" customWidth="1"/>
    <col min="17" max="17" width="23.85546875" customWidth="1"/>
    <col min="18" max="18" width="3.28515625" customWidth="1"/>
    <col min="19" max="30" width="11.5703125" bestFit="1" customWidth="1"/>
  </cols>
  <sheetData>
    <row r="1" spans="1:15" ht="18.75" x14ac:dyDescent="0.3">
      <c r="A1" s="41" t="s">
        <v>30</v>
      </c>
    </row>
    <row r="2" spans="1:15" ht="15.75" x14ac:dyDescent="0.25">
      <c r="A2" s="129" t="s">
        <v>97</v>
      </c>
    </row>
    <row r="3" spans="1:15" ht="21" x14ac:dyDescent="0.35">
      <c r="A3" s="144" t="s">
        <v>101</v>
      </c>
    </row>
    <row r="4" spans="1:15" ht="15.75" x14ac:dyDescent="0.25">
      <c r="A4" s="148" t="s">
        <v>99</v>
      </c>
    </row>
    <row r="7" spans="1:15" x14ac:dyDescent="0.25">
      <c r="B7" s="1" t="s">
        <v>96</v>
      </c>
      <c r="C7" s="1"/>
    </row>
    <row r="8" spans="1:15" x14ac:dyDescent="0.25">
      <c r="B8" s="1" t="s">
        <v>65</v>
      </c>
      <c r="C8" s="1"/>
      <c r="D8">
        <v>1</v>
      </c>
      <c r="E8">
        <v>2</v>
      </c>
      <c r="F8">
        <v>3</v>
      </c>
      <c r="G8">
        <v>4</v>
      </c>
      <c r="H8">
        <v>5</v>
      </c>
      <c r="I8">
        <v>6</v>
      </c>
      <c r="J8">
        <v>7</v>
      </c>
      <c r="K8">
        <v>8</v>
      </c>
      <c r="L8">
        <v>9</v>
      </c>
      <c r="M8">
        <v>10</v>
      </c>
      <c r="N8">
        <v>11</v>
      </c>
      <c r="O8">
        <v>12</v>
      </c>
    </row>
    <row r="9" spans="1:15" x14ac:dyDescent="0.25">
      <c r="A9">
        <v>2012</v>
      </c>
      <c r="B9" s="93" t="s">
        <v>44</v>
      </c>
      <c r="C9" s="93"/>
      <c r="D9" s="51">
        <v>0.64034566923939573</v>
      </c>
      <c r="E9" s="130">
        <v>0.62573035349108974</v>
      </c>
      <c r="F9" s="130">
        <v>0.59439068679019935</v>
      </c>
      <c r="G9" s="130">
        <v>0.65766243317906214</v>
      </c>
      <c r="H9" s="130">
        <v>0.76757684335517207</v>
      </c>
      <c r="I9" s="130">
        <v>0.79241111469881265</v>
      </c>
      <c r="J9" s="130">
        <v>0.70440089437922926</v>
      </c>
      <c r="K9" s="130">
        <v>0.62934213130292593</v>
      </c>
      <c r="L9" s="130">
        <v>0.46252825314820795</v>
      </c>
      <c r="M9" s="130">
        <v>0.46016696699199022</v>
      </c>
      <c r="N9" s="130">
        <v>0.56752323036630437</v>
      </c>
      <c r="O9" s="130">
        <v>0.60784630287374875</v>
      </c>
    </row>
    <row r="10" spans="1:15" x14ac:dyDescent="0.25">
      <c r="A10">
        <v>2012</v>
      </c>
      <c r="B10" s="93" t="s">
        <v>45</v>
      </c>
      <c r="C10" s="93"/>
      <c r="D10" s="130">
        <v>0.55076226320284993</v>
      </c>
      <c r="E10" s="130">
        <v>0.52417723038107522</v>
      </c>
      <c r="F10" s="130">
        <v>0.5047956031324089</v>
      </c>
      <c r="G10" s="130">
        <v>0.55239008496246789</v>
      </c>
      <c r="H10" s="130">
        <v>0.66420736684972237</v>
      </c>
      <c r="I10" s="130">
        <v>0.69648656099541106</v>
      </c>
      <c r="J10" s="130">
        <v>0.61161664668892579</v>
      </c>
      <c r="K10" s="130">
        <v>0.53082180989509475</v>
      </c>
      <c r="L10" s="130">
        <v>0.38351903949430616</v>
      </c>
      <c r="M10" s="130">
        <v>0.38597793667539299</v>
      </c>
      <c r="N10" s="130">
        <v>0.47495897315672253</v>
      </c>
      <c r="O10" s="130">
        <v>0.51546615358954406</v>
      </c>
    </row>
    <row r="11" spans="1:15" x14ac:dyDescent="0.25">
      <c r="A11">
        <v>2012</v>
      </c>
      <c r="B11" s="93" t="s">
        <v>46</v>
      </c>
      <c r="C11" s="93"/>
      <c r="D11" s="130">
        <v>0.48367164436399679</v>
      </c>
      <c r="E11" s="130">
        <v>0.47111484874510928</v>
      </c>
      <c r="F11" s="130">
        <v>0.45344021376085508</v>
      </c>
      <c r="G11" s="130">
        <v>0.48327655310621248</v>
      </c>
      <c r="H11" s="130">
        <v>0.5539810804404508</v>
      </c>
      <c r="I11" s="130">
        <v>0.56816187931418394</v>
      </c>
      <c r="J11" s="130">
        <v>0.52966578317926172</v>
      </c>
      <c r="K11" s="130">
        <v>0.48330316547072638</v>
      </c>
      <c r="L11" s="130">
        <v>0.37707860164773993</v>
      </c>
      <c r="M11" s="130">
        <v>0.37615122718555388</v>
      </c>
      <c r="N11" s="130">
        <v>0.43707971498552661</v>
      </c>
      <c r="O11" s="130">
        <v>0.46270067015751926</v>
      </c>
    </row>
    <row r="12" spans="1:15" x14ac:dyDescent="0.25">
      <c r="A12">
        <v>2012</v>
      </c>
      <c r="B12" s="93" t="s">
        <v>47</v>
      </c>
      <c r="C12" s="93"/>
      <c r="D12" s="130">
        <v>0.57942732612343839</v>
      </c>
      <c r="E12" s="130">
        <v>0.55810524474722456</v>
      </c>
      <c r="F12" s="130">
        <v>0.52210166884206599</v>
      </c>
      <c r="G12" s="130">
        <v>0.58596994754870479</v>
      </c>
      <c r="H12" s="130">
        <v>0.70764575175585798</v>
      </c>
      <c r="I12" s="130">
        <v>0.73379562727467351</v>
      </c>
      <c r="J12" s="130">
        <v>0.66161598504153973</v>
      </c>
      <c r="K12" s="130">
        <v>0.54097584788779085</v>
      </c>
      <c r="L12" s="130">
        <v>0.39768117105544853</v>
      </c>
      <c r="M12" s="130">
        <v>0.40127312656680547</v>
      </c>
      <c r="N12" s="130">
        <v>0.51005004281738398</v>
      </c>
      <c r="O12" s="130">
        <v>0.54566266807549668</v>
      </c>
    </row>
    <row r="13" spans="1:15" ht="15.75" thickBot="1" x14ac:dyDescent="0.3">
      <c r="A13">
        <v>2012</v>
      </c>
      <c r="B13" s="93" t="s">
        <v>48</v>
      </c>
      <c r="C13" s="93"/>
      <c r="D13" s="130">
        <v>0.59066082447778123</v>
      </c>
      <c r="E13" s="130">
        <v>0.59047995898861849</v>
      </c>
      <c r="F13" s="130">
        <v>0.54634860381587647</v>
      </c>
      <c r="G13" s="130">
        <v>0.58933160085577407</v>
      </c>
      <c r="H13" s="130">
        <v>0.69478459178942908</v>
      </c>
      <c r="I13" s="130">
        <v>0.7038676980140457</v>
      </c>
      <c r="J13" s="130">
        <v>0.65049979858401175</v>
      </c>
      <c r="K13" s="130">
        <v>0.55393686677738918</v>
      </c>
      <c r="L13" s="130">
        <v>0.40787129087019208</v>
      </c>
      <c r="M13" s="130">
        <v>0.42150093168959879</v>
      </c>
      <c r="N13" s="130">
        <v>0.52378014394679318</v>
      </c>
      <c r="O13" s="130">
        <v>0.55266957763404856</v>
      </c>
    </row>
    <row r="14" spans="1:15" ht="15.75" thickTop="1" x14ac:dyDescent="0.25">
      <c r="A14">
        <v>2012</v>
      </c>
      <c r="B14" s="93" t="s">
        <v>11</v>
      </c>
      <c r="C14" s="93"/>
      <c r="D14" s="161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7"/>
    </row>
    <row r="15" spans="1:15" x14ac:dyDescent="0.25">
      <c r="A15">
        <v>2012</v>
      </c>
      <c r="B15" s="93" t="s">
        <v>12</v>
      </c>
      <c r="C15" s="93"/>
      <c r="D15" s="162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8"/>
    </row>
    <row r="16" spans="1:15" x14ac:dyDescent="0.25">
      <c r="A16">
        <v>2012</v>
      </c>
      <c r="B16" s="93" t="s">
        <v>13</v>
      </c>
      <c r="C16" s="93"/>
      <c r="D16" s="162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8"/>
    </row>
    <row r="17" spans="1:45" ht="15.75" thickBot="1" x14ac:dyDescent="0.3">
      <c r="A17">
        <v>2012</v>
      </c>
      <c r="B17" s="93" t="s">
        <v>14</v>
      </c>
      <c r="C17" s="93"/>
      <c r="D17" s="163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9"/>
    </row>
    <row r="18" spans="1:45" ht="15.75" thickTop="1" x14ac:dyDescent="0.25"/>
    <row r="19" spans="1:45" x14ac:dyDescent="0.25">
      <c r="B19" s="92" t="s">
        <v>96</v>
      </c>
      <c r="C19" s="92"/>
    </row>
    <row r="20" spans="1:45" x14ac:dyDescent="0.25">
      <c r="B20" s="92" t="s">
        <v>38</v>
      </c>
      <c r="C20" s="92"/>
      <c r="D20">
        <v>1</v>
      </c>
      <c r="E20">
        <v>2</v>
      </c>
      <c r="F20">
        <v>3</v>
      </c>
      <c r="G20">
        <v>4</v>
      </c>
      <c r="H20">
        <v>5</v>
      </c>
      <c r="I20">
        <v>6</v>
      </c>
      <c r="J20">
        <v>7</v>
      </c>
      <c r="K20">
        <v>8</v>
      </c>
      <c r="L20">
        <v>9</v>
      </c>
      <c r="M20">
        <v>10</v>
      </c>
      <c r="N20">
        <v>11</v>
      </c>
      <c r="O20">
        <v>12</v>
      </c>
    </row>
    <row r="21" spans="1:45" x14ac:dyDescent="0.25">
      <c r="B21" s="93" t="s">
        <v>89</v>
      </c>
      <c r="C21" s="93"/>
      <c r="D21" s="146">
        <v>0.88333225702292539</v>
      </c>
      <c r="E21" s="146">
        <v>0.88333225702292539</v>
      </c>
      <c r="F21" s="146">
        <v>0.78000645786244749</v>
      </c>
      <c r="G21" s="146">
        <v>0.77354859541491761</v>
      </c>
      <c r="H21" s="146">
        <v>0.85104294478527598</v>
      </c>
      <c r="I21" s="146">
        <v>0.83812721989021632</v>
      </c>
      <c r="J21" s="146">
        <v>0.86395866968033574</v>
      </c>
      <c r="K21" s="146">
        <v>0.86395866968033574</v>
      </c>
      <c r="L21" s="146">
        <v>0.78000645786244749</v>
      </c>
      <c r="M21" s="146">
        <v>0.75417500807232796</v>
      </c>
      <c r="N21" s="146">
        <v>0.83812721989021632</v>
      </c>
      <c r="O21" s="146">
        <v>0.88333225702292539</v>
      </c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</row>
    <row r="22" spans="1:45" x14ac:dyDescent="0.25">
      <c r="B22" s="93" t="s">
        <v>90</v>
      </c>
      <c r="C22" s="93"/>
      <c r="D22" s="146">
        <v>0.69315828546868274</v>
      </c>
      <c r="E22" s="146">
        <v>0.61110459891376545</v>
      </c>
      <c r="F22" s="146">
        <v>0.81428515609737029</v>
      </c>
      <c r="G22" s="146">
        <v>0.79474856406048522</v>
      </c>
      <c r="H22" s="146">
        <v>0.89633884265228769</v>
      </c>
      <c r="I22" s="146">
        <v>0.89633884265228769</v>
      </c>
      <c r="J22" s="146">
        <v>0.89633884265228769</v>
      </c>
      <c r="K22" s="146">
        <v>0.89633884265228769</v>
      </c>
      <c r="L22" s="146">
        <v>0.81428515609737029</v>
      </c>
      <c r="M22" s="146">
        <v>0.89633884265228769</v>
      </c>
      <c r="N22" s="146">
        <v>0.89633884265228769</v>
      </c>
      <c r="O22" s="146">
        <v>0.89633884265228769</v>
      </c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</row>
    <row r="23" spans="1:45" x14ac:dyDescent="0.25">
      <c r="B23" s="93" t="s">
        <v>91</v>
      </c>
      <c r="C23" s="93"/>
      <c r="D23" s="146">
        <v>0.76476953907815626</v>
      </c>
      <c r="E23" s="146">
        <v>0.79202404809619231</v>
      </c>
      <c r="F23" s="146">
        <v>0.79202404809619231</v>
      </c>
      <c r="G23" s="146">
        <v>0.81927855711422837</v>
      </c>
      <c r="H23" s="146">
        <v>0.81927855711422837</v>
      </c>
      <c r="I23" s="146">
        <v>0.81927855711422837</v>
      </c>
      <c r="J23" s="146">
        <v>0.81927855711422837</v>
      </c>
      <c r="K23" s="146">
        <v>0.79202404809619231</v>
      </c>
      <c r="L23" s="146">
        <v>0.79202404809619231</v>
      </c>
      <c r="M23" s="146">
        <v>0.81927855711422837</v>
      </c>
      <c r="N23" s="146">
        <v>0.81927855711422837</v>
      </c>
      <c r="O23" s="146">
        <v>0.81927855711422837</v>
      </c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</row>
    <row r="24" spans="1:45" x14ac:dyDescent="0.25">
      <c r="B24" s="93" t="s">
        <v>92</v>
      </c>
      <c r="C24" s="93"/>
      <c r="D24" s="146">
        <v>0.86569871755029304</v>
      </c>
      <c r="E24" s="146">
        <v>0.84539499036608856</v>
      </c>
      <c r="F24" s="146">
        <v>0.83234259431910007</v>
      </c>
      <c r="G24" s="146">
        <v>0.91343181331620649</v>
      </c>
      <c r="H24" s="146">
        <v>0.9532947976878613</v>
      </c>
      <c r="I24" s="146">
        <v>0.9532947976878613</v>
      </c>
      <c r="J24" s="146">
        <v>0.9532947976878613</v>
      </c>
      <c r="K24" s="146">
        <v>0.93183085752170225</v>
      </c>
      <c r="L24" s="146">
        <v>0.77795761078998049</v>
      </c>
      <c r="M24" s="146">
        <v>0.81754987879917973</v>
      </c>
      <c r="N24" s="146">
        <v>0.84539499036608856</v>
      </c>
      <c r="O24" s="146">
        <v>0.9356015497130542</v>
      </c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</row>
    <row r="25" spans="1:45" ht="15.75" thickBot="1" x14ac:dyDescent="0.3">
      <c r="B25" s="93" t="s">
        <v>93</v>
      </c>
      <c r="C25" s="93"/>
      <c r="D25" s="146">
        <v>0.8481059020510674</v>
      </c>
      <c r="E25" s="146">
        <v>0.84524917846643843</v>
      </c>
      <c r="F25" s="146">
        <v>0.8481059020510674</v>
      </c>
      <c r="G25" s="146">
        <v>0.84230675317427106</v>
      </c>
      <c r="H25" s="146">
        <v>0.75296779144555925</v>
      </c>
      <c r="I25" s="146">
        <v>0.8481059020510674</v>
      </c>
      <c r="J25" s="146">
        <v>0.83928691988819737</v>
      </c>
      <c r="K25" s="146">
        <v>0.82859724453926364</v>
      </c>
      <c r="L25" s="146">
        <v>0.7111355285800659</v>
      </c>
      <c r="M25" s="146">
        <v>0.74869192130598583</v>
      </c>
      <c r="N25" s="146">
        <v>0.74869192130598583</v>
      </c>
      <c r="O25" s="146">
        <v>0.82779551888809366</v>
      </c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</row>
    <row r="26" spans="1:45" ht="16.5" thickTop="1" thickBot="1" x14ac:dyDescent="0.3">
      <c r="B26" s="93" t="s">
        <v>94</v>
      </c>
      <c r="C26" s="93"/>
      <c r="D26" s="170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2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</row>
    <row r="27" spans="1:45" ht="15.75" thickTop="1" x14ac:dyDescent="0.25"/>
    <row r="28" spans="1:45" x14ac:dyDescent="0.25">
      <c r="B28" s="92" t="s">
        <v>75</v>
      </c>
      <c r="C28" s="92"/>
      <c r="Q28" s="92" t="s">
        <v>39</v>
      </c>
      <c r="R28" s="92"/>
    </row>
    <row r="29" spans="1:45" x14ac:dyDescent="0.25">
      <c r="B29" s="92" t="s">
        <v>38</v>
      </c>
      <c r="C29" s="92"/>
      <c r="D29">
        <v>1</v>
      </c>
      <c r="E29">
        <v>2</v>
      </c>
      <c r="F29">
        <v>3</v>
      </c>
      <c r="G29">
        <v>4</v>
      </c>
      <c r="H29">
        <v>5</v>
      </c>
      <c r="I29">
        <v>6</v>
      </c>
      <c r="J29">
        <v>7</v>
      </c>
      <c r="K29">
        <v>8</v>
      </c>
      <c r="L29">
        <v>9</v>
      </c>
      <c r="M29">
        <v>10</v>
      </c>
      <c r="N29">
        <v>11</v>
      </c>
      <c r="O29">
        <v>12</v>
      </c>
      <c r="Q29" s="92" t="s">
        <v>38</v>
      </c>
      <c r="R29" s="92"/>
      <c r="S29">
        <v>1</v>
      </c>
      <c r="T29">
        <v>2</v>
      </c>
      <c r="U29">
        <v>3</v>
      </c>
      <c r="V29">
        <v>4</v>
      </c>
      <c r="W29">
        <v>5</v>
      </c>
      <c r="X29">
        <v>6</v>
      </c>
      <c r="Y29">
        <v>7</v>
      </c>
      <c r="Z29">
        <v>8</v>
      </c>
      <c r="AA29">
        <v>9</v>
      </c>
      <c r="AB29">
        <v>10</v>
      </c>
      <c r="AC29">
        <v>11</v>
      </c>
      <c r="AD29">
        <v>12</v>
      </c>
    </row>
    <row r="30" spans="1:45" x14ac:dyDescent="0.25">
      <c r="B30" s="93" t="s">
        <v>82</v>
      </c>
      <c r="C30" s="93"/>
      <c r="D30" s="94">
        <v>774.25</v>
      </c>
      <c r="E30" s="94">
        <v>774.25</v>
      </c>
      <c r="F30" s="94">
        <v>774.25</v>
      </c>
      <c r="G30" s="94">
        <v>774.25</v>
      </c>
      <c r="H30" s="94">
        <v>774.25</v>
      </c>
      <c r="I30" s="94">
        <v>774.25</v>
      </c>
      <c r="J30" s="94">
        <v>774.25</v>
      </c>
      <c r="K30" s="94">
        <v>774.25</v>
      </c>
      <c r="L30" s="94">
        <v>774.25</v>
      </c>
      <c r="M30" s="94">
        <v>774.25</v>
      </c>
      <c r="N30" s="94">
        <v>774.25</v>
      </c>
      <c r="O30" s="94">
        <v>774.25</v>
      </c>
      <c r="Q30" s="93" t="s">
        <v>82</v>
      </c>
      <c r="R30" s="93"/>
      <c r="S30" s="146">
        <v>66.561802408815296</v>
      </c>
      <c r="T30" s="146">
        <v>66.561802408815296</v>
      </c>
      <c r="U30" s="146">
        <v>133.88950038637344</v>
      </c>
      <c r="V30" s="146">
        <v>174.835467478151</v>
      </c>
      <c r="W30" s="146">
        <v>174.835467478151</v>
      </c>
      <c r="X30" s="146">
        <v>174.835467478151</v>
      </c>
      <c r="Y30" s="146">
        <v>174.835467478151</v>
      </c>
      <c r="Z30" s="146">
        <v>174.835467478151</v>
      </c>
      <c r="AA30" s="146">
        <v>133.88950038637344</v>
      </c>
      <c r="AB30" s="146">
        <v>133.88950038637344</v>
      </c>
      <c r="AC30" s="146">
        <v>133.88950038637344</v>
      </c>
      <c r="AD30" s="146">
        <v>66.561802408815296</v>
      </c>
    </row>
    <row r="31" spans="1:45" x14ac:dyDescent="0.25">
      <c r="B31" s="93" t="s">
        <v>83</v>
      </c>
      <c r="C31" s="93"/>
      <c r="D31" s="94">
        <v>1279.6500000000001</v>
      </c>
      <c r="E31" s="94">
        <v>1279.6500000000001</v>
      </c>
      <c r="F31" s="94">
        <v>1279.6500000000001</v>
      </c>
      <c r="G31" s="94">
        <v>1279.6500000000001</v>
      </c>
      <c r="H31" s="94">
        <v>1279.6500000000001</v>
      </c>
      <c r="I31" s="94">
        <v>1279.6500000000001</v>
      </c>
      <c r="J31" s="94">
        <v>1279.6500000000001</v>
      </c>
      <c r="K31" s="94">
        <v>1279.6500000000001</v>
      </c>
      <c r="L31" s="94">
        <v>1279.6500000000001</v>
      </c>
      <c r="M31" s="94">
        <v>1279.6500000000001</v>
      </c>
      <c r="N31" s="94">
        <v>1279.6500000000001</v>
      </c>
      <c r="O31" s="94">
        <v>1279.6500000000001</v>
      </c>
      <c r="Q31" s="93" t="s">
        <v>83</v>
      </c>
      <c r="R31" s="93"/>
      <c r="S31" s="146">
        <v>447.8775</v>
      </c>
      <c r="T31" s="146">
        <v>447.8775</v>
      </c>
      <c r="U31" s="146">
        <v>447.8775</v>
      </c>
      <c r="V31" s="146">
        <v>447.8775</v>
      </c>
      <c r="W31" s="146">
        <v>447.8775</v>
      </c>
      <c r="X31" s="146">
        <v>447.8775</v>
      </c>
      <c r="Y31" s="146">
        <v>447.8775</v>
      </c>
      <c r="Z31" s="146">
        <v>447.8775</v>
      </c>
      <c r="AA31" s="146">
        <v>447.8775</v>
      </c>
      <c r="AB31" s="146">
        <v>447.8775</v>
      </c>
      <c r="AC31" s="146">
        <v>447.8775</v>
      </c>
      <c r="AD31" s="146">
        <v>447.8775</v>
      </c>
    </row>
    <row r="32" spans="1:45" x14ac:dyDescent="0.25">
      <c r="B32" s="93" t="s">
        <v>84</v>
      </c>
      <c r="C32" s="93"/>
      <c r="D32" s="94">
        <v>623.75</v>
      </c>
      <c r="E32" s="94">
        <v>623.75</v>
      </c>
      <c r="F32" s="94">
        <v>623.75</v>
      </c>
      <c r="G32" s="94">
        <v>623.75</v>
      </c>
      <c r="H32" s="94">
        <v>623.75</v>
      </c>
      <c r="I32" s="94">
        <v>623.75</v>
      </c>
      <c r="J32" s="94">
        <v>623.75</v>
      </c>
      <c r="K32" s="94">
        <v>623.75</v>
      </c>
      <c r="L32" s="94">
        <v>623.75</v>
      </c>
      <c r="M32" s="94">
        <v>623.75</v>
      </c>
      <c r="N32" s="94">
        <v>623.75</v>
      </c>
      <c r="O32" s="94">
        <v>623.75</v>
      </c>
      <c r="Q32" s="93" t="s">
        <v>84</v>
      </c>
      <c r="R32" s="93"/>
      <c r="S32" s="146">
        <v>218.3125</v>
      </c>
      <c r="T32" s="146">
        <v>218.3125</v>
      </c>
      <c r="U32" s="146">
        <v>218.3125</v>
      </c>
      <c r="V32" s="146">
        <v>218.3125</v>
      </c>
      <c r="W32" s="146">
        <v>218.3125</v>
      </c>
      <c r="X32" s="146">
        <v>218.3125</v>
      </c>
      <c r="Y32" s="146">
        <v>218.3125</v>
      </c>
      <c r="Z32" s="146">
        <v>218.3125</v>
      </c>
      <c r="AA32" s="146">
        <v>218.3125</v>
      </c>
      <c r="AB32" s="146">
        <v>218.3125</v>
      </c>
      <c r="AC32" s="146">
        <v>218.3125</v>
      </c>
      <c r="AD32" s="146">
        <v>218.3125</v>
      </c>
    </row>
    <row r="33" spans="2:30" x14ac:dyDescent="0.25">
      <c r="B33" s="93" t="s">
        <v>85</v>
      </c>
      <c r="C33" s="93"/>
      <c r="D33" s="94">
        <v>1038</v>
      </c>
      <c r="E33" s="94">
        <v>1038</v>
      </c>
      <c r="F33" s="94">
        <v>1038</v>
      </c>
      <c r="G33" s="94">
        <v>1038</v>
      </c>
      <c r="H33" s="94">
        <v>1038</v>
      </c>
      <c r="I33" s="94">
        <v>1038</v>
      </c>
      <c r="J33" s="94">
        <v>1038</v>
      </c>
      <c r="K33" s="94">
        <v>1038</v>
      </c>
      <c r="L33" s="94">
        <v>1038</v>
      </c>
      <c r="M33" s="94">
        <v>1038</v>
      </c>
      <c r="N33" s="94">
        <v>1038</v>
      </c>
      <c r="O33" s="94">
        <v>1038</v>
      </c>
      <c r="Q33" s="93" t="s">
        <v>85</v>
      </c>
      <c r="R33" s="93"/>
      <c r="S33" s="146">
        <v>51.173400000000001</v>
      </c>
      <c r="T33" s="146">
        <v>51.173400000000001</v>
      </c>
      <c r="U33" s="146">
        <v>51.173400000000001</v>
      </c>
      <c r="V33" s="146">
        <v>51.173400000000001</v>
      </c>
      <c r="W33" s="146">
        <v>51.173400000000001</v>
      </c>
      <c r="X33" s="146">
        <v>51.173400000000001</v>
      </c>
      <c r="Y33" s="146">
        <v>51.173400000000001</v>
      </c>
      <c r="Z33" s="146">
        <v>51.173400000000001</v>
      </c>
      <c r="AA33" s="146">
        <v>51.173400000000001</v>
      </c>
      <c r="AB33" s="146">
        <v>51.173400000000001</v>
      </c>
      <c r="AC33" s="146">
        <v>51.173400000000001</v>
      </c>
      <c r="AD33" s="146">
        <v>51.173400000000001</v>
      </c>
    </row>
    <row r="34" spans="2:30" ht="15.75" thickBot="1" x14ac:dyDescent="0.3">
      <c r="B34" s="93" t="s">
        <v>86</v>
      </c>
      <c r="C34" s="93"/>
      <c r="D34" s="94">
        <v>955.6</v>
      </c>
      <c r="E34" s="94">
        <v>955.6</v>
      </c>
      <c r="F34" s="94">
        <v>955.6</v>
      </c>
      <c r="G34" s="94">
        <v>955.6</v>
      </c>
      <c r="H34" s="94">
        <v>955.6</v>
      </c>
      <c r="I34" s="94">
        <v>955.6</v>
      </c>
      <c r="J34" s="94">
        <v>955.6</v>
      </c>
      <c r="K34" s="94">
        <v>955.6</v>
      </c>
      <c r="L34" s="94">
        <v>955.6</v>
      </c>
      <c r="M34" s="94">
        <v>955.6</v>
      </c>
      <c r="N34" s="94">
        <v>955.6</v>
      </c>
      <c r="O34" s="94">
        <v>955.6</v>
      </c>
      <c r="Q34" s="93" t="s">
        <v>86</v>
      </c>
      <c r="R34" s="93"/>
      <c r="S34" s="146">
        <v>47.111080000000001</v>
      </c>
      <c r="T34" s="146">
        <v>47.111080000000001</v>
      </c>
      <c r="U34" s="146">
        <v>47.111080000000001</v>
      </c>
      <c r="V34" s="146">
        <v>47.111080000000001</v>
      </c>
      <c r="W34" s="146">
        <v>47.111080000000001</v>
      </c>
      <c r="X34" s="146">
        <v>47.111080000000001</v>
      </c>
      <c r="Y34" s="146">
        <v>47.111080000000001</v>
      </c>
      <c r="Z34" s="146">
        <v>47.111080000000001</v>
      </c>
      <c r="AA34" s="146">
        <v>47.111080000000001</v>
      </c>
      <c r="AB34" s="146">
        <v>47.111080000000001</v>
      </c>
      <c r="AC34" s="146">
        <v>47.111080000000001</v>
      </c>
      <c r="AD34" s="146">
        <v>47.111080000000001</v>
      </c>
    </row>
    <row r="35" spans="2:30" ht="16.5" thickTop="1" thickBot="1" x14ac:dyDescent="0.3">
      <c r="B35" s="93" t="s">
        <v>87</v>
      </c>
      <c r="C35" s="93"/>
      <c r="D35" s="170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  <c r="Q35" s="93" t="s">
        <v>87</v>
      </c>
      <c r="R35" s="93"/>
      <c r="S35" s="170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2"/>
    </row>
    <row r="36" spans="2:30" ht="15.75" thickTop="1" x14ac:dyDescent="0.25"/>
    <row r="38" spans="2:30" x14ac:dyDescent="0.25">
      <c r="Q38" s="1" t="s">
        <v>39</v>
      </c>
      <c r="R38" s="1"/>
      <c r="U38" s="52"/>
      <c r="V38" s="52"/>
    </row>
    <row r="39" spans="2:30" x14ac:dyDescent="0.25">
      <c r="Q39" s="1" t="s">
        <v>38</v>
      </c>
      <c r="R39" s="1"/>
      <c r="S39">
        <v>1</v>
      </c>
      <c r="T39">
        <v>2</v>
      </c>
      <c r="U39">
        <v>3</v>
      </c>
      <c r="V39">
        <v>4</v>
      </c>
      <c r="W39">
        <v>5</v>
      </c>
      <c r="X39">
        <v>6</v>
      </c>
      <c r="Y39">
        <v>7</v>
      </c>
      <c r="Z39">
        <v>8</v>
      </c>
      <c r="AA39">
        <v>9</v>
      </c>
      <c r="AB39">
        <v>10</v>
      </c>
      <c r="AC39">
        <v>11</v>
      </c>
      <c r="AD39">
        <v>12</v>
      </c>
    </row>
    <row r="40" spans="2:30" x14ac:dyDescent="0.25">
      <c r="Q40" t="s">
        <v>59</v>
      </c>
      <c r="S40" s="51">
        <v>-41.832458736199115</v>
      </c>
      <c r="T40" s="51">
        <v>-41.987204106569493</v>
      </c>
      <c r="U40" s="51">
        <v>-45.423105342739518</v>
      </c>
      <c r="V40" s="51">
        <v>-47.370778879372544</v>
      </c>
      <c r="W40" s="51">
        <v>-47.370778879372544</v>
      </c>
      <c r="X40" s="51">
        <v>-47.370778879372544</v>
      </c>
      <c r="Y40" s="51">
        <v>-47.370778879372544</v>
      </c>
      <c r="Z40" s="51">
        <v>-47.370778879372544</v>
      </c>
      <c r="AA40" s="51">
        <v>-45.202506808642312</v>
      </c>
      <c r="AB40" s="51">
        <v>-45.202506808642312</v>
      </c>
      <c r="AC40" s="51">
        <v>-45.202506808642312</v>
      </c>
      <c r="AD40" s="51">
        <v>-41.637204106569492</v>
      </c>
    </row>
  </sheetData>
  <conditionalFormatting sqref="D17">
    <cfRule type="cellIs" dxfId="3" priority="4" operator="greaterThan">
      <formula>1</formula>
    </cfRule>
  </conditionalFormatting>
  <conditionalFormatting sqref="E17">
    <cfRule type="cellIs" dxfId="2" priority="3" operator="greaterThan">
      <formula>1</formula>
    </cfRule>
  </conditionalFormatting>
  <conditionalFormatting sqref="F17:N17">
    <cfRule type="cellIs" dxfId="1" priority="2" operator="greaterThan">
      <formula>1</formula>
    </cfRule>
  </conditionalFormatting>
  <conditionalFormatting sqref="O17">
    <cfRule type="cellIs" dxfId="0" priority="1" operator="greaterThan">
      <formula>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80" zoomScaleNormal="80" workbookViewId="0">
      <selection activeCell="K35" sqref="K35"/>
    </sheetView>
  </sheetViews>
  <sheetFormatPr defaultColWidth="8.42578125" defaultRowHeight="12.75" x14ac:dyDescent="0.2"/>
  <cols>
    <col min="1" max="1" width="18.28515625" style="54" customWidth="1"/>
    <col min="2" max="13" width="7.7109375" style="54" bestFit="1" customWidth="1"/>
    <col min="14" max="16384" width="8.42578125" style="54"/>
  </cols>
  <sheetData>
    <row r="1" spans="1:13" ht="18.75" x14ac:dyDescent="0.3">
      <c r="A1" s="41" t="s">
        <v>30</v>
      </c>
    </row>
    <row r="2" spans="1:13" ht="15.75" x14ac:dyDescent="0.25">
      <c r="A2" s="42" t="str">
        <f>'Mid C %'!A2</f>
        <v>2024 GRC Workpapers</v>
      </c>
    </row>
    <row r="3" spans="1:13" ht="21" x14ac:dyDescent="0.35">
      <c r="A3" s="43" t="s">
        <v>56</v>
      </c>
    </row>
    <row r="5" spans="1:13" x14ac:dyDescent="0.2">
      <c r="A5" s="55" t="s">
        <v>50</v>
      </c>
      <c r="B5" s="57">
        <v>45292</v>
      </c>
      <c r="C5" s="57">
        <v>45323</v>
      </c>
      <c r="D5" s="57">
        <v>45352</v>
      </c>
      <c r="E5" s="57">
        <v>45383</v>
      </c>
      <c r="F5" s="57">
        <v>45413</v>
      </c>
      <c r="G5" s="57">
        <v>45444</v>
      </c>
      <c r="H5" s="57">
        <v>45474</v>
      </c>
      <c r="I5" s="57">
        <v>45505</v>
      </c>
      <c r="J5" s="57">
        <v>45536</v>
      </c>
      <c r="K5" s="57">
        <v>45566</v>
      </c>
      <c r="L5" s="57">
        <v>45597</v>
      </c>
      <c r="M5" s="57">
        <v>45627</v>
      </c>
    </row>
    <row r="6" spans="1:13" x14ac:dyDescent="0.2">
      <c r="A6" s="54" t="s">
        <v>6</v>
      </c>
      <c r="B6" s="70">
        <v>41</v>
      </c>
      <c r="C6" s="70">
        <v>41</v>
      </c>
      <c r="D6" s="70">
        <v>41.935096153846153</v>
      </c>
      <c r="E6" s="70">
        <v>41</v>
      </c>
      <c r="F6" s="70">
        <v>41</v>
      </c>
      <c r="G6" s="70">
        <v>41</v>
      </c>
      <c r="H6" s="70">
        <v>41</v>
      </c>
      <c r="I6" s="70">
        <v>41</v>
      </c>
      <c r="J6" s="70">
        <v>41</v>
      </c>
      <c r="K6" s="70">
        <v>41</v>
      </c>
      <c r="L6" s="70">
        <v>41</v>
      </c>
      <c r="M6" s="70">
        <v>41</v>
      </c>
    </row>
    <row r="7" spans="1:13" x14ac:dyDescent="0.2">
      <c r="A7" s="54" t="s">
        <v>0</v>
      </c>
      <c r="B7" s="70">
        <v>64.557870370370367</v>
      </c>
      <c r="C7" s="70">
        <v>65</v>
      </c>
      <c r="D7" s="70">
        <v>65</v>
      </c>
      <c r="E7" s="70">
        <v>64</v>
      </c>
      <c r="F7" s="70">
        <v>64</v>
      </c>
      <c r="G7" s="70">
        <v>64</v>
      </c>
      <c r="H7" s="70">
        <v>64</v>
      </c>
      <c r="I7" s="70">
        <v>64</v>
      </c>
      <c r="J7" s="70">
        <v>64</v>
      </c>
      <c r="K7" s="70">
        <v>64</v>
      </c>
      <c r="L7" s="70">
        <v>64</v>
      </c>
      <c r="M7" s="70">
        <v>64</v>
      </c>
    </row>
    <row r="8" spans="1:13" x14ac:dyDescent="0.2">
      <c r="A8" s="54" t="s">
        <v>1</v>
      </c>
      <c r="B8" s="70">
        <v>31</v>
      </c>
      <c r="C8" s="70">
        <v>31</v>
      </c>
      <c r="D8" s="70">
        <v>30.16826923076923</v>
      </c>
      <c r="E8" s="70">
        <v>31</v>
      </c>
      <c r="F8" s="70">
        <v>31</v>
      </c>
      <c r="G8" s="70">
        <v>31</v>
      </c>
      <c r="H8" s="70">
        <v>31</v>
      </c>
      <c r="I8" s="70">
        <v>31</v>
      </c>
      <c r="J8" s="70">
        <v>31</v>
      </c>
      <c r="K8" s="70">
        <v>31</v>
      </c>
      <c r="L8" s="70">
        <v>31</v>
      </c>
      <c r="M8" s="70">
        <v>31</v>
      </c>
    </row>
    <row r="9" spans="1:13" x14ac:dyDescent="0.2">
      <c r="A9" s="54" t="s">
        <v>3</v>
      </c>
      <c r="B9" s="70">
        <v>50.15</v>
      </c>
      <c r="C9" s="70">
        <v>50.15</v>
      </c>
      <c r="D9" s="70">
        <v>50.15</v>
      </c>
      <c r="E9" s="70">
        <v>50.15</v>
      </c>
      <c r="F9" s="70">
        <v>50.15</v>
      </c>
      <c r="G9" s="70">
        <v>50.15</v>
      </c>
      <c r="H9" s="70">
        <v>50.15</v>
      </c>
      <c r="I9" s="70">
        <v>50.15</v>
      </c>
      <c r="J9" s="70">
        <v>50.15</v>
      </c>
      <c r="K9" s="70">
        <v>50.15</v>
      </c>
      <c r="L9" s="70">
        <v>50.15</v>
      </c>
      <c r="M9" s="70">
        <v>50.15</v>
      </c>
    </row>
    <row r="10" spans="1:13" x14ac:dyDescent="0.2">
      <c r="A10" s="54" t="s">
        <v>35</v>
      </c>
      <c r="B10" s="70">
        <v>48.48</v>
      </c>
      <c r="C10" s="70">
        <v>48.48</v>
      </c>
      <c r="D10" s="70">
        <v>48.48</v>
      </c>
      <c r="E10" s="70">
        <v>48.48</v>
      </c>
      <c r="F10" s="70">
        <v>48.48</v>
      </c>
      <c r="G10" s="70">
        <v>48.48</v>
      </c>
      <c r="H10" s="70">
        <v>48.48</v>
      </c>
      <c r="I10" s="70">
        <v>48.48</v>
      </c>
      <c r="J10" s="70">
        <v>48.48</v>
      </c>
      <c r="K10" s="70">
        <v>48.48</v>
      </c>
      <c r="L10" s="70">
        <v>48.48</v>
      </c>
      <c r="M10" s="70">
        <v>48.48</v>
      </c>
    </row>
    <row r="11" spans="1:13" x14ac:dyDescent="0.2"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54" t="s">
        <v>49</v>
      </c>
      <c r="B12" s="54">
        <v>432</v>
      </c>
      <c r="C12" s="54">
        <v>400</v>
      </c>
      <c r="D12" s="54">
        <v>416</v>
      </c>
      <c r="E12" s="54">
        <v>416</v>
      </c>
      <c r="F12" s="54">
        <v>432</v>
      </c>
      <c r="G12" s="54">
        <v>400</v>
      </c>
      <c r="H12" s="54">
        <v>432</v>
      </c>
      <c r="I12" s="54">
        <v>432</v>
      </c>
      <c r="J12" s="54">
        <v>400</v>
      </c>
      <c r="K12" s="54">
        <v>432</v>
      </c>
      <c r="L12" s="54">
        <v>416</v>
      </c>
      <c r="M12" s="54">
        <v>416</v>
      </c>
    </row>
    <row r="13" spans="1:13" x14ac:dyDescent="0.2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x14ac:dyDescent="0.2">
      <c r="A14" s="55" t="s">
        <v>57</v>
      </c>
      <c r="B14" s="57">
        <f t="shared" ref="B14:M14" si="0">B5</f>
        <v>45292</v>
      </c>
      <c r="C14" s="57">
        <f t="shared" si="0"/>
        <v>45323</v>
      </c>
      <c r="D14" s="57">
        <f t="shared" si="0"/>
        <v>45352</v>
      </c>
      <c r="E14" s="57">
        <f t="shared" si="0"/>
        <v>45383</v>
      </c>
      <c r="F14" s="57">
        <f t="shared" si="0"/>
        <v>45413</v>
      </c>
      <c r="G14" s="57">
        <f t="shared" si="0"/>
        <v>45444</v>
      </c>
      <c r="H14" s="57">
        <f t="shared" si="0"/>
        <v>45474</v>
      </c>
      <c r="I14" s="57">
        <f t="shared" si="0"/>
        <v>45505</v>
      </c>
      <c r="J14" s="57">
        <f t="shared" si="0"/>
        <v>45536</v>
      </c>
      <c r="K14" s="57">
        <f t="shared" si="0"/>
        <v>45566</v>
      </c>
      <c r="L14" s="57">
        <f t="shared" si="0"/>
        <v>45597</v>
      </c>
      <c r="M14" s="57">
        <f t="shared" si="0"/>
        <v>45627</v>
      </c>
    </row>
    <row r="15" spans="1:13" s="56" customFormat="1" x14ac:dyDescent="0.2">
      <c r="A15" s="56" t="s">
        <v>6</v>
      </c>
      <c r="B15" s="56">
        <f t="shared" ref="B15:M15" si="1">B$12*B6</f>
        <v>17712</v>
      </c>
      <c r="C15" s="56">
        <f t="shared" si="1"/>
        <v>16400</v>
      </c>
      <c r="D15" s="56">
        <f t="shared" si="1"/>
        <v>17445</v>
      </c>
      <c r="E15" s="56">
        <f t="shared" si="1"/>
        <v>17056</v>
      </c>
      <c r="F15" s="56">
        <f t="shared" si="1"/>
        <v>17712</v>
      </c>
      <c r="G15" s="56">
        <f t="shared" si="1"/>
        <v>16400</v>
      </c>
      <c r="H15" s="56">
        <f t="shared" si="1"/>
        <v>17712</v>
      </c>
      <c r="I15" s="56">
        <f t="shared" si="1"/>
        <v>17712</v>
      </c>
      <c r="J15" s="56">
        <f t="shared" si="1"/>
        <v>16400</v>
      </c>
      <c r="K15" s="56">
        <f t="shared" si="1"/>
        <v>17712</v>
      </c>
      <c r="L15" s="56">
        <f t="shared" si="1"/>
        <v>17056</v>
      </c>
      <c r="M15" s="56">
        <f t="shared" si="1"/>
        <v>17056</v>
      </c>
    </row>
    <row r="16" spans="1:13" s="56" customFormat="1" x14ac:dyDescent="0.2">
      <c r="A16" s="56" t="s">
        <v>0</v>
      </c>
      <c r="B16" s="56">
        <f t="shared" ref="B16:M16" si="2">B$12*B7</f>
        <v>27889</v>
      </c>
      <c r="C16" s="56">
        <f t="shared" si="2"/>
        <v>26000</v>
      </c>
      <c r="D16" s="56">
        <f t="shared" si="2"/>
        <v>27040</v>
      </c>
      <c r="E16" s="56">
        <f t="shared" si="2"/>
        <v>26624</v>
      </c>
      <c r="F16" s="56">
        <f t="shared" si="2"/>
        <v>27648</v>
      </c>
      <c r="G16" s="56">
        <f t="shared" si="2"/>
        <v>25600</v>
      </c>
      <c r="H16" s="56">
        <f t="shared" si="2"/>
        <v>27648</v>
      </c>
      <c r="I16" s="56">
        <f t="shared" si="2"/>
        <v>27648</v>
      </c>
      <c r="J16" s="56">
        <f t="shared" si="2"/>
        <v>25600</v>
      </c>
      <c r="K16" s="56">
        <f t="shared" si="2"/>
        <v>27648</v>
      </c>
      <c r="L16" s="56">
        <f t="shared" si="2"/>
        <v>26624</v>
      </c>
      <c r="M16" s="56">
        <f t="shared" si="2"/>
        <v>26624</v>
      </c>
    </row>
    <row r="17" spans="1:13" s="56" customFormat="1" x14ac:dyDescent="0.2">
      <c r="A17" s="56" t="s">
        <v>1</v>
      </c>
      <c r="B17" s="56">
        <f t="shared" ref="B17:M17" si="3">B$12*B8</f>
        <v>13392</v>
      </c>
      <c r="C17" s="56">
        <f t="shared" si="3"/>
        <v>12400</v>
      </c>
      <c r="D17" s="56">
        <f t="shared" si="3"/>
        <v>12550</v>
      </c>
      <c r="E17" s="56">
        <f t="shared" si="3"/>
        <v>12896</v>
      </c>
      <c r="F17" s="56">
        <f t="shared" si="3"/>
        <v>13392</v>
      </c>
      <c r="G17" s="56">
        <f t="shared" si="3"/>
        <v>12400</v>
      </c>
      <c r="H17" s="56">
        <f t="shared" si="3"/>
        <v>13392</v>
      </c>
      <c r="I17" s="56">
        <f t="shared" si="3"/>
        <v>13392</v>
      </c>
      <c r="J17" s="56">
        <f t="shared" si="3"/>
        <v>12400</v>
      </c>
      <c r="K17" s="56">
        <f t="shared" si="3"/>
        <v>13392</v>
      </c>
      <c r="L17" s="56">
        <f t="shared" si="3"/>
        <v>12896</v>
      </c>
      <c r="M17" s="56">
        <f t="shared" si="3"/>
        <v>12896</v>
      </c>
    </row>
    <row r="18" spans="1:13" s="56" customFormat="1" x14ac:dyDescent="0.2">
      <c r="A18" s="56" t="s">
        <v>3</v>
      </c>
      <c r="B18" s="56">
        <f t="shared" ref="B18:M18" si="4">B$12*B9</f>
        <v>21664.799999999999</v>
      </c>
      <c r="C18" s="56">
        <f t="shared" si="4"/>
        <v>20060</v>
      </c>
      <c r="D18" s="56">
        <f t="shared" si="4"/>
        <v>20862.399999999998</v>
      </c>
      <c r="E18" s="56">
        <f t="shared" si="4"/>
        <v>20862.399999999998</v>
      </c>
      <c r="F18" s="56">
        <f t="shared" si="4"/>
        <v>21664.799999999999</v>
      </c>
      <c r="G18" s="56">
        <f t="shared" si="4"/>
        <v>20060</v>
      </c>
      <c r="H18" s="56">
        <f t="shared" si="4"/>
        <v>21664.799999999999</v>
      </c>
      <c r="I18" s="56">
        <f t="shared" si="4"/>
        <v>21664.799999999999</v>
      </c>
      <c r="J18" s="56">
        <f t="shared" si="4"/>
        <v>20060</v>
      </c>
      <c r="K18" s="56">
        <f t="shared" si="4"/>
        <v>21664.799999999999</v>
      </c>
      <c r="L18" s="56">
        <f t="shared" si="4"/>
        <v>20862.399999999998</v>
      </c>
      <c r="M18" s="56">
        <f t="shared" si="4"/>
        <v>20862.399999999998</v>
      </c>
    </row>
    <row r="19" spans="1:13" s="56" customFormat="1" x14ac:dyDescent="0.2">
      <c r="A19" s="56" t="s">
        <v>35</v>
      </c>
      <c r="B19" s="56">
        <f t="shared" ref="B19:M19" si="5">B$12*B10</f>
        <v>20943.359999999997</v>
      </c>
      <c r="C19" s="56">
        <f t="shared" si="5"/>
        <v>19392</v>
      </c>
      <c r="D19" s="56">
        <f t="shared" si="5"/>
        <v>20167.68</v>
      </c>
      <c r="E19" s="56">
        <f t="shared" si="5"/>
        <v>20167.68</v>
      </c>
      <c r="F19" s="56">
        <f t="shared" si="5"/>
        <v>20943.359999999997</v>
      </c>
      <c r="G19" s="56">
        <f t="shared" si="5"/>
        <v>19392</v>
      </c>
      <c r="H19" s="56">
        <f t="shared" si="5"/>
        <v>20943.359999999997</v>
      </c>
      <c r="I19" s="56">
        <f t="shared" si="5"/>
        <v>20943.359999999997</v>
      </c>
      <c r="J19" s="56">
        <f t="shared" si="5"/>
        <v>19392</v>
      </c>
      <c r="K19" s="56">
        <f t="shared" si="5"/>
        <v>20943.359999999997</v>
      </c>
      <c r="L19" s="56">
        <f t="shared" si="5"/>
        <v>20167.68</v>
      </c>
      <c r="M19" s="56">
        <f t="shared" si="5"/>
        <v>20167.68</v>
      </c>
    </row>
    <row r="21" spans="1:13" x14ac:dyDescent="0.2">
      <c r="A21" s="55" t="s">
        <v>51</v>
      </c>
      <c r="B21" s="57">
        <f t="shared" ref="B21:M21" si="6">B5</f>
        <v>45292</v>
      </c>
      <c r="C21" s="57">
        <f t="shared" si="6"/>
        <v>45323</v>
      </c>
      <c r="D21" s="57">
        <f t="shared" si="6"/>
        <v>45352</v>
      </c>
      <c r="E21" s="57">
        <f t="shared" si="6"/>
        <v>45383</v>
      </c>
      <c r="F21" s="57">
        <f t="shared" si="6"/>
        <v>45413</v>
      </c>
      <c r="G21" s="57">
        <f t="shared" si="6"/>
        <v>45444</v>
      </c>
      <c r="H21" s="57">
        <f t="shared" si="6"/>
        <v>45474</v>
      </c>
      <c r="I21" s="57">
        <f t="shared" si="6"/>
        <v>45505</v>
      </c>
      <c r="J21" s="57">
        <f t="shared" si="6"/>
        <v>45536</v>
      </c>
      <c r="K21" s="57">
        <f t="shared" si="6"/>
        <v>45566</v>
      </c>
      <c r="L21" s="57">
        <f t="shared" si="6"/>
        <v>45597</v>
      </c>
      <c r="M21" s="57">
        <f t="shared" si="6"/>
        <v>45627</v>
      </c>
    </row>
    <row r="22" spans="1:13" x14ac:dyDescent="0.2">
      <c r="A22" s="56" t="s">
        <v>6</v>
      </c>
      <c r="B22" s="58">
        <f>'(R) Available capacity'!B18</f>
        <v>8.5969392843158271E-2</v>
      </c>
      <c r="C22" s="58">
        <f>'(R) Available capacity'!C18</f>
        <v>8.5969392843158271E-2</v>
      </c>
      <c r="D22" s="58">
        <f>'(R) Available capacity'!D18</f>
        <v>0.17292799533273934</v>
      </c>
      <c r="E22" s="58">
        <f>'(R) Available capacity'!E18</f>
        <v>0.22581267998469615</v>
      </c>
      <c r="F22" s="58">
        <f>'(R) Available capacity'!F18</f>
        <v>0.22581267998469615</v>
      </c>
      <c r="G22" s="58">
        <f>'(R) Available capacity'!G18</f>
        <v>0.22581267998469615</v>
      </c>
      <c r="H22" s="58">
        <f>'(R) Available capacity'!H18</f>
        <v>0.22581267998469615</v>
      </c>
      <c r="I22" s="58">
        <f>'(R) Available capacity'!I18</f>
        <v>0.22581267998469615</v>
      </c>
      <c r="J22" s="58">
        <f>'(R) Available capacity'!J18</f>
        <v>0.17292799533273934</v>
      </c>
      <c r="K22" s="58">
        <f>'(R) Available capacity'!K18</f>
        <v>0.17292799533273934</v>
      </c>
      <c r="L22" s="58">
        <f>'(R) Available capacity'!L18</f>
        <v>0.17292799533273934</v>
      </c>
      <c r="M22" s="58">
        <f>'(R) Available capacity'!M18</f>
        <v>8.5969392843158271E-2</v>
      </c>
    </row>
    <row r="23" spans="1:13" x14ac:dyDescent="0.2">
      <c r="A23" s="56" t="s">
        <v>0</v>
      </c>
      <c r="B23" s="58">
        <f>'(R) Available capacity'!B31</f>
        <v>0.35</v>
      </c>
      <c r="C23" s="58">
        <f>'(R) Available capacity'!C31</f>
        <v>0.35</v>
      </c>
      <c r="D23" s="58">
        <f>'(R) Available capacity'!D31</f>
        <v>0.35</v>
      </c>
      <c r="E23" s="58">
        <f>'(R) Available capacity'!E31</f>
        <v>0.35</v>
      </c>
      <c r="F23" s="58">
        <f>'(R) Available capacity'!F31</f>
        <v>0.35</v>
      </c>
      <c r="G23" s="58">
        <f>'(R) Available capacity'!G31</f>
        <v>0.35</v>
      </c>
      <c r="H23" s="58">
        <f>'(R) Available capacity'!H31</f>
        <v>0.35</v>
      </c>
      <c r="I23" s="58">
        <f>'(R) Available capacity'!I31</f>
        <v>0.35</v>
      </c>
      <c r="J23" s="58">
        <f>'(R) Available capacity'!J31</f>
        <v>0.35</v>
      </c>
      <c r="K23" s="58">
        <f>'(R) Available capacity'!K31</f>
        <v>0.35</v>
      </c>
      <c r="L23" s="58">
        <f>'(R) Available capacity'!L31</f>
        <v>0.35</v>
      </c>
      <c r="M23" s="58">
        <f>'(R) Available capacity'!M31</f>
        <v>0.35</v>
      </c>
    </row>
    <row r="24" spans="1:13" x14ac:dyDescent="0.2">
      <c r="A24" s="56" t="s">
        <v>1</v>
      </c>
      <c r="B24" s="58">
        <f>'(R) Available capacity'!B44</f>
        <v>0.35</v>
      </c>
      <c r="C24" s="58">
        <f>'(R) Available capacity'!C44</f>
        <v>0.35</v>
      </c>
      <c r="D24" s="58">
        <f>'(R) Available capacity'!D44</f>
        <v>0.35</v>
      </c>
      <c r="E24" s="58">
        <f>'(R) Available capacity'!E44</f>
        <v>0.35</v>
      </c>
      <c r="F24" s="58">
        <f>'(R) Available capacity'!F44</f>
        <v>0.35</v>
      </c>
      <c r="G24" s="58">
        <f>'(R) Available capacity'!G44</f>
        <v>0.35</v>
      </c>
      <c r="H24" s="58">
        <f>'(R) Available capacity'!H44</f>
        <v>0.35</v>
      </c>
      <c r="I24" s="58">
        <f>'(R) Available capacity'!I44</f>
        <v>0.35</v>
      </c>
      <c r="J24" s="58">
        <f>'(R) Available capacity'!J44</f>
        <v>0.35</v>
      </c>
      <c r="K24" s="58">
        <f>'(R) Available capacity'!K44</f>
        <v>0.35</v>
      </c>
      <c r="L24" s="58">
        <f>'(R) Available capacity'!L44</f>
        <v>0.35</v>
      </c>
      <c r="M24" s="58">
        <f>'(R) Available capacity'!M44</f>
        <v>0.35</v>
      </c>
    </row>
    <row r="25" spans="1:13" x14ac:dyDescent="0.2">
      <c r="A25" s="56" t="s">
        <v>3</v>
      </c>
      <c r="B25" s="58">
        <f>'(R) Available capacity'!B72</f>
        <v>4.9300000000000004E-2</v>
      </c>
      <c r="C25" s="58">
        <f>'(R) Available capacity'!C72</f>
        <v>4.9300000000000004E-2</v>
      </c>
      <c r="D25" s="58">
        <f>'(R) Available capacity'!D72</f>
        <v>4.9300000000000004E-2</v>
      </c>
      <c r="E25" s="58">
        <f>'(R) Available capacity'!E72</f>
        <v>4.9300000000000004E-2</v>
      </c>
      <c r="F25" s="58">
        <f>'(R) Available capacity'!F72</f>
        <v>4.9300000000000004E-2</v>
      </c>
      <c r="G25" s="58">
        <f>'(R) Available capacity'!G72</f>
        <v>4.9300000000000004E-2</v>
      </c>
      <c r="H25" s="58">
        <f>'(R) Available capacity'!H72</f>
        <v>4.9300000000000004E-2</v>
      </c>
      <c r="I25" s="58">
        <f>'(R) Available capacity'!I72</f>
        <v>4.9300000000000004E-2</v>
      </c>
      <c r="J25" s="58">
        <f>'(R) Available capacity'!J72</f>
        <v>4.9300000000000004E-2</v>
      </c>
      <c r="K25" s="58">
        <f>'(R) Available capacity'!K72</f>
        <v>4.9300000000000004E-2</v>
      </c>
      <c r="L25" s="58">
        <f>'(R) Available capacity'!L72</f>
        <v>4.9300000000000004E-2</v>
      </c>
      <c r="M25" s="58">
        <f>'(R) Available capacity'!M72</f>
        <v>4.9300000000000004E-2</v>
      </c>
    </row>
    <row r="26" spans="1:13" x14ac:dyDescent="0.2">
      <c r="A26" s="56" t="s">
        <v>35</v>
      </c>
      <c r="B26" s="58">
        <f>'(R) Available capacity'!B58</f>
        <v>4.9300000000000004E-2</v>
      </c>
      <c r="C26" s="58">
        <f>'(R) Available capacity'!C58</f>
        <v>4.9300000000000004E-2</v>
      </c>
      <c r="D26" s="58">
        <f>'(R) Available capacity'!D58</f>
        <v>4.9300000000000004E-2</v>
      </c>
      <c r="E26" s="58">
        <f>'(R) Available capacity'!E58</f>
        <v>4.9300000000000004E-2</v>
      </c>
      <c r="F26" s="58">
        <f>'(R) Available capacity'!F58</f>
        <v>4.9300000000000004E-2</v>
      </c>
      <c r="G26" s="58">
        <f>'(R) Available capacity'!G58</f>
        <v>4.9300000000000004E-2</v>
      </c>
      <c r="H26" s="58">
        <f>'(R) Available capacity'!H58</f>
        <v>4.9300000000000004E-2</v>
      </c>
      <c r="I26" s="58">
        <f>'(R) Available capacity'!I58</f>
        <v>4.9300000000000004E-2</v>
      </c>
      <c r="J26" s="58">
        <f>'(R) Available capacity'!J58</f>
        <v>4.9300000000000004E-2</v>
      </c>
      <c r="K26" s="58">
        <f>'(R) Available capacity'!K58</f>
        <v>4.9300000000000004E-2</v>
      </c>
      <c r="L26" s="58">
        <f>'(R) Available capacity'!L58</f>
        <v>4.9300000000000004E-2</v>
      </c>
      <c r="M26" s="58">
        <f>'(R) Available capacity'!M58</f>
        <v>4.9300000000000004E-2</v>
      </c>
    </row>
    <row r="28" spans="1:13" x14ac:dyDescent="0.2">
      <c r="A28" s="55" t="s">
        <v>52</v>
      </c>
      <c r="B28" s="57">
        <f t="shared" ref="B28:M28" si="7">B5</f>
        <v>45292</v>
      </c>
      <c r="C28" s="57">
        <f t="shared" si="7"/>
        <v>45323</v>
      </c>
      <c r="D28" s="57">
        <f t="shared" si="7"/>
        <v>45352</v>
      </c>
      <c r="E28" s="57">
        <f t="shared" si="7"/>
        <v>45383</v>
      </c>
      <c r="F28" s="57">
        <f t="shared" si="7"/>
        <v>45413</v>
      </c>
      <c r="G28" s="57">
        <f t="shared" si="7"/>
        <v>45444</v>
      </c>
      <c r="H28" s="57">
        <f t="shared" si="7"/>
        <v>45474</v>
      </c>
      <c r="I28" s="57">
        <f t="shared" si="7"/>
        <v>45505</v>
      </c>
      <c r="J28" s="57">
        <f t="shared" si="7"/>
        <v>45536</v>
      </c>
      <c r="K28" s="57">
        <f t="shared" si="7"/>
        <v>45566</v>
      </c>
      <c r="L28" s="57">
        <f t="shared" si="7"/>
        <v>45597</v>
      </c>
      <c r="M28" s="57">
        <f t="shared" si="7"/>
        <v>45627</v>
      </c>
    </row>
    <row r="29" spans="1:13" s="56" customFormat="1" x14ac:dyDescent="0.2">
      <c r="A29" s="56" t="s">
        <v>6</v>
      </c>
      <c r="B29" s="56">
        <f t="shared" ref="B29:M29" si="8">B6*B22</f>
        <v>3.524745106569489</v>
      </c>
      <c r="C29" s="56">
        <f t="shared" si="8"/>
        <v>3.524745106569489</v>
      </c>
      <c r="D29" s="56">
        <f t="shared" si="8"/>
        <v>7.2517521119702826</v>
      </c>
      <c r="E29" s="56">
        <f t="shared" si="8"/>
        <v>9.2583198793725412</v>
      </c>
      <c r="F29" s="56">
        <f t="shared" si="8"/>
        <v>9.2583198793725412</v>
      </c>
      <c r="G29" s="56">
        <f t="shared" si="8"/>
        <v>9.2583198793725412</v>
      </c>
      <c r="H29" s="56">
        <f t="shared" si="8"/>
        <v>9.2583198793725412</v>
      </c>
      <c r="I29" s="56">
        <f t="shared" si="8"/>
        <v>9.2583198793725412</v>
      </c>
      <c r="J29" s="56">
        <f t="shared" si="8"/>
        <v>7.0900478086423124</v>
      </c>
      <c r="K29" s="56">
        <f t="shared" si="8"/>
        <v>7.0900478086423124</v>
      </c>
      <c r="L29" s="56">
        <f t="shared" si="8"/>
        <v>7.0900478086423124</v>
      </c>
      <c r="M29" s="56">
        <f t="shared" si="8"/>
        <v>3.524745106569489</v>
      </c>
    </row>
    <row r="30" spans="1:13" s="56" customFormat="1" x14ac:dyDescent="0.2">
      <c r="A30" s="56" t="s">
        <v>0</v>
      </c>
      <c r="B30" s="56">
        <f t="shared" ref="B30:M30" si="9">B7*B23</f>
        <v>22.595254629629625</v>
      </c>
      <c r="C30" s="56">
        <f t="shared" si="9"/>
        <v>22.75</v>
      </c>
      <c r="D30" s="56">
        <f t="shared" si="9"/>
        <v>22.75</v>
      </c>
      <c r="E30" s="56">
        <f t="shared" si="9"/>
        <v>22.4</v>
      </c>
      <c r="F30" s="56">
        <f t="shared" si="9"/>
        <v>22.4</v>
      </c>
      <c r="G30" s="56">
        <f t="shared" si="9"/>
        <v>22.4</v>
      </c>
      <c r="H30" s="56">
        <f t="shared" si="9"/>
        <v>22.4</v>
      </c>
      <c r="I30" s="56">
        <f t="shared" si="9"/>
        <v>22.4</v>
      </c>
      <c r="J30" s="56">
        <f t="shared" si="9"/>
        <v>22.4</v>
      </c>
      <c r="K30" s="56">
        <f t="shared" si="9"/>
        <v>22.4</v>
      </c>
      <c r="L30" s="56">
        <f t="shared" si="9"/>
        <v>22.4</v>
      </c>
      <c r="M30" s="56">
        <f t="shared" si="9"/>
        <v>22.4</v>
      </c>
    </row>
    <row r="31" spans="1:13" s="56" customFormat="1" x14ac:dyDescent="0.2">
      <c r="A31" s="56" t="s">
        <v>1</v>
      </c>
      <c r="B31" s="56">
        <f t="shared" ref="B31:M31" si="10">B8*B24</f>
        <v>10.85</v>
      </c>
      <c r="C31" s="56">
        <f t="shared" si="10"/>
        <v>10.85</v>
      </c>
      <c r="D31" s="56">
        <f t="shared" si="10"/>
        <v>10.55889423076923</v>
      </c>
      <c r="E31" s="56">
        <f t="shared" si="10"/>
        <v>10.85</v>
      </c>
      <c r="F31" s="56">
        <f t="shared" si="10"/>
        <v>10.85</v>
      </c>
      <c r="G31" s="56">
        <f t="shared" si="10"/>
        <v>10.85</v>
      </c>
      <c r="H31" s="56">
        <f t="shared" si="10"/>
        <v>10.85</v>
      </c>
      <c r="I31" s="56">
        <f t="shared" si="10"/>
        <v>10.85</v>
      </c>
      <c r="J31" s="56">
        <f t="shared" si="10"/>
        <v>10.85</v>
      </c>
      <c r="K31" s="56">
        <f t="shared" si="10"/>
        <v>10.85</v>
      </c>
      <c r="L31" s="56">
        <f t="shared" si="10"/>
        <v>10.85</v>
      </c>
      <c r="M31" s="56">
        <f t="shared" si="10"/>
        <v>10.85</v>
      </c>
    </row>
    <row r="32" spans="1:13" s="56" customFormat="1" ht="15.6" customHeight="1" x14ac:dyDescent="0.2">
      <c r="A32" s="56" t="s">
        <v>3</v>
      </c>
      <c r="B32" s="56">
        <f t="shared" ref="B32:M32" si="11">B9*B25</f>
        <v>2.4723950000000001</v>
      </c>
      <c r="C32" s="56">
        <f t="shared" si="11"/>
        <v>2.4723950000000001</v>
      </c>
      <c r="D32" s="56">
        <f t="shared" si="11"/>
        <v>2.4723950000000001</v>
      </c>
      <c r="E32" s="56">
        <f t="shared" si="11"/>
        <v>2.4723950000000001</v>
      </c>
      <c r="F32" s="56">
        <f t="shared" si="11"/>
        <v>2.4723950000000001</v>
      </c>
      <c r="G32" s="56">
        <f t="shared" si="11"/>
        <v>2.4723950000000001</v>
      </c>
      <c r="H32" s="56">
        <f t="shared" si="11"/>
        <v>2.4723950000000001</v>
      </c>
      <c r="I32" s="56">
        <f t="shared" si="11"/>
        <v>2.4723950000000001</v>
      </c>
      <c r="J32" s="56">
        <f t="shared" si="11"/>
        <v>2.4723950000000001</v>
      </c>
      <c r="K32" s="56">
        <f t="shared" si="11"/>
        <v>2.4723950000000001</v>
      </c>
      <c r="L32" s="56">
        <f t="shared" si="11"/>
        <v>2.4723950000000001</v>
      </c>
      <c r="M32" s="56">
        <f t="shared" si="11"/>
        <v>2.4723950000000001</v>
      </c>
    </row>
    <row r="33" spans="1:13" s="56" customFormat="1" x14ac:dyDescent="0.2">
      <c r="A33" s="56" t="s">
        <v>35</v>
      </c>
      <c r="B33" s="56">
        <f t="shared" ref="B33:M33" si="12">B10*B26</f>
        <v>2.3900640000000002</v>
      </c>
      <c r="C33" s="56">
        <f t="shared" si="12"/>
        <v>2.3900640000000002</v>
      </c>
      <c r="D33" s="56">
        <f t="shared" si="12"/>
        <v>2.3900640000000002</v>
      </c>
      <c r="E33" s="56">
        <f t="shared" si="12"/>
        <v>2.3900640000000002</v>
      </c>
      <c r="F33" s="56">
        <f t="shared" si="12"/>
        <v>2.3900640000000002</v>
      </c>
      <c r="G33" s="56">
        <f t="shared" si="12"/>
        <v>2.3900640000000002</v>
      </c>
      <c r="H33" s="56">
        <f t="shared" si="12"/>
        <v>2.3900640000000002</v>
      </c>
      <c r="I33" s="56">
        <f t="shared" si="12"/>
        <v>2.3900640000000002</v>
      </c>
      <c r="J33" s="56">
        <f t="shared" si="12"/>
        <v>2.3900640000000002</v>
      </c>
      <c r="K33" s="56">
        <f t="shared" si="12"/>
        <v>2.3900640000000002</v>
      </c>
      <c r="L33" s="56">
        <f t="shared" si="12"/>
        <v>2.3900640000000002</v>
      </c>
      <c r="M33" s="56">
        <f t="shared" si="12"/>
        <v>2.3900640000000002</v>
      </c>
    </row>
    <row r="35" spans="1:13" x14ac:dyDescent="0.2">
      <c r="B35" s="57">
        <f t="shared" ref="B35:M35" si="13">B5</f>
        <v>45292</v>
      </c>
      <c r="C35" s="57">
        <f t="shared" si="13"/>
        <v>45323</v>
      </c>
      <c r="D35" s="57">
        <f t="shared" si="13"/>
        <v>45352</v>
      </c>
      <c r="E35" s="57">
        <f t="shared" si="13"/>
        <v>45383</v>
      </c>
      <c r="F35" s="57">
        <f t="shared" si="13"/>
        <v>45413</v>
      </c>
      <c r="G35" s="57">
        <f t="shared" si="13"/>
        <v>45444</v>
      </c>
      <c r="H35" s="57">
        <f t="shared" si="13"/>
        <v>45474</v>
      </c>
      <c r="I35" s="57">
        <f t="shared" si="13"/>
        <v>45505</v>
      </c>
      <c r="J35" s="57">
        <f t="shared" si="13"/>
        <v>45536</v>
      </c>
      <c r="K35" s="57">
        <f t="shared" si="13"/>
        <v>45566</v>
      </c>
      <c r="L35" s="57">
        <f t="shared" si="13"/>
        <v>45597</v>
      </c>
      <c r="M35" s="57">
        <f t="shared" si="13"/>
        <v>45627</v>
      </c>
    </row>
    <row r="36" spans="1:13" x14ac:dyDescent="0.2">
      <c r="A36" s="55" t="s">
        <v>53</v>
      </c>
      <c r="B36" s="56">
        <f t="shared" ref="B36:M36" si="14">SUM(B29:B33)</f>
        <v>41.832458736199115</v>
      </c>
      <c r="C36" s="56">
        <f t="shared" si="14"/>
        <v>41.987204106569493</v>
      </c>
      <c r="D36" s="56">
        <f t="shared" si="14"/>
        <v>45.423105342739518</v>
      </c>
      <c r="E36" s="56">
        <f t="shared" si="14"/>
        <v>47.370778879372544</v>
      </c>
      <c r="F36" s="56">
        <f t="shared" si="14"/>
        <v>47.370778879372544</v>
      </c>
      <c r="G36" s="56">
        <f t="shared" si="14"/>
        <v>47.370778879372544</v>
      </c>
      <c r="H36" s="56">
        <f t="shared" si="14"/>
        <v>47.370778879372544</v>
      </c>
      <c r="I36" s="56">
        <f t="shared" si="14"/>
        <v>47.370778879372544</v>
      </c>
      <c r="J36" s="56">
        <f t="shared" si="14"/>
        <v>45.202506808642312</v>
      </c>
      <c r="K36" s="56">
        <f t="shared" si="14"/>
        <v>45.202506808642312</v>
      </c>
      <c r="L36" s="56">
        <f t="shared" si="14"/>
        <v>45.202506808642312</v>
      </c>
      <c r="M36" s="56">
        <f t="shared" si="14"/>
        <v>41.637204106569492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130"/>
  <sheetViews>
    <sheetView zoomScale="90" zoomScaleNormal="90" workbookViewId="0">
      <selection activeCell="B11" sqref="B11:AC44"/>
    </sheetView>
  </sheetViews>
  <sheetFormatPr defaultColWidth="8.85546875" defaultRowHeight="12.75" x14ac:dyDescent="0.2"/>
  <cols>
    <col min="1" max="1" width="10.140625" style="6" bestFit="1" customWidth="1"/>
    <col min="2" max="13" width="9.85546875" style="6" customWidth="1"/>
    <col min="14" max="14" width="10.42578125" style="6" customWidth="1"/>
    <col min="15" max="15" width="2.5703125" style="6" customWidth="1"/>
    <col min="16" max="16" width="10.140625" style="6" bestFit="1" customWidth="1"/>
    <col min="17" max="28" width="9.85546875" style="6" customWidth="1"/>
    <col min="29" max="29" width="10.42578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">
        <v>97</v>
      </c>
      <c r="P2" s="42" t="s">
        <v>97</v>
      </c>
    </row>
    <row r="3" spans="1:29" ht="21" x14ac:dyDescent="0.35">
      <c r="A3" s="43" t="s">
        <v>36</v>
      </c>
      <c r="P3" s="43" t="s">
        <v>36</v>
      </c>
    </row>
    <row r="7" spans="1:29" x14ac:dyDescent="0.2">
      <c r="A7" s="31"/>
      <c r="P7" s="31"/>
      <c r="Q7" s="6">
        <v>1</v>
      </c>
      <c r="R7" s="6">
        <v>2</v>
      </c>
      <c r="S7" s="6">
        <v>3</v>
      </c>
      <c r="T7" s="6">
        <v>4</v>
      </c>
      <c r="U7" s="6">
        <v>5</v>
      </c>
      <c r="V7" s="6">
        <v>6</v>
      </c>
      <c r="W7" s="6">
        <v>7</v>
      </c>
      <c r="X7" s="6">
        <v>8</v>
      </c>
      <c r="Y7" s="6">
        <v>9</v>
      </c>
      <c r="Z7" s="6">
        <v>10</v>
      </c>
      <c r="AA7" s="6">
        <v>11</v>
      </c>
      <c r="AB7" s="6">
        <v>12</v>
      </c>
    </row>
    <row r="8" spans="1:29" x14ac:dyDescent="0.2">
      <c r="A8" s="184" t="s">
        <v>37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P8" s="184" t="s">
        <v>40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/>
      <c r="P9" s="3"/>
      <c r="Q9" s="10">
        <v>744</v>
      </c>
      <c r="R9" s="10">
        <v>672</v>
      </c>
      <c r="S9" s="10">
        <v>744</v>
      </c>
      <c r="T9" s="10">
        <v>720</v>
      </c>
      <c r="U9" s="10">
        <v>744</v>
      </c>
      <c r="V9" s="10">
        <v>720</v>
      </c>
      <c r="W9" s="10">
        <v>744</v>
      </c>
      <c r="X9" s="10">
        <v>744</v>
      </c>
      <c r="Y9" s="10">
        <v>720</v>
      </c>
      <c r="Z9" s="10">
        <v>744</v>
      </c>
      <c r="AA9" s="10">
        <v>720</v>
      </c>
      <c r="AB9" s="10">
        <v>744</v>
      </c>
      <c r="AC9" s="11">
        <v>8760</v>
      </c>
    </row>
    <row r="10" spans="1:29" ht="15.75" customHeight="1" thickBot="1" x14ac:dyDescent="0.25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ht="13.5" thickTop="1" x14ac:dyDescent="0.2">
      <c r="A11" s="122">
        <v>1992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P11" s="136">
        <v>1992</v>
      </c>
      <c r="Q11" s="173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</row>
    <row r="12" spans="1:29" x14ac:dyDescent="0.2">
      <c r="A12" s="122">
        <v>1993</v>
      </c>
      <c r="B12" s="133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64"/>
      <c r="P12" s="122">
        <v>1993</v>
      </c>
      <c r="Q12" s="63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4"/>
    </row>
    <row r="13" spans="1:29" x14ac:dyDescent="0.2">
      <c r="A13" s="122">
        <v>1994</v>
      </c>
      <c r="B13" s="133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64"/>
      <c r="P13" s="122">
        <v>1994</v>
      </c>
      <c r="Q13" s="63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4"/>
    </row>
    <row r="14" spans="1:29" x14ac:dyDescent="0.2">
      <c r="A14" s="122">
        <v>1995</v>
      </c>
      <c r="B14" s="133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64"/>
      <c r="P14" s="122">
        <v>1995</v>
      </c>
      <c r="Q14" s="63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4"/>
    </row>
    <row r="15" spans="1:29" x14ac:dyDescent="0.2">
      <c r="A15" s="122">
        <v>1996</v>
      </c>
      <c r="B15" s="133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64"/>
      <c r="P15" s="122">
        <v>1996</v>
      </c>
      <c r="Q15" s="63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4"/>
    </row>
    <row r="16" spans="1:29" x14ac:dyDescent="0.2">
      <c r="A16" s="122">
        <v>1997</v>
      </c>
      <c r="B16" s="133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64"/>
      <c r="P16" s="122">
        <v>1997</v>
      </c>
      <c r="Q16" s="63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4"/>
    </row>
    <row r="17" spans="1:29" x14ac:dyDescent="0.2">
      <c r="A17" s="122">
        <v>1998</v>
      </c>
      <c r="B17" s="13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64"/>
      <c r="P17" s="122">
        <v>1998</v>
      </c>
      <c r="Q17" s="63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4"/>
    </row>
    <row r="18" spans="1:29" x14ac:dyDescent="0.2">
      <c r="A18" s="122">
        <v>1999</v>
      </c>
      <c r="B18" s="133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64"/>
      <c r="P18" s="122">
        <v>1999</v>
      </c>
      <c r="Q18" s="63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4"/>
    </row>
    <row r="19" spans="1:29" x14ac:dyDescent="0.2">
      <c r="A19" s="122">
        <v>2000</v>
      </c>
      <c r="B19" s="133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64"/>
      <c r="P19" s="122">
        <v>2000</v>
      </c>
      <c r="Q19" s="63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4"/>
    </row>
    <row r="20" spans="1:29" x14ac:dyDescent="0.2">
      <c r="A20" s="122">
        <v>2001</v>
      </c>
      <c r="B20" s="13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64"/>
      <c r="P20" s="122">
        <v>2001</v>
      </c>
      <c r="Q20" s="63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4"/>
    </row>
    <row r="21" spans="1:29" x14ac:dyDescent="0.2">
      <c r="A21" s="128">
        <v>2002</v>
      </c>
      <c r="B21" s="133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64"/>
      <c r="P21" s="122">
        <v>2002</v>
      </c>
      <c r="Q21" s="63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4"/>
    </row>
    <row r="22" spans="1:29" x14ac:dyDescent="0.2">
      <c r="A22" s="122">
        <v>2003</v>
      </c>
      <c r="B22" s="133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64"/>
      <c r="P22" s="122">
        <v>2003</v>
      </c>
      <c r="Q22" s="63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4"/>
    </row>
    <row r="23" spans="1:29" x14ac:dyDescent="0.2">
      <c r="A23" s="122">
        <v>2004</v>
      </c>
      <c r="B23" s="133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64"/>
      <c r="P23" s="122">
        <v>2004</v>
      </c>
      <c r="Q23" s="63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4"/>
    </row>
    <row r="24" spans="1:29" x14ac:dyDescent="0.2">
      <c r="A24" s="122">
        <v>2005</v>
      </c>
      <c r="B24" s="133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64"/>
      <c r="P24" s="122">
        <v>2005</v>
      </c>
      <c r="Q24" s="63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4"/>
    </row>
    <row r="25" spans="1:29" x14ac:dyDescent="0.2">
      <c r="A25" s="122">
        <v>2006</v>
      </c>
      <c r="B25" s="133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4"/>
      <c r="P25" s="122">
        <v>2006</v>
      </c>
      <c r="Q25" s="63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4"/>
    </row>
    <row r="26" spans="1:29" x14ac:dyDescent="0.2">
      <c r="A26" s="122">
        <v>2007</v>
      </c>
      <c r="B26" s="133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4"/>
      <c r="P26" s="122">
        <v>2007</v>
      </c>
      <c r="Q26" s="63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4"/>
    </row>
    <row r="27" spans="1:29" x14ac:dyDescent="0.2">
      <c r="A27" s="122">
        <v>2008</v>
      </c>
      <c r="B27" s="133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4"/>
      <c r="P27" s="122">
        <v>2008</v>
      </c>
      <c r="Q27" s="63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4"/>
    </row>
    <row r="28" spans="1:29" x14ac:dyDescent="0.2">
      <c r="A28" s="122">
        <v>2009</v>
      </c>
      <c r="B28" s="133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4"/>
      <c r="P28" s="122">
        <v>2009</v>
      </c>
      <c r="Q28" s="63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4"/>
    </row>
    <row r="29" spans="1:29" x14ac:dyDescent="0.2">
      <c r="A29" s="122">
        <v>2010</v>
      </c>
      <c r="B29" s="133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4"/>
      <c r="P29" s="122">
        <v>2010</v>
      </c>
      <c r="Q29" s="63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4"/>
    </row>
    <row r="30" spans="1:29" x14ac:dyDescent="0.2">
      <c r="A30" s="122">
        <v>2011</v>
      </c>
      <c r="B30" s="133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4"/>
      <c r="P30" s="122">
        <v>2011</v>
      </c>
      <c r="Q30" s="63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4"/>
    </row>
    <row r="31" spans="1:29" x14ac:dyDescent="0.2">
      <c r="A31" s="122">
        <v>2012</v>
      </c>
      <c r="B31" s="133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4"/>
      <c r="P31" s="122">
        <v>2012</v>
      </c>
      <c r="Q31" s="63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4"/>
    </row>
    <row r="32" spans="1:29" x14ac:dyDescent="0.2">
      <c r="A32" s="122">
        <v>2013</v>
      </c>
      <c r="B32" s="133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4"/>
      <c r="P32" s="122">
        <v>2013</v>
      </c>
      <c r="Q32" s="63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4"/>
    </row>
    <row r="33" spans="1:29" x14ac:dyDescent="0.2">
      <c r="A33" s="122">
        <v>2014</v>
      </c>
      <c r="B33" s="133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4"/>
      <c r="P33" s="122">
        <v>2014</v>
      </c>
      <c r="Q33" s="63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4"/>
    </row>
    <row r="34" spans="1:29" x14ac:dyDescent="0.2">
      <c r="A34" s="122">
        <v>2015</v>
      </c>
      <c r="B34" s="133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4"/>
      <c r="P34" s="122">
        <v>2015</v>
      </c>
      <c r="Q34" s="63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4"/>
    </row>
    <row r="35" spans="1:29" x14ac:dyDescent="0.2">
      <c r="A35" s="122">
        <v>2016</v>
      </c>
      <c r="B35" s="133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4"/>
      <c r="P35" s="122">
        <v>2016</v>
      </c>
      <c r="Q35" s="63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4"/>
    </row>
    <row r="36" spans="1:29" x14ac:dyDescent="0.2">
      <c r="A36" s="122">
        <v>2017</v>
      </c>
      <c r="B36" s="133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4"/>
      <c r="P36" s="122">
        <v>2017</v>
      </c>
      <c r="Q36" s="63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4"/>
    </row>
    <row r="37" spans="1:29" x14ac:dyDescent="0.2">
      <c r="A37" s="122">
        <v>2018</v>
      </c>
      <c r="B37" s="133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64"/>
      <c r="P37" s="122">
        <v>2018</v>
      </c>
      <c r="Q37" s="63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4"/>
    </row>
    <row r="38" spans="1:29" x14ac:dyDescent="0.2">
      <c r="A38" s="122">
        <v>2019</v>
      </c>
      <c r="B38" s="133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64"/>
      <c r="P38" s="122">
        <v>2019</v>
      </c>
      <c r="Q38" s="63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4"/>
    </row>
    <row r="39" spans="1:29" x14ac:dyDescent="0.2">
      <c r="A39" s="122">
        <v>2020</v>
      </c>
      <c r="B39" s="133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64"/>
      <c r="P39" s="122">
        <v>2020</v>
      </c>
      <c r="Q39" s="63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4"/>
    </row>
    <row r="40" spans="1:29" x14ac:dyDescent="0.2">
      <c r="A40" s="123">
        <v>2021</v>
      </c>
      <c r="B40" s="134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64"/>
      <c r="P40" s="122">
        <v>2021</v>
      </c>
      <c r="Q40" s="65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4"/>
    </row>
    <row r="41" spans="1:29" s="20" customFormat="1" ht="13.5" thickBot="1" x14ac:dyDescent="0.25">
      <c r="A41" s="25" t="s">
        <v>60</v>
      </c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28"/>
      <c r="P41" s="71" t="s">
        <v>60</v>
      </c>
      <c r="Q41" s="66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</row>
    <row r="42" spans="1:29" s="20" customFormat="1" ht="14.25" thickTop="1" thickBot="1" x14ac:dyDescent="0.25">
      <c r="A42" s="44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8"/>
      <c r="P42" s="44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3.5" thickTop="1" x14ac:dyDescent="0.2">
      <c r="A43" s="28" t="s">
        <v>61</v>
      </c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7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9" ht="13.5" thickBot="1" x14ac:dyDescent="0.25">
      <c r="A44" s="28" t="s">
        <v>62</v>
      </c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29" ht="13.5" thickTop="1" x14ac:dyDescent="0.2"/>
    <row r="108" s="7" customFormat="1" x14ac:dyDescent="0.2"/>
    <row r="109" s="7" customFormat="1" x14ac:dyDescent="0.2"/>
    <row r="130" spans="2:17" x14ac:dyDescent="0.2">
      <c r="B130" s="30"/>
      <c r="Q130" s="30"/>
    </row>
  </sheetData>
  <mergeCells count="2">
    <mergeCell ref="A8:N8"/>
    <mergeCell ref="P8:AC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C130"/>
  <sheetViews>
    <sheetView zoomScale="90" zoomScaleNormal="90" workbookViewId="0">
      <selection activeCell="B11" sqref="B11:AC44"/>
    </sheetView>
  </sheetViews>
  <sheetFormatPr defaultColWidth="8.85546875" defaultRowHeight="12.75" x14ac:dyDescent="0.2"/>
  <cols>
    <col min="1" max="1" width="10.140625" style="6" bestFit="1" customWidth="1"/>
    <col min="2" max="13" width="9.85546875" style="6" customWidth="1"/>
    <col min="14" max="14" width="10.42578125" style="6" customWidth="1"/>
    <col min="15" max="15" width="2.5703125" style="6" customWidth="1"/>
    <col min="16" max="16" width="10.140625" style="6" bestFit="1" customWidth="1"/>
    <col min="17" max="28" width="9.85546875" style="6" customWidth="1"/>
    <col min="29" max="29" width="10.42578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41</v>
      </c>
      <c r="P3" s="43" t="s">
        <v>41</v>
      </c>
    </row>
    <row r="7" spans="1:29" x14ac:dyDescent="0.2">
      <c r="A7" s="31"/>
      <c r="P7" s="31"/>
      <c r="Q7" s="6">
        <v>1</v>
      </c>
      <c r="R7" s="6">
        <v>2</v>
      </c>
      <c r="S7" s="6">
        <v>3</v>
      </c>
      <c r="T7" s="6">
        <v>4</v>
      </c>
      <c r="U7" s="6">
        <v>5</v>
      </c>
      <c r="V7" s="6">
        <v>6</v>
      </c>
      <c r="W7" s="6">
        <v>7</v>
      </c>
      <c r="X7" s="6">
        <v>8</v>
      </c>
      <c r="Y7" s="6">
        <v>9</v>
      </c>
      <c r="Z7" s="6">
        <v>10</v>
      </c>
      <c r="AA7" s="6">
        <v>11</v>
      </c>
      <c r="AB7" s="6">
        <v>12</v>
      </c>
    </row>
    <row r="8" spans="1:29" x14ac:dyDescent="0.2">
      <c r="A8" s="184" t="s">
        <v>37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P8" s="184" t="s">
        <v>40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/>
      <c r="P9" s="3"/>
      <c r="Q9" s="10">
        <v>744</v>
      </c>
      <c r="R9" s="10">
        <f>672</f>
        <v>672</v>
      </c>
      <c r="S9" s="10">
        <v>744</v>
      </c>
      <c r="T9" s="10">
        <v>720</v>
      </c>
      <c r="U9" s="10">
        <v>744</v>
      </c>
      <c r="V9" s="10">
        <v>720</v>
      </c>
      <c r="W9" s="10">
        <v>744</v>
      </c>
      <c r="X9" s="10">
        <v>744</v>
      </c>
      <c r="Y9" s="10">
        <v>720</v>
      </c>
      <c r="Z9" s="10">
        <v>744</v>
      </c>
      <c r="AA9" s="10">
        <v>720</v>
      </c>
      <c r="AB9" s="10">
        <v>744</v>
      </c>
      <c r="AC9" s="11">
        <f>SUM(Q9:AB9)</f>
        <v>8760</v>
      </c>
    </row>
    <row r="10" spans="1:29" ht="15.75" customHeight="1" thickBot="1" x14ac:dyDescent="0.25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ht="13.5" thickTop="1" x14ac:dyDescent="0.2">
      <c r="A11" s="136">
        <v>1992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P11" s="136">
        <v>1992</v>
      </c>
      <c r="Q11" s="173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</row>
    <row r="12" spans="1:29" x14ac:dyDescent="0.2">
      <c r="A12" s="122">
        <v>1993</v>
      </c>
      <c r="B12" s="133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64"/>
      <c r="P12" s="136">
        <v>1993</v>
      </c>
      <c r="Q12" s="133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64"/>
    </row>
    <row r="13" spans="1:29" x14ac:dyDescent="0.2">
      <c r="A13" s="122">
        <v>1994</v>
      </c>
      <c r="B13" s="133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64"/>
      <c r="P13" s="136">
        <v>1994</v>
      </c>
      <c r="Q13" s="133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64"/>
    </row>
    <row r="14" spans="1:29" x14ac:dyDescent="0.2">
      <c r="A14" s="122">
        <v>1995</v>
      </c>
      <c r="B14" s="133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64"/>
      <c r="P14" s="136">
        <v>1995</v>
      </c>
      <c r="Q14" s="133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64"/>
    </row>
    <row r="15" spans="1:29" x14ac:dyDescent="0.2">
      <c r="A15" s="122">
        <v>1996</v>
      </c>
      <c r="B15" s="133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64"/>
      <c r="P15" s="136">
        <v>1996</v>
      </c>
      <c r="Q15" s="133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64"/>
    </row>
    <row r="16" spans="1:29" x14ac:dyDescent="0.2">
      <c r="A16" s="122">
        <v>1997</v>
      </c>
      <c r="B16" s="133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64"/>
      <c r="P16" s="136">
        <v>1997</v>
      </c>
      <c r="Q16" s="133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64"/>
    </row>
    <row r="17" spans="1:29" x14ac:dyDescent="0.2">
      <c r="A17" s="122">
        <v>1998</v>
      </c>
      <c r="B17" s="13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64"/>
      <c r="P17" s="136">
        <v>1998</v>
      </c>
      <c r="Q17" s="133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64"/>
    </row>
    <row r="18" spans="1:29" x14ac:dyDescent="0.2">
      <c r="A18" s="122">
        <v>1999</v>
      </c>
      <c r="B18" s="133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64"/>
      <c r="P18" s="136">
        <v>1999</v>
      </c>
      <c r="Q18" s="133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64"/>
    </row>
    <row r="19" spans="1:29" x14ac:dyDescent="0.2">
      <c r="A19" s="122">
        <v>2000</v>
      </c>
      <c r="B19" s="133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64"/>
      <c r="P19" s="136">
        <v>2000</v>
      </c>
      <c r="Q19" s="133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64"/>
    </row>
    <row r="20" spans="1:29" x14ac:dyDescent="0.2">
      <c r="A20" s="122">
        <v>2001</v>
      </c>
      <c r="B20" s="13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64"/>
      <c r="P20" s="136">
        <v>2001</v>
      </c>
      <c r="Q20" s="133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64"/>
    </row>
    <row r="21" spans="1:29" x14ac:dyDescent="0.2">
      <c r="A21" s="128">
        <v>2002</v>
      </c>
      <c r="B21" s="133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64"/>
      <c r="P21" s="136">
        <v>2002</v>
      </c>
      <c r="Q21" s="133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64"/>
    </row>
    <row r="22" spans="1:29" x14ac:dyDescent="0.2">
      <c r="A22" s="122">
        <v>2003</v>
      </c>
      <c r="B22" s="133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64"/>
      <c r="P22" s="136">
        <v>2003</v>
      </c>
      <c r="Q22" s="133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64"/>
    </row>
    <row r="23" spans="1:29" x14ac:dyDescent="0.2">
      <c r="A23" s="122">
        <v>2004</v>
      </c>
      <c r="B23" s="133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64"/>
      <c r="P23" s="136">
        <v>2004</v>
      </c>
      <c r="Q23" s="133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64"/>
    </row>
    <row r="24" spans="1:29" x14ac:dyDescent="0.2">
      <c r="A24" s="122">
        <v>2005</v>
      </c>
      <c r="B24" s="133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64"/>
      <c r="P24" s="136">
        <v>2005</v>
      </c>
      <c r="Q24" s="133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64"/>
    </row>
    <row r="25" spans="1:29" x14ac:dyDescent="0.2">
      <c r="A25" s="122">
        <v>2006</v>
      </c>
      <c r="B25" s="133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4"/>
      <c r="P25" s="136">
        <v>2006</v>
      </c>
      <c r="Q25" s="133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64"/>
    </row>
    <row r="26" spans="1:29" x14ac:dyDescent="0.2">
      <c r="A26" s="122">
        <v>2007</v>
      </c>
      <c r="B26" s="133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4"/>
      <c r="P26" s="136">
        <v>2007</v>
      </c>
      <c r="Q26" s="133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64"/>
    </row>
    <row r="27" spans="1:29" x14ac:dyDescent="0.2">
      <c r="A27" s="122">
        <v>2008</v>
      </c>
      <c r="B27" s="133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4"/>
      <c r="P27" s="136">
        <v>2008</v>
      </c>
      <c r="Q27" s="133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64"/>
    </row>
    <row r="28" spans="1:29" x14ac:dyDescent="0.2">
      <c r="A28" s="122">
        <v>2009</v>
      </c>
      <c r="B28" s="133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4"/>
      <c r="P28" s="136">
        <v>2009</v>
      </c>
      <c r="Q28" s="133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64"/>
    </row>
    <row r="29" spans="1:29" x14ac:dyDescent="0.2">
      <c r="A29" s="122">
        <v>2010</v>
      </c>
      <c r="B29" s="133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4"/>
      <c r="P29" s="136">
        <v>2010</v>
      </c>
      <c r="Q29" s="133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64"/>
    </row>
    <row r="30" spans="1:29" x14ac:dyDescent="0.2">
      <c r="A30" s="122">
        <v>2011</v>
      </c>
      <c r="B30" s="133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4"/>
      <c r="P30" s="136">
        <v>2011</v>
      </c>
      <c r="Q30" s="133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64"/>
    </row>
    <row r="31" spans="1:29" x14ac:dyDescent="0.2">
      <c r="A31" s="122">
        <v>2012</v>
      </c>
      <c r="B31" s="133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4"/>
      <c r="P31" s="136">
        <v>2012</v>
      </c>
      <c r="Q31" s="133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64"/>
    </row>
    <row r="32" spans="1:29" x14ac:dyDescent="0.2">
      <c r="A32" s="122">
        <v>2013</v>
      </c>
      <c r="B32" s="133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4"/>
      <c r="P32" s="136">
        <v>2013</v>
      </c>
      <c r="Q32" s="133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64"/>
    </row>
    <row r="33" spans="1:29" x14ac:dyDescent="0.2">
      <c r="A33" s="122">
        <v>2014</v>
      </c>
      <c r="B33" s="133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4"/>
      <c r="P33" s="136">
        <v>2014</v>
      </c>
      <c r="Q33" s="133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64"/>
    </row>
    <row r="34" spans="1:29" x14ac:dyDescent="0.2">
      <c r="A34" s="122">
        <v>2015</v>
      </c>
      <c r="B34" s="133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4"/>
      <c r="P34" s="136">
        <v>2015</v>
      </c>
      <c r="Q34" s="133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64"/>
    </row>
    <row r="35" spans="1:29" x14ac:dyDescent="0.2">
      <c r="A35" s="122">
        <v>2016</v>
      </c>
      <c r="B35" s="133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4"/>
      <c r="P35" s="136">
        <v>2016</v>
      </c>
      <c r="Q35" s="133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64"/>
    </row>
    <row r="36" spans="1:29" x14ac:dyDescent="0.2">
      <c r="A36" s="122">
        <v>2017</v>
      </c>
      <c r="B36" s="133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4"/>
      <c r="P36" s="136">
        <v>2017</v>
      </c>
      <c r="Q36" s="133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64"/>
    </row>
    <row r="37" spans="1:29" x14ac:dyDescent="0.2">
      <c r="A37" s="122">
        <v>2018</v>
      </c>
      <c r="B37" s="133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64"/>
      <c r="P37" s="136">
        <v>2018</v>
      </c>
      <c r="Q37" s="133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64"/>
    </row>
    <row r="38" spans="1:29" x14ac:dyDescent="0.2">
      <c r="A38" s="122">
        <v>2019</v>
      </c>
      <c r="B38" s="133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64"/>
      <c r="P38" s="136">
        <v>2019</v>
      </c>
      <c r="Q38" s="133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64"/>
    </row>
    <row r="39" spans="1:29" x14ac:dyDescent="0.2">
      <c r="A39" s="122">
        <v>2020</v>
      </c>
      <c r="B39" s="133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64"/>
      <c r="P39" s="136">
        <v>2020</v>
      </c>
      <c r="Q39" s="133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64"/>
    </row>
    <row r="40" spans="1:29" x14ac:dyDescent="0.2">
      <c r="A40" s="123">
        <v>2021</v>
      </c>
      <c r="B40" s="134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64"/>
      <c r="P40" s="136">
        <v>2021</v>
      </c>
      <c r="Q40" s="134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64"/>
    </row>
    <row r="41" spans="1:29" s="20" customFormat="1" ht="13.5" thickBot="1" x14ac:dyDescent="0.25">
      <c r="A41" s="25" t="str">
        <f>'(R) Upper Baker'!A41</f>
        <v>Median</v>
      </c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28"/>
      <c r="P41" s="71" t="s">
        <v>60</v>
      </c>
      <c r="Q41" s="66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</row>
    <row r="42" spans="1:29" s="20" customFormat="1" ht="14.25" thickTop="1" thickBot="1" x14ac:dyDescent="0.25">
      <c r="A42" s="44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8"/>
      <c r="P42" s="44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3.5" thickTop="1" x14ac:dyDescent="0.2">
      <c r="A43" s="28" t="s">
        <v>61</v>
      </c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7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9" ht="13.5" thickBot="1" x14ac:dyDescent="0.25">
      <c r="A44" s="28" t="s">
        <v>62</v>
      </c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29" ht="13.5" thickTop="1" x14ac:dyDescent="0.2"/>
    <row r="108" s="7" customFormat="1" x14ac:dyDescent="0.2"/>
    <row r="109" s="7" customFormat="1" x14ac:dyDescent="0.2"/>
    <row r="130" spans="2:17" x14ac:dyDescent="0.2">
      <c r="B130" s="30"/>
      <c r="Q130" s="30"/>
    </row>
  </sheetData>
  <mergeCells count="2">
    <mergeCell ref="A8:N8"/>
    <mergeCell ref="P8:A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C130"/>
  <sheetViews>
    <sheetView zoomScale="80" zoomScaleNormal="80" workbookViewId="0">
      <selection activeCell="B11" sqref="B11:AC44"/>
    </sheetView>
  </sheetViews>
  <sheetFormatPr defaultColWidth="8.85546875" defaultRowHeight="12.75" x14ac:dyDescent="0.2"/>
  <cols>
    <col min="1" max="1" width="10.140625" style="6" bestFit="1" customWidth="1"/>
    <col min="2" max="13" width="9.85546875" style="6" customWidth="1"/>
    <col min="14" max="14" width="10.42578125" style="6" customWidth="1"/>
    <col min="15" max="15" width="2.5703125" style="6" customWidth="1"/>
    <col min="16" max="16" width="10.140625" style="6" bestFit="1" customWidth="1"/>
    <col min="17" max="28" width="9.85546875" style="6" customWidth="1"/>
    <col min="29" max="29" width="10.42578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42</v>
      </c>
      <c r="P3" s="43" t="s">
        <v>42</v>
      </c>
    </row>
    <row r="7" spans="1:29" x14ac:dyDescent="0.2">
      <c r="A7" s="31"/>
      <c r="P7" s="31"/>
      <c r="Q7" s="6">
        <v>1</v>
      </c>
      <c r="R7" s="6">
        <v>2</v>
      </c>
      <c r="S7" s="6">
        <v>3</v>
      </c>
      <c r="T7" s="6">
        <v>4</v>
      </c>
      <c r="U7" s="6">
        <v>5</v>
      </c>
      <c r="V7" s="6">
        <v>6</v>
      </c>
      <c r="W7" s="6">
        <v>7</v>
      </c>
      <c r="X7" s="6">
        <v>8</v>
      </c>
      <c r="Y7" s="6">
        <v>9</v>
      </c>
      <c r="Z7" s="6">
        <v>10</v>
      </c>
      <c r="AA7" s="6">
        <v>11</v>
      </c>
      <c r="AB7" s="6">
        <v>12</v>
      </c>
    </row>
    <row r="8" spans="1:29" x14ac:dyDescent="0.2">
      <c r="A8" s="184" t="s">
        <v>54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P8" s="184" t="s">
        <v>55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/>
      <c r="P9" s="3"/>
      <c r="Q9" s="10">
        <v>744</v>
      </c>
      <c r="R9" s="10">
        <f>672</f>
        <v>672</v>
      </c>
      <c r="S9" s="10">
        <v>744</v>
      </c>
      <c r="T9" s="10">
        <v>720</v>
      </c>
      <c r="U9" s="10">
        <v>744</v>
      </c>
      <c r="V9" s="10">
        <v>720</v>
      </c>
      <c r="W9" s="10">
        <v>744</v>
      </c>
      <c r="X9" s="10">
        <v>744</v>
      </c>
      <c r="Y9" s="10">
        <v>720</v>
      </c>
      <c r="Z9" s="10">
        <v>744</v>
      </c>
      <c r="AA9" s="10">
        <v>720</v>
      </c>
      <c r="AB9" s="10">
        <v>744</v>
      </c>
      <c r="AC9" s="11">
        <f>SUM(Q9:AB9)</f>
        <v>8760</v>
      </c>
    </row>
    <row r="10" spans="1:29" ht="15.75" customHeight="1" thickBot="1" x14ac:dyDescent="0.25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ht="13.5" thickTop="1" x14ac:dyDescent="0.2">
      <c r="A11" s="136">
        <v>1979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P11" s="136">
        <v>1992</v>
      </c>
      <c r="Q11" s="173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</row>
    <row r="12" spans="1:29" x14ac:dyDescent="0.2">
      <c r="A12" s="3">
        <v>1980</v>
      </c>
      <c r="B12" s="133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64"/>
      <c r="P12" s="136">
        <v>1993</v>
      </c>
      <c r="Q12" s="133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64"/>
    </row>
    <row r="13" spans="1:29" x14ac:dyDescent="0.2">
      <c r="A13" s="3">
        <v>1981</v>
      </c>
      <c r="B13" s="133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64"/>
      <c r="P13" s="136">
        <v>1994</v>
      </c>
      <c r="Q13" s="133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64"/>
    </row>
    <row r="14" spans="1:29" x14ac:dyDescent="0.2">
      <c r="A14" s="3">
        <v>1982</v>
      </c>
      <c r="B14" s="133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64"/>
      <c r="P14" s="136">
        <v>1995</v>
      </c>
      <c r="Q14" s="133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64"/>
    </row>
    <row r="15" spans="1:29" x14ac:dyDescent="0.2">
      <c r="A15" s="3">
        <v>1983</v>
      </c>
      <c r="B15" s="133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64"/>
      <c r="P15" s="136">
        <v>1996</v>
      </c>
      <c r="Q15" s="133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64"/>
    </row>
    <row r="16" spans="1:29" x14ac:dyDescent="0.2">
      <c r="A16" s="3">
        <v>1984</v>
      </c>
      <c r="B16" s="133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64"/>
      <c r="P16" s="136">
        <v>1997</v>
      </c>
      <c r="Q16" s="133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64"/>
    </row>
    <row r="17" spans="1:29" x14ac:dyDescent="0.2">
      <c r="A17" s="3">
        <v>1985</v>
      </c>
      <c r="B17" s="13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64"/>
      <c r="P17" s="136">
        <v>1998</v>
      </c>
      <c r="Q17" s="133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64"/>
    </row>
    <row r="18" spans="1:29" x14ac:dyDescent="0.2">
      <c r="A18" s="3">
        <v>1986</v>
      </c>
      <c r="B18" s="133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64"/>
      <c r="P18" s="136">
        <v>1999</v>
      </c>
      <c r="Q18" s="133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64"/>
    </row>
    <row r="19" spans="1:29" x14ac:dyDescent="0.2">
      <c r="A19" s="3">
        <v>1987</v>
      </c>
      <c r="B19" s="133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64"/>
      <c r="P19" s="136">
        <v>2000</v>
      </c>
      <c r="Q19" s="133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64"/>
    </row>
    <row r="20" spans="1:29" x14ac:dyDescent="0.2">
      <c r="A20" s="3">
        <v>1988</v>
      </c>
      <c r="B20" s="13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64"/>
      <c r="P20" s="136">
        <v>2001</v>
      </c>
      <c r="Q20" s="133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64"/>
    </row>
    <row r="21" spans="1:29" x14ac:dyDescent="0.2">
      <c r="A21" s="29">
        <v>1989</v>
      </c>
      <c r="B21" s="133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64"/>
      <c r="P21" s="136">
        <v>2002</v>
      </c>
      <c r="Q21" s="133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64"/>
    </row>
    <row r="22" spans="1:29" x14ac:dyDescent="0.2">
      <c r="A22" s="3">
        <v>1990</v>
      </c>
      <c r="B22" s="133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64"/>
      <c r="P22" s="136">
        <v>2003</v>
      </c>
      <c r="Q22" s="133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64"/>
    </row>
    <row r="23" spans="1:29" x14ac:dyDescent="0.2">
      <c r="A23" s="3">
        <v>1991</v>
      </c>
      <c r="B23" s="133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64"/>
      <c r="P23" s="136">
        <v>2004</v>
      </c>
      <c r="Q23" s="133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64"/>
    </row>
    <row r="24" spans="1:29" x14ac:dyDescent="0.2">
      <c r="A24" s="3">
        <v>1992</v>
      </c>
      <c r="B24" s="133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64"/>
      <c r="P24" s="136">
        <v>2005</v>
      </c>
      <c r="Q24" s="133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64"/>
    </row>
    <row r="25" spans="1:29" x14ac:dyDescent="0.2">
      <c r="A25" s="3">
        <v>1993</v>
      </c>
      <c r="B25" s="133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4"/>
      <c r="P25" s="136">
        <v>2006</v>
      </c>
      <c r="Q25" s="133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64"/>
    </row>
    <row r="26" spans="1:29" x14ac:dyDescent="0.2">
      <c r="A26" s="3">
        <v>1994</v>
      </c>
      <c r="B26" s="133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4"/>
      <c r="P26" s="136">
        <v>2007</v>
      </c>
      <c r="Q26" s="133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64"/>
    </row>
    <row r="27" spans="1:29" x14ac:dyDescent="0.2">
      <c r="A27" s="3">
        <v>1995</v>
      </c>
      <c r="B27" s="133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4"/>
      <c r="P27" s="136">
        <v>2008</v>
      </c>
      <c r="Q27" s="133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64"/>
    </row>
    <row r="28" spans="1:29" x14ac:dyDescent="0.2">
      <c r="A28" s="3">
        <v>1996</v>
      </c>
      <c r="B28" s="133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4"/>
      <c r="P28" s="136">
        <v>2009</v>
      </c>
      <c r="Q28" s="133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64"/>
    </row>
    <row r="29" spans="1:29" x14ac:dyDescent="0.2">
      <c r="A29" s="3">
        <v>1997</v>
      </c>
      <c r="B29" s="133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4"/>
      <c r="P29" s="136">
        <v>2010</v>
      </c>
      <c r="Q29" s="133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64"/>
    </row>
    <row r="30" spans="1:29" x14ac:dyDescent="0.2">
      <c r="A30" s="3">
        <v>1998</v>
      </c>
      <c r="B30" s="133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4"/>
      <c r="P30" s="136">
        <v>2011</v>
      </c>
      <c r="Q30" s="133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64"/>
    </row>
    <row r="31" spans="1:29" x14ac:dyDescent="0.2">
      <c r="A31" s="3">
        <v>1999</v>
      </c>
      <c r="B31" s="133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4"/>
      <c r="P31" s="136">
        <v>2012</v>
      </c>
      <c r="Q31" s="133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64"/>
    </row>
    <row r="32" spans="1:29" x14ac:dyDescent="0.2">
      <c r="A32" s="3">
        <v>2000</v>
      </c>
      <c r="B32" s="133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4"/>
      <c r="P32" s="136">
        <v>2013</v>
      </c>
      <c r="Q32" s="133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64"/>
    </row>
    <row r="33" spans="1:29" x14ac:dyDescent="0.2">
      <c r="A33" s="3">
        <v>2001</v>
      </c>
      <c r="B33" s="133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4"/>
      <c r="P33" s="136">
        <v>2014</v>
      </c>
      <c r="Q33" s="133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64"/>
    </row>
    <row r="34" spans="1:29" x14ac:dyDescent="0.2">
      <c r="A34" s="3">
        <v>2002</v>
      </c>
      <c r="B34" s="133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4"/>
      <c r="P34" s="136">
        <v>2015</v>
      </c>
      <c r="Q34" s="133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64"/>
    </row>
    <row r="35" spans="1:29" x14ac:dyDescent="0.2">
      <c r="A35" s="3">
        <v>2003</v>
      </c>
      <c r="B35" s="133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4"/>
      <c r="P35" s="136">
        <v>2016</v>
      </c>
      <c r="Q35" s="133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64"/>
    </row>
    <row r="36" spans="1:29" x14ac:dyDescent="0.2">
      <c r="A36" s="3">
        <v>2004</v>
      </c>
      <c r="B36" s="133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4"/>
      <c r="P36" s="136">
        <v>2017</v>
      </c>
      <c r="Q36" s="133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64"/>
    </row>
    <row r="37" spans="1:29" x14ac:dyDescent="0.2">
      <c r="A37" s="3">
        <v>2005</v>
      </c>
      <c r="B37" s="133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64"/>
      <c r="P37" s="136">
        <v>2018</v>
      </c>
      <c r="Q37" s="133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64"/>
    </row>
    <row r="38" spans="1:29" x14ac:dyDescent="0.2">
      <c r="A38" s="3">
        <v>2006</v>
      </c>
      <c r="B38" s="133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64"/>
      <c r="P38" s="136">
        <v>2019</v>
      </c>
      <c r="Q38" s="133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64"/>
    </row>
    <row r="39" spans="1:29" x14ac:dyDescent="0.2">
      <c r="A39" s="3">
        <v>2007</v>
      </c>
      <c r="B39" s="133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64"/>
      <c r="P39" s="136">
        <v>2020</v>
      </c>
      <c r="Q39" s="133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64"/>
    </row>
    <row r="40" spans="1:29" x14ac:dyDescent="0.2">
      <c r="A40" s="13">
        <v>2008</v>
      </c>
      <c r="B40" s="134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64"/>
      <c r="P40" s="136">
        <v>2021</v>
      </c>
      <c r="Q40" s="134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64"/>
    </row>
    <row r="41" spans="1:29" s="20" customFormat="1" ht="13.5" thickBot="1" x14ac:dyDescent="0.25">
      <c r="A41" s="25" t="str">
        <f>'(R) Upper Baker'!A41</f>
        <v>Median</v>
      </c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28"/>
      <c r="P41" s="71" t="s">
        <v>60</v>
      </c>
      <c r="Q41" s="66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</row>
    <row r="42" spans="1:29" s="20" customFormat="1" ht="14.25" thickTop="1" thickBot="1" x14ac:dyDescent="0.25">
      <c r="A42" s="44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8"/>
      <c r="P42" s="44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3.5" thickTop="1" x14ac:dyDescent="0.2">
      <c r="A43" s="28" t="s">
        <v>61</v>
      </c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7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9" ht="13.5" thickBot="1" x14ac:dyDescent="0.25">
      <c r="A44" s="28" t="s">
        <v>62</v>
      </c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29" ht="13.5" thickTop="1" x14ac:dyDescent="0.2"/>
    <row r="108" s="7" customFormat="1" x14ac:dyDescent="0.2"/>
    <row r="109" s="7" customFormat="1" x14ac:dyDescent="0.2"/>
    <row r="130" spans="2:17" x14ac:dyDescent="0.2">
      <c r="B130" s="30"/>
      <c r="Q130" s="30"/>
    </row>
  </sheetData>
  <mergeCells count="2">
    <mergeCell ref="A8:N8"/>
    <mergeCell ref="P8:AC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topLeftCell="A8" zoomScale="80" zoomScaleNormal="80" workbookViewId="0">
      <selection activeCell="B11" sqref="B11:AC44"/>
    </sheetView>
  </sheetViews>
  <sheetFormatPr defaultColWidth="8.85546875" defaultRowHeight="12.75" x14ac:dyDescent="0.2"/>
  <cols>
    <col min="1" max="1" width="10.140625" style="6" bestFit="1" customWidth="1"/>
    <col min="2" max="13" width="9.85546875" style="6" customWidth="1"/>
    <col min="14" max="14" width="10.42578125" style="6" customWidth="1"/>
    <col min="15" max="15" width="2.5703125" style="6" customWidth="1"/>
    <col min="16" max="16" width="10.140625" style="6" bestFit="1" customWidth="1"/>
    <col min="17" max="28" width="9.85546875" style="6" customWidth="1"/>
    <col min="29" max="29" width="10.42578125" style="6" customWidth="1"/>
    <col min="30" max="16384" width="8.85546875" style="6"/>
  </cols>
  <sheetData>
    <row r="1" spans="1:29" ht="18.75" x14ac:dyDescent="0.3">
      <c r="A1" s="41" t="s">
        <v>30</v>
      </c>
      <c r="P1" s="41" t="s">
        <v>30</v>
      </c>
    </row>
    <row r="2" spans="1:29" ht="15.75" x14ac:dyDescent="0.25">
      <c r="A2" s="129" t="str">
        <f>'Mid C %'!A2</f>
        <v>2024 GRC Workpapers</v>
      </c>
      <c r="P2" s="42" t="str">
        <f>A2</f>
        <v>2024 GRC Workpapers</v>
      </c>
    </row>
    <row r="3" spans="1:29" ht="21" x14ac:dyDescent="0.35">
      <c r="A3" s="43" t="s">
        <v>43</v>
      </c>
      <c r="P3" s="43" t="s">
        <v>43</v>
      </c>
    </row>
    <row r="7" spans="1:29" x14ac:dyDescent="0.2">
      <c r="A7" s="31"/>
      <c r="P7" s="31"/>
      <c r="Q7" s="6">
        <v>1</v>
      </c>
      <c r="R7" s="6">
        <v>2</v>
      </c>
      <c r="S7" s="6">
        <v>3</v>
      </c>
      <c r="T7" s="6">
        <v>4</v>
      </c>
      <c r="U7" s="6">
        <v>5</v>
      </c>
      <c r="V7" s="6">
        <v>6</v>
      </c>
      <c r="W7" s="6">
        <v>7</v>
      </c>
      <c r="X7" s="6">
        <v>8</v>
      </c>
      <c r="Y7" s="6">
        <v>9</v>
      </c>
      <c r="Z7" s="6">
        <v>10</v>
      </c>
      <c r="AA7" s="6">
        <v>11</v>
      </c>
      <c r="AB7" s="6">
        <v>12</v>
      </c>
    </row>
    <row r="8" spans="1:29" x14ac:dyDescent="0.2">
      <c r="A8" s="184" t="s">
        <v>54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P8" s="184" t="s">
        <v>55</v>
      </c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6"/>
    </row>
    <row r="9" spans="1:29" x14ac:dyDescent="0.2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/>
      <c r="P9" s="3"/>
      <c r="Q9" s="10">
        <v>744</v>
      </c>
      <c r="R9" s="10">
        <f>672</f>
        <v>672</v>
      </c>
      <c r="S9" s="10">
        <v>744</v>
      </c>
      <c r="T9" s="10">
        <v>720</v>
      </c>
      <c r="U9" s="10">
        <v>744</v>
      </c>
      <c r="V9" s="10">
        <v>720</v>
      </c>
      <c r="W9" s="10">
        <v>744</v>
      </c>
      <c r="X9" s="10">
        <v>744</v>
      </c>
      <c r="Y9" s="10">
        <v>720</v>
      </c>
      <c r="Z9" s="10">
        <v>744</v>
      </c>
      <c r="AA9" s="10">
        <v>720</v>
      </c>
      <c r="AB9" s="10">
        <v>744</v>
      </c>
      <c r="AC9" s="11">
        <f>SUM(Q9:AB9)</f>
        <v>8760</v>
      </c>
    </row>
    <row r="10" spans="1:29" ht="15.75" customHeight="1" thickBot="1" x14ac:dyDescent="0.25">
      <c r="A10" s="3"/>
      <c r="B10" s="4" t="s">
        <v>20</v>
      </c>
      <c r="C10" s="4" t="s">
        <v>21</v>
      </c>
      <c r="D10" s="4" t="s">
        <v>22</v>
      </c>
      <c r="E10" s="4" t="s">
        <v>27</v>
      </c>
      <c r="F10" s="4" t="s">
        <v>23</v>
      </c>
      <c r="G10" s="4" t="s">
        <v>24</v>
      </c>
      <c r="H10" s="4" t="s">
        <v>25</v>
      </c>
      <c r="I10" s="4" t="s">
        <v>28</v>
      </c>
      <c r="J10" s="4" t="s">
        <v>26</v>
      </c>
      <c r="K10" s="4" t="s">
        <v>17</v>
      </c>
      <c r="L10" s="4" t="s">
        <v>18</v>
      </c>
      <c r="M10" s="4" t="s">
        <v>19</v>
      </c>
      <c r="N10" s="14" t="s">
        <v>29</v>
      </c>
      <c r="P10" s="3"/>
      <c r="Q10" s="4" t="s">
        <v>20</v>
      </c>
      <c r="R10" s="4" t="s">
        <v>21</v>
      </c>
      <c r="S10" s="4" t="s">
        <v>22</v>
      </c>
      <c r="T10" s="4" t="s">
        <v>27</v>
      </c>
      <c r="U10" s="4" t="s">
        <v>23</v>
      </c>
      <c r="V10" s="4" t="s">
        <v>24</v>
      </c>
      <c r="W10" s="4" t="s">
        <v>25</v>
      </c>
      <c r="X10" s="4" t="s">
        <v>28</v>
      </c>
      <c r="Y10" s="4" t="s">
        <v>26</v>
      </c>
      <c r="Z10" s="4" t="s">
        <v>17</v>
      </c>
      <c r="AA10" s="4" t="s">
        <v>18</v>
      </c>
      <c r="AB10" s="4" t="s">
        <v>19</v>
      </c>
      <c r="AC10" s="14" t="s">
        <v>29</v>
      </c>
    </row>
    <row r="11" spans="1:29" ht="13.5" thickTop="1" x14ac:dyDescent="0.2">
      <c r="A11" s="136">
        <v>1979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P11" s="136">
        <v>1992</v>
      </c>
      <c r="Q11" s="173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</row>
    <row r="12" spans="1:29" x14ac:dyDescent="0.2">
      <c r="A12" s="3">
        <v>1980</v>
      </c>
      <c r="B12" s="133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64"/>
      <c r="P12" s="136">
        <v>1993</v>
      </c>
      <c r="Q12" s="133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64"/>
    </row>
    <row r="13" spans="1:29" x14ac:dyDescent="0.2">
      <c r="A13" s="3">
        <v>1981</v>
      </c>
      <c r="B13" s="133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64"/>
      <c r="P13" s="136">
        <v>1994</v>
      </c>
      <c r="Q13" s="133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64"/>
    </row>
    <row r="14" spans="1:29" x14ac:dyDescent="0.2">
      <c r="A14" s="3">
        <v>1982</v>
      </c>
      <c r="B14" s="133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64"/>
      <c r="P14" s="136">
        <v>1995</v>
      </c>
      <c r="Q14" s="133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64"/>
    </row>
    <row r="15" spans="1:29" x14ac:dyDescent="0.2">
      <c r="A15" s="3">
        <v>1983</v>
      </c>
      <c r="B15" s="133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64"/>
      <c r="P15" s="136">
        <v>1996</v>
      </c>
      <c r="Q15" s="133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64"/>
    </row>
    <row r="16" spans="1:29" x14ac:dyDescent="0.2">
      <c r="A16" s="3">
        <v>1984</v>
      </c>
      <c r="B16" s="133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64"/>
      <c r="P16" s="136">
        <v>1997</v>
      </c>
      <c r="Q16" s="133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64"/>
    </row>
    <row r="17" spans="1:29" x14ac:dyDescent="0.2">
      <c r="A17" s="3">
        <v>1985</v>
      </c>
      <c r="B17" s="133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64"/>
      <c r="P17" s="136">
        <v>1998</v>
      </c>
      <c r="Q17" s="133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64"/>
    </row>
    <row r="18" spans="1:29" x14ac:dyDescent="0.2">
      <c r="A18" s="3">
        <v>1986</v>
      </c>
      <c r="B18" s="133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64"/>
      <c r="P18" s="136">
        <v>1999</v>
      </c>
      <c r="Q18" s="133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64"/>
    </row>
    <row r="19" spans="1:29" x14ac:dyDescent="0.2">
      <c r="A19" s="3">
        <v>1987</v>
      </c>
      <c r="B19" s="133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64"/>
      <c r="P19" s="136">
        <v>2000</v>
      </c>
      <c r="Q19" s="133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64"/>
    </row>
    <row r="20" spans="1:29" x14ac:dyDescent="0.2">
      <c r="A20" s="3">
        <v>1988</v>
      </c>
      <c r="B20" s="13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64"/>
      <c r="P20" s="136">
        <v>2001</v>
      </c>
      <c r="Q20" s="133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64"/>
    </row>
    <row r="21" spans="1:29" x14ac:dyDescent="0.2">
      <c r="A21" s="29">
        <v>1989</v>
      </c>
      <c r="B21" s="133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64"/>
      <c r="P21" s="136">
        <v>2002</v>
      </c>
      <c r="Q21" s="133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64"/>
    </row>
    <row r="22" spans="1:29" x14ac:dyDescent="0.2">
      <c r="A22" s="3">
        <v>1990</v>
      </c>
      <c r="B22" s="133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64"/>
      <c r="P22" s="136">
        <v>2003</v>
      </c>
      <c r="Q22" s="133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64"/>
    </row>
    <row r="23" spans="1:29" x14ac:dyDescent="0.2">
      <c r="A23" s="3">
        <v>1991</v>
      </c>
      <c r="B23" s="133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64"/>
      <c r="P23" s="136">
        <v>2004</v>
      </c>
      <c r="Q23" s="133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64"/>
    </row>
    <row r="24" spans="1:29" x14ac:dyDescent="0.2">
      <c r="A24" s="3">
        <v>1992</v>
      </c>
      <c r="B24" s="133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64"/>
      <c r="P24" s="136">
        <v>2005</v>
      </c>
      <c r="Q24" s="133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64"/>
    </row>
    <row r="25" spans="1:29" x14ac:dyDescent="0.2">
      <c r="A25" s="3">
        <v>1993</v>
      </c>
      <c r="B25" s="133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4"/>
      <c r="P25" s="136">
        <v>2006</v>
      </c>
      <c r="Q25" s="133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64"/>
    </row>
    <row r="26" spans="1:29" x14ac:dyDescent="0.2">
      <c r="A26" s="3">
        <v>1994</v>
      </c>
      <c r="B26" s="133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4"/>
      <c r="P26" s="136">
        <v>2007</v>
      </c>
      <c r="Q26" s="133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64"/>
    </row>
    <row r="27" spans="1:29" x14ac:dyDescent="0.2">
      <c r="A27" s="3">
        <v>1995</v>
      </c>
      <c r="B27" s="133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4"/>
      <c r="P27" s="136">
        <v>2008</v>
      </c>
      <c r="Q27" s="133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64"/>
    </row>
    <row r="28" spans="1:29" x14ac:dyDescent="0.2">
      <c r="A28" s="3">
        <v>1996</v>
      </c>
      <c r="B28" s="133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4"/>
      <c r="P28" s="136">
        <v>2009</v>
      </c>
      <c r="Q28" s="133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64"/>
    </row>
    <row r="29" spans="1:29" x14ac:dyDescent="0.2">
      <c r="A29" s="3">
        <v>1997</v>
      </c>
      <c r="B29" s="133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4"/>
      <c r="P29" s="136">
        <v>2010</v>
      </c>
      <c r="Q29" s="133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64"/>
    </row>
    <row r="30" spans="1:29" x14ac:dyDescent="0.2">
      <c r="A30" s="3">
        <v>1998</v>
      </c>
      <c r="B30" s="133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4"/>
      <c r="P30" s="136">
        <v>2011</v>
      </c>
      <c r="Q30" s="133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64"/>
    </row>
    <row r="31" spans="1:29" x14ac:dyDescent="0.2">
      <c r="A31" s="3">
        <v>1999</v>
      </c>
      <c r="B31" s="133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4"/>
      <c r="P31" s="136">
        <v>2012</v>
      </c>
      <c r="Q31" s="133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64"/>
    </row>
    <row r="32" spans="1:29" x14ac:dyDescent="0.2">
      <c r="A32" s="3">
        <v>2000</v>
      </c>
      <c r="B32" s="133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4"/>
      <c r="P32" s="136">
        <v>2013</v>
      </c>
      <c r="Q32" s="133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64"/>
    </row>
    <row r="33" spans="1:29" x14ac:dyDescent="0.2">
      <c r="A33" s="3">
        <v>2001</v>
      </c>
      <c r="B33" s="133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4"/>
      <c r="P33" s="136">
        <v>2014</v>
      </c>
      <c r="Q33" s="133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64"/>
    </row>
    <row r="34" spans="1:29" x14ac:dyDescent="0.2">
      <c r="A34" s="3">
        <v>2002</v>
      </c>
      <c r="B34" s="133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4"/>
      <c r="P34" s="136">
        <v>2015</v>
      </c>
      <c r="Q34" s="133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64"/>
    </row>
    <row r="35" spans="1:29" x14ac:dyDescent="0.2">
      <c r="A35" s="3">
        <v>2003</v>
      </c>
      <c r="B35" s="133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4"/>
      <c r="P35" s="136">
        <v>2016</v>
      </c>
      <c r="Q35" s="133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64"/>
    </row>
    <row r="36" spans="1:29" x14ac:dyDescent="0.2">
      <c r="A36" s="3">
        <v>2004</v>
      </c>
      <c r="B36" s="133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4"/>
      <c r="P36" s="136">
        <v>2017</v>
      </c>
      <c r="Q36" s="133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64"/>
    </row>
    <row r="37" spans="1:29" x14ac:dyDescent="0.2">
      <c r="A37" s="3">
        <v>2005</v>
      </c>
      <c r="B37" s="133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64"/>
      <c r="P37" s="136">
        <v>2018</v>
      </c>
      <c r="Q37" s="133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64"/>
    </row>
    <row r="38" spans="1:29" x14ac:dyDescent="0.2">
      <c r="A38" s="3">
        <v>2006</v>
      </c>
      <c r="B38" s="133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64"/>
      <c r="P38" s="136">
        <v>2019</v>
      </c>
      <c r="Q38" s="133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64"/>
    </row>
    <row r="39" spans="1:29" x14ac:dyDescent="0.2">
      <c r="A39" s="3">
        <v>2007</v>
      </c>
      <c r="B39" s="133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64"/>
      <c r="P39" s="136">
        <v>2020</v>
      </c>
      <c r="Q39" s="133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64"/>
    </row>
    <row r="40" spans="1:29" x14ac:dyDescent="0.2">
      <c r="A40" s="13">
        <v>2008</v>
      </c>
      <c r="B40" s="134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64"/>
      <c r="P40" s="136">
        <v>2021</v>
      </c>
      <c r="Q40" s="134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64"/>
    </row>
    <row r="41" spans="1:29" s="20" customFormat="1" ht="13.5" thickBot="1" x14ac:dyDescent="0.25">
      <c r="A41" s="25" t="str">
        <f>'(R) Snoqualmie PH1'!A41</f>
        <v>Median</v>
      </c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28"/>
      <c r="P41" s="71" t="s">
        <v>60</v>
      </c>
      <c r="Q41" s="66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8"/>
    </row>
    <row r="42" spans="1:29" s="20" customFormat="1" ht="14.25" thickTop="1" thickBot="1" x14ac:dyDescent="0.25">
      <c r="A42" s="44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8"/>
      <c r="P42" s="44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3.5" thickTop="1" x14ac:dyDescent="0.2">
      <c r="A43" s="28" t="s">
        <v>61</v>
      </c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7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9" ht="13.5" thickBot="1" x14ac:dyDescent="0.25">
      <c r="A44" s="28" t="s">
        <v>62</v>
      </c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</row>
    <row r="45" spans="1:29" ht="13.5" thickTop="1" x14ac:dyDescent="0.2"/>
    <row r="108" s="7" customFormat="1" x14ac:dyDescent="0.2"/>
    <row r="109" s="7" customFormat="1" x14ac:dyDescent="0.2"/>
    <row r="130" spans="2:17" x14ac:dyDescent="0.2">
      <c r="B130" s="30"/>
      <c r="Q130" s="30"/>
    </row>
  </sheetData>
  <mergeCells count="2">
    <mergeCell ref="A8:N8"/>
    <mergeCell ref="P8:AC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A3534A-FE50-42F0-9A64-F335BB7E645E}"/>
</file>

<file path=customXml/itemProps2.xml><?xml version="1.0" encoding="utf-8"?>
<ds:datastoreItem xmlns:ds="http://schemas.openxmlformats.org/officeDocument/2006/customXml" ds:itemID="{658F3212-6465-430B-A32B-1F7DA12C9610}"/>
</file>

<file path=customXml/itemProps3.xml><?xml version="1.0" encoding="utf-8"?>
<ds:datastoreItem xmlns:ds="http://schemas.openxmlformats.org/officeDocument/2006/customXml" ds:itemID="{8B06736C-29D1-485B-BB6D-114CDFAD6BA4}"/>
</file>

<file path=customXml/itemProps4.xml><?xml version="1.0" encoding="utf-8"?>
<ds:datastoreItem xmlns:ds="http://schemas.openxmlformats.org/officeDocument/2006/customXml" ds:itemID="{21C5646E-238A-4CF7-BED1-F2F106B541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REDACTED VERSION</vt:lpstr>
      <vt:lpstr>Mid C %</vt:lpstr>
      <vt:lpstr>(R) Available capacity</vt:lpstr>
      <vt:lpstr>(R) Aurora Inputs</vt:lpstr>
      <vt:lpstr>CEA</vt:lpstr>
      <vt:lpstr>(R) Upper Baker</vt:lpstr>
      <vt:lpstr>(R) Lower Baker</vt:lpstr>
      <vt:lpstr>(R) Snoqualmie PH1</vt:lpstr>
      <vt:lpstr>(R) Snoqualmie PH2</vt:lpstr>
      <vt:lpstr>Wells</vt:lpstr>
      <vt:lpstr>Rocky Reach</vt:lpstr>
      <vt:lpstr>Rock Island</vt:lpstr>
      <vt:lpstr>Wanapum</vt:lpstr>
      <vt:lpstr>Priest Rapids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Traore, Lori</cp:lastModifiedBy>
  <cp:lastPrinted>2019-06-03T22:24:56Z</cp:lastPrinted>
  <dcterms:created xsi:type="dcterms:W3CDTF">2019-03-18T15:55:01Z</dcterms:created>
  <dcterms:modified xsi:type="dcterms:W3CDTF">2023-09-29T21:08:27Z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