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er\!alea\projects\WATG\Pac CEIP 2024\hearing\exhibit for Rohini\"/>
    </mc:Choice>
  </mc:AlternateContent>
  <xr:revisionPtr revIDLastSave="0" documentId="13_ncr:1_{379F9092-CE9C-4FF7-BBD4-CA57121D7535}" xr6:coauthVersionLast="47" xr6:coauthVersionMax="47" xr10:uidLastSave="{00000000-0000-0000-0000-000000000000}"/>
  <bookViews>
    <workbookView xWindow="28680" yWindow="-120" windowWidth="29040" windowHeight="15720" xr2:uid="{9793C0FB-035A-48AF-959D-5FEA26CD1983}"/>
  </bookViews>
  <sheets>
    <sheet name="PCAM $ per MWh" sheetId="6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6" l="1"/>
  <c r="K5" i="6" l="1"/>
  <c r="K3" i="6" l="1"/>
  <c r="K4" i="6"/>
  <c r="G6" i="6" l="1"/>
  <c r="G7" i="6" s="1"/>
  <c r="E6" i="6"/>
  <c r="E11" i="6"/>
  <c r="D6" i="6"/>
  <c r="C6" i="6"/>
  <c r="B6" i="6" s="1"/>
  <c r="C5" i="6" l="1"/>
  <c r="F5" i="6"/>
  <c r="E5" i="6"/>
  <c r="D5" i="6"/>
  <c r="F4" i="6"/>
  <c r="E4" i="6"/>
  <c r="D4" i="6"/>
  <c r="C4" i="6"/>
  <c r="F3" i="6"/>
  <c r="E3" i="6"/>
  <c r="G5" i="6" l="1"/>
  <c r="G4" i="6"/>
  <c r="G3" i="6"/>
</calcChain>
</file>

<file path=xl/sharedStrings.xml><?xml version="1.0" encoding="utf-8"?>
<sst xmlns="http://schemas.openxmlformats.org/spreadsheetml/2006/main" count="26" uniqueCount="26">
  <si>
    <t>220441-PPL-PCAM-WP3-6-15-22.xlsx</t>
  </si>
  <si>
    <t>230482-PAC-PCAM-WP3-6-15-23.xlsx</t>
  </si>
  <si>
    <t>Deferral Year</t>
  </si>
  <si>
    <t>UE-220441, Exh. JP-1T, p. 6</t>
  </si>
  <si>
    <t>UE-230482, Exh. JP-1T, p.6.</t>
  </si>
  <si>
    <t>UE-240461, Exh. JP-1CT, p. 5</t>
  </si>
  <si>
    <t>Actual</t>
  </si>
  <si>
    <t>Base</t>
  </si>
  <si>
    <t>Nominal</t>
  </si>
  <si>
    <t>Wash Sales MWh</t>
  </si>
  <si>
    <t>Total PCAM Differential</t>
  </si>
  <si>
    <t>WA Deferal After Sharing</t>
  </si>
  <si>
    <t>PacifiCorp Share</t>
  </si>
  <si>
    <t>2023*</t>
  </si>
  <si>
    <t>2024**</t>
  </si>
  <si>
    <t>*2023</t>
  </si>
  <si>
    <t>Base should be $35.57 for 2023, JP-1T shows 11.86</t>
  </si>
  <si>
    <t>**2024</t>
  </si>
  <si>
    <t>First six months of 2024</t>
  </si>
  <si>
    <t>Sales for first six months calculated as 1/2 of estimated, 4,081,607.</t>
  </si>
  <si>
    <t>Cumulative PCAM Differential</t>
  </si>
  <si>
    <t>Net Short MWh</t>
  </si>
  <si>
    <t>Average Cost Net Short ($/MWh)</t>
  </si>
  <si>
    <t>UE-210447-PAC-PCAM-Q2-Attach-1-9-13-2024</t>
  </si>
  <si>
    <t>240461-PAC-PCAM-WP3-6-14-24.xlsx</t>
  </si>
  <si>
    <t>STP Cost ($) because Net Short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</si>
</sst>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##0;[Red]\(&quot;$&quot;###0\)"/>
    <numFmt numFmtId="166" formatCode="0.0"/>
    <numFmt numFmtId="167" formatCode="_(* #,##0_);[Red]_(* \(#,##0\);_(* &quot;-&quot;_);_(@_)"/>
    <numFmt numFmtId="168" formatCode="m/d/yyyy;@"/>
    <numFmt numFmtId="169" formatCode="General_)"/>
    <numFmt numFmtId="170" formatCode="###,000"/>
  </numFmts>
  <fonts count="3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Helv"/>
    </font>
    <font>
      <b/>
      <sz val="12"/>
      <name val="Arial"/>
      <family val="2"/>
    </font>
    <font>
      <sz val="8"/>
      <name val="Helv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10"/>
      <color indexed="8"/>
      <name val="Arial"/>
      <family val="2"/>
    </font>
    <font>
      <sz val="10"/>
      <name val="Palatino"/>
      <family val="1"/>
    </font>
    <font>
      <sz val="9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7"/>
      <name val="Arial"/>
      <family val="2"/>
    </font>
    <font>
      <u/>
      <sz val="11"/>
      <color theme="10"/>
      <name val="Calibri"/>
      <family val="2"/>
    </font>
    <font>
      <sz val="12"/>
      <color indexed="12"/>
      <name val="Times New Roman"/>
      <family val="1"/>
    </font>
    <font>
      <b/>
      <sz val="18"/>
      <color indexed="56"/>
      <name val="Cambria"/>
      <family val="2"/>
    </font>
    <font>
      <sz val="10"/>
      <name val="LinePrinter"/>
    </font>
    <font>
      <b/>
      <sz val="18"/>
      <name val="Arial"/>
      <family val="2"/>
    </font>
    <font>
      <b/>
      <i/>
      <sz val="8"/>
      <color indexed="18"/>
      <name val="Helv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11"/>
      <color indexed="8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36"/>
      </patternFill>
    </fill>
    <fill>
      <patternFill patternType="solid">
        <fgColor indexed="27"/>
      </patternFill>
    </fill>
    <fill>
      <patternFill patternType="solid">
        <fgColor indexed="49"/>
      </patternFill>
    </fill>
    <fill>
      <patternFill patternType="solid">
        <fgColor indexed="47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5" fontId="5" fillId="0" borderId="0" applyFont="0" applyFill="0" applyBorder="0" applyProtection="0">
      <alignment horizontal="right"/>
    </xf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166" fontId="6" fillId="0" borderId="0" applyNumberFormat="0" applyFill="0" applyBorder="0" applyAlignment="0" applyProtection="0"/>
    <xf numFmtId="0" fontId="7" fillId="0" borderId="1" applyNumberFormat="0" applyBorder="0" applyAlignment="0"/>
    <xf numFmtId="12" fontId="4" fillId="2" borderId="2">
      <alignment horizontal="left"/>
    </xf>
    <xf numFmtId="37" fontId="7" fillId="3" borderId="0" applyNumberFormat="0" applyBorder="0" applyAlignment="0" applyProtection="0"/>
    <xf numFmtId="37" fontId="7" fillId="0" borderId="0"/>
    <xf numFmtId="3" fontId="8" fillId="4" borderId="3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" fillId="0" borderId="0"/>
    <xf numFmtId="168" fontId="11" fillId="0" borderId="0"/>
    <xf numFmtId="0" fontId="10" fillId="0" borderId="0"/>
    <xf numFmtId="0" fontId="2" fillId="0" borderId="0"/>
    <xf numFmtId="0" fontId="1" fillId="0" borderId="0"/>
    <xf numFmtId="0" fontId="12" fillId="0" borderId="0"/>
    <xf numFmtId="0" fontId="2" fillId="0" borderId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6" borderId="0" applyNumberFormat="0" applyBorder="0" applyAlignment="0" applyProtection="0"/>
    <xf numFmtId="0" fontId="14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43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 applyFont="0" applyFill="0" applyBorder="0" applyAlignment="0" applyProtection="0">
      <alignment horizontal="left"/>
    </xf>
    <xf numFmtId="0" fontId="16" fillId="0" borderId="0" applyNumberFormat="0" applyFill="0" applyBorder="0" applyAlignment="0" applyProtection="0">
      <alignment vertical="top"/>
      <protection locked="0"/>
    </xf>
    <xf numFmtId="164" fontId="17" fillId="0" borderId="0" applyFont="0" applyAlignment="0" applyProtection="0"/>
    <xf numFmtId="0" fontId="9" fillId="0" borderId="0"/>
    <xf numFmtId="0" fontId="9" fillId="0" borderId="0"/>
    <xf numFmtId="0" fontId="1" fillId="0" borderId="0"/>
    <xf numFmtId="0" fontId="18" fillId="0" borderId="0" applyNumberFormat="0" applyFill="0" applyBorder="0" applyAlignment="0" applyProtection="0"/>
    <xf numFmtId="169" fontId="19" fillId="0" borderId="0">
      <alignment horizontal="left"/>
    </xf>
    <xf numFmtId="0" fontId="1" fillId="0" borderId="0"/>
    <xf numFmtId="43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0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1" fillId="0" borderId="0" applyNumberFormat="0" applyFill="0" applyBorder="0" applyAlignment="0">
      <protection locked="0"/>
    </xf>
    <xf numFmtId="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3" fillId="0" borderId="0"/>
    <xf numFmtId="43" fontId="1" fillId="0" borderId="0" applyFont="0" applyFill="0" applyBorder="0" applyAlignment="0" applyProtection="0"/>
    <xf numFmtId="0" fontId="22" fillId="19" borderId="4" applyNumberFormat="0" applyAlignment="0" applyProtection="0">
      <alignment horizontal="left" vertical="center" indent="1"/>
    </xf>
    <xf numFmtId="170" fontId="23" fillId="0" borderId="5" applyNumberFormat="0" applyProtection="0">
      <alignment horizontal="right" vertical="center"/>
    </xf>
    <xf numFmtId="170" fontId="22" fillId="0" borderId="6" applyNumberFormat="0" applyProtection="0">
      <alignment horizontal="right" vertical="center"/>
    </xf>
    <xf numFmtId="0" fontId="24" fillId="20" borderId="6" applyNumberFormat="0" applyAlignment="0" applyProtection="0">
      <alignment horizontal="left" vertical="center" indent="1"/>
    </xf>
    <xf numFmtId="0" fontId="24" fillId="21" borderId="6" applyNumberFormat="0" applyAlignment="0" applyProtection="0">
      <alignment horizontal="left" vertical="center" indent="1"/>
    </xf>
    <xf numFmtId="170" fontId="23" fillId="22" borderId="5" applyNumberFormat="0" applyBorder="0" applyProtection="0">
      <alignment horizontal="right" vertical="center"/>
    </xf>
    <xf numFmtId="0" fontId="24" fillId="20" borderId="6" applyNumberFormat="0" applyAlignment="0" applyProtection="0">
      <alignment horizontal="left" vertical="center" indent="1"/>
    </xf>
    <xf numFmtId="170" fontId="22" fillId="21" borderId="6" applyNumberFormat="0" applyProtection="0">
      <alignment horizontal="right" vertical="center"/>
    </xf>
    <xf numFmtId="170" fontId="22" fillId="22" borderId="6" applyNumberFormat="0" applyBorder="0" applyProtection="0">
      <alignment horizontal="right" vertical="center"/>
    </xf>
    <xf numFmtId="170" fontId="25" fillId="23" borderId="7" applyNumberFormat="0" applyBorder="0" applyAlignment="0" applyProtection="0">
      <alignment horizontal="right" vertical="center" indent="1"/>
    </xf>
    <xf numFmtId="170" fontId="26" fillId="24" borderId="7" applyNumberFormat="0" applyBorder="0" applyAlignment="0" applyProtection="0">
      <alignment horizontal="right" vertical="center" indent="1"/>
    </xf>
    <xf numFmtId="170" fontId="26" fillId="25" borderId="7" applyNumberFormat="0" applyBorder="0" applyAlignment="0" applyProtection="0">
      <alignment horizontal="right" vertical="center" indent="1"/>
    </xf>
    <xf numFmtId="170" fontId="27" fillId="26" borderId="7" applyNumberFormat="0" applyBorder="0" applyAlignment="0" applyProtection="0">
      <alignment horizontal="right" vertical="center" indent="1"/>
    </xf>
    <xf numFmtId="170" fontId="27" fillId="27" borderId="7" applyNumberFormat="0" applyBorder="0" applyAlignment="0" applyProtection="0">
      <alignment horizontal="right" vertical="center" indent="1"/>
    </xf>
    <xf numFmtId="170" fontId="27" fillId="28" borderId="7" applyNumberFormat="0" applyBorder="0" applyAlignment="0" applyProtection="0">
      <alignment horizontal="right" vertical="center" indent="1"/>
    </xf>
    <xf numFmtId="170" fontId="28" fillId="29" borderId="7" applyNumberFormat="0" applyBorder="0" applyAlignment="0" applyProtection="0">
      <alignment horizontal="right" vertical="center" indent="1"/>
    </xf>
    <xf numFmtId="170" fontId="28" fillId="30" borderId="7" applyNumberFormat="0" applyBorder="0" applyAlignment="0" applyProtection="0">
      <alignment horizontal="right" vertical="center" indent="1"/>
    </xf>
    <xf numFmtId="170" fontId="28" fillId="31" borderId="7" applyNumberFormat="0" applyBorder="0" applyAlignment="0" applyProtection="0">
      <alignment horizontal="right" vertical="center" indent="1"/>
    </xf>
    <xf numFmtId="0" fontId="29" fillId="0" borderId="4" applyNumberFormat="0" applyFont="0" applyFill="0" applyAlignment="0" applyProtection="0"/>
    <xf numFmtId="170" fontId="23" fillId="32" borderId="4" applyNumberFormat="0" applyAlignment="0" applyProtection="0">
      <alignment horizontal="left" vertical="center" indent="1"/>
    </xf>
    <xf numFmtId="0" fontId="22" fillId="19" borderId="6" applyNumberFormat="0" applyAlignment="0" applyProtection="0">
      <alignment horizontal="left" vertical="center" indent="1"/>
    </xf>
    <xf numFmtId="0" fontId="24" fillId="33" borderId="4" applyNumberFormat="0" applyAlignment="0" applyProtection="0">
      <alignment horizontal="left" vertical="center" indent="1"/>
    </xf>
    <xf numFmtId="0" fontId="24" fillId="34" borderId="4" applyNumberFormat="0" applyAlignment="0" applyProtection="0">
      <alignment horizontal="left" vertical="center" indent="1"/>
    </xf>
    <xf numFmtId="0" fontId="24" fillId="35" borderId="4" applyNumberFormat="0" applyAlignment="0" applyProtection="0">
      <alignment horizontal="left" vertical="center" indent="1"/>
    </xf>
    <xf numFmtId="0" fontId="24" fillId="22" borderId="4" applyNumberFormat="0" applyAlignment="0" applyProtection="0">
      <alignment horizontal="left" vertical="center" indent="1"/>
    </xf>
    <xf numFmtId="0" fontId="24" fillId="21" borderId="6" applyNumberFormat="0" applyAlignment="0" applyProtection="0">
      <alignment horizontal="left" vertical="center" indent="1"/>
    </xf>
    <xf numFmtId="0" fontId="30" fillId="0" borderId="8" applyNumberFormat="0" applyFill="0" applyBorder="0" applyAlignment="0" applyProtection="0"/>
    <xf numFmtId="0" fontId="31" fillId="0" borderId="8" applyBorder="0" applyAlignment="0" applyProtection="0"/>
    <xf numFmtId="0" fontId="30" fillId="20" borderId="6" applyNumberFormat="0" applyAlignment="0" applyProtection="0">
      <alignment horizontal="left" vertical="center" indent="1"/>
    </xf>
    <xf numFmtId="0" fontId="30" fillId="20" borderId="6" applyNumberFormat="0" applyAlignment="0" applyProtection="0">
      <alignment horizontal="left" vertical="center" indent="1"/>
    </xf>
    <xf numFmtId="0" fontId="30" fillId="21" borderId="6" applyNumberFormat="0" applyAlignment="0" applyProtection="0">
      <alignment horizontal="left" vertical="center" indent="1"/>
    </xf>
    <xf numFmtId="170" fontId="32" fillId="21" borderId="6" applyNumberFormat="0" applyProtection="0">
      <alignment horizontal="right" vertical="center"/>
    </xf>
    <xf numFmtId="170" fontId="33" fillId="22" borderId="5" applyNumberFormat="0" applyBorder="0" applyProtection="0">
      <alignment horizontal="right" vertical="center"/>
    </xf>
    <xf numFmtId="170" fontId="32" fillId="22" borderId="6" applyNumberFormat="0" applyBorder="0" applyProtection="0">
      <alignment horizontal="right" vertical="center"/>
    </xf>
    <xf numFmtId="0" fontId="9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12" fillId="0" borderId="0"/>
    <xf numFmtId="167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4" fontId="1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4" fillId="0" borderId="0"/>
  </cellStyleXfs>
  <cellXfs count="16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0" applyNumberFormat="1"/>
    <xf numFmtId="0" fontId="0" fillId="0" borderId="9" xfId="0" applyBorder="1" applyAlignment="1">
      <alignment horizontal="center"/>
    </xf>
    <xf numFmtId="2" fontId="0" fillId="0" borderId="9" xfId="0" applyNumberFormat="1" applyBorder="1"/>
    <xf numFmtId="164" fontId="0" fillId="0" borderId="9" xfId="0" applyNumberFormat="1" applyBorder="1"/>
    <xf numFmtId="164" fontId="0" fillId="0" borderId="9" xfId="1" applyNumberFormat="1" applyFont="1" applyBorder="1"/>
    <xf numFmtId="0" fontId="0" fillId="0" borderId="9" xfId="0" applyBorder="1"/>
    <xf numFmtId="0" fontId="0" fillId="0" borderId="0" xfId="0" applyAlignment="1">
      <alignment horizontal="left"/>
    </xf>
    <xf numFmtId="41" fontId="2" fillId="0" borderId="0" xfId="1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</cellXfs>
  <cellStyles count="153">
    <cellStyle name="Accent1 - 20%" xfId="33" xr:uid="{AD1E7D7E-4DD0-4BF8-BA1A-14159A07FDB4}"/>
    <cellStyle name="Accent1 - 40%" xfId="34" xr:uid="{DAAAF4A1-620B-41B5-8DDB-1B33CBFF43FE}"/>
    <cellStyle name="Accent1 - 60%" xfId="35" xr:uid="{FE47ADD5-3EA2-49B6-BAB8-F47D734CBA29}"/>
    <cellStyle name="Accent2 - 20%" xfId="36" xr:uid="{F7CDB763-D28B-4A0C-B225-B15A88CA4BC6}"/>
    <cellStyle name="Accent2 - 40%" xfId="37" xr:uid="{BEF52E6C-EE6F-487F-9CA8-F4F665DF95F7}"/>
    <cellStyle name="Accent2 - 60%" xfId="38" xr:uid="{FFEA0DC4-A0E0-4306-91ED-7D48AE8352D3}"/>
    <cellStyle name="Accent3 - 20%" xfId="39" xr:uid="{5F125120-12FC-4D02-8EDA-2AE62954D57C}"/>
    <cellStyle name="Accent3 - 40%" xfId="40" xr:uid="{19CCB4DB-D0CE-469C-8DA0-1DAEFBC07FFC}"/>
    <cellStyle name="Accent3 - 60%" xfId="41" xr:uid="{34BC1261-B07B-4A86-AA79-B6E7CCE9A13C}"/>
    <cellStyle name="Accent4 - 20%" xfId="42" xr:uid="{5B2B2653-AD3D-48BF-9182-39FEFADE5C8A}"/>
    <cellStyle name="Accent4 - 40%" xfId="43" xr:uid="{17866926-06A5-4690-A045-B2B92ABEC6A1}"/>
    <cellStyle name="Accent4 - 60%" xfId="44" xr:uid="{0E89396C-ADE9-40E4-B61A-053B74E94BBC}"/>
    <cellStyle name="Accent5 - 20%" xfId="45" xr:uid="{406ADB62-9022-4B69-9254-32CC634E87A0}"/>
    <cellStyle name="Accent5 - 40%" xfId="46" xr:uid="{BDD2C733-29DF-4A2B-8C0F-6C4B3E9132E7}"/>
    <cellStyle name="Accent5 - 60%" xfId="47" xr:uid="{CD8436AE-F2D3-4813-9D1E-A1CEAA9189E3}"/>
    <cellStyle name="Accent6 - 20%" xfId="48" xr:uid="{7F72796B-DB18-43F7-89E2-7FA82F4CBDF0}"/>
    <cellStyle name="Accent6 - 40%" xfId="49" xr:uid="{A51762AE-6A33-4AE0-AE7F-C388FFC0741C}"/>
    <cellStyle name="Accent6 - 60%" xfId="50" xr:uid="{95B80CF3-689C-4D58-B71D-5823E4E51518}"/>
    <cellStyle name="Comma" xfId="1" builtinId="3"/>
    <cellStyle name="Comma 10" xfId="150" xr:uid="{E32F8FE5-B322-4455-B3BE-D93DA4AB5FFC}"/>
    <cellStyle name="Comma 2" xfId="16" xr:uid="{654B3848-EFAC-4DA4-9B06-1F801C73C895}"/>
    <cellStyle name="Comma 2 2" xfId="17" xr:uid="{6F4D84E8-D091-4E1B-8131-C829C4828F51}"/>
    <cellStyle name="Comma 2 2 2" xfId="151" xr:uid="{08E6EA02-877D-46DA-84F0-BDFBD49251D7}"/>
    <cellStyle name="Comma 3" xfId="18" xr:uid="{A67B2D80-4815-4D73-AE5E-EAF0B471BEE2}"/>
    <cellStyle name="Comma 3 2" xfId="51" xr:uid="{2280D7EC-87A7-4E6E-A4F4-89CABA74B757}"/>
    <cellStyle name="Comma 3 3" xfId="102" xr:uid="{09B5D346-0D44-4A6A-BAD2-128CBB87196A}"/>
    <cellStyle name="Comma 3 4" xfId="145" xr:uid="{8AE9CF2A-D981-4FB5-AAAC-C23BAD8D9768}"/>
    <cellStyle name="Comma 4" xfId="19" xr:uid="{57C94899-AFD1-4567-B66E-24793D00534B}"/>
    <cellStyle name="Comma 5" xfId="20" xr:uid="{E6DCEC71-9B36-42F8-8773-0519EE1E4667}"/>
    <cellStyle name="Comma 6" xfId="31" xr:uid="{138E3332-6492-460F-A0F5-0792BB647859}"/>
    <cellStyle name="Comma 6 2" xfId="68" xr:uid="{E28ACE1C-9637-42C8-A834-6D9BA2BF63BD}"/>
    <cellStyle name="Comma 6 2 2" xfId="85" xr:uid="{D19D560C-03D9-457B-86DB-1AFEAD22EEA6}"/>
    <cellStyle name="Comma 6 2 3" xfId="98" xr:uid="{C52CE37E-3243-4498-8B17-E50171AB4A2A}"/>
    <cellStyle name="Comma 6 3" xfId="78" xr:uid="{D6FF1B76-0CDA-4832-939D-4DE7F75BB855}"/>
    <cellStyle name="Comma 6 4" xfId="91" xr:uid="{F2621A47-7367-401C-8752-F87BAB41649D}"/>
    <cellStyle name="Comma 7" xfId="62" xr:uid="{38B8ED97-7792-4226-A8A2-F69F8E93F0B1}"/>
    <cellStyle name="Comma 7 2" xfId="82" xr:uid="{901A2BC5-8720-448D-B405-22989DE0E8E2}"/>
    <cellStyle name="Comma 7 3" xfId="95" xr:uid="{6AB93502-2BCF-4D67-9193-17EE7109A642}"/>
    <cellStyle name="Comma 8" xfId="75" xr:uid="{AF1F5510-67B1-48F5-B215-73B9595709C0}"/>
    <cellStyle name="Comma 9" xfId="88" xr:uid="{EE93387E-7ECD-4B1C-BE41-8E85DCC257FD}"/>
    <cellStyle name="Comma0" xfId="4" xr:uid="{CF1246AD-B2DB-475D-9E7F-2EA465C1E143}"/>
    <cellStyle name="Currency 2" xfId="21" xr:uid="{FA7FB975-2C10-4ACA-BCC2-1CCB29C525B9}"/>
    <cellStyle name="Currency 2 2" xfId="52" xr:uid="{E0F15284-ADE7-4429-9B85-F1B90672706E}"/>
    <cellStyle name="Currency 2 2 2" xfId="147" xr:uid="{39E46E57-DBF3-4C6A-BD9F-443A79EB7FE9}"/>
    <cellStyle name="Currency 3" xfId="30" xr:uid="{4FAABEB1-454F-4914-8D38-4455ADD9D3FB}"/>
    <cellStyle name="Currency 3 2" xfId="67" xr:uid="{47B2A612-0558-4A11-B4BF-488881B9D4CB}"/>
    <cellStyle name="Currency 3 2 2" xfId="84" xr:uid="{77A9F9A8-8FE1-4A50-B6C3-6FD8E3379229}"/>
    <cellStyle name="Currency 3 2 3" xfId="97" xr:uid="{4A868F41-BD0E-4E9A-87BA-F0055F0392C3}"/>
    <cellStyle name="Currency 3 3" xfId="77" xr:uid="{819520D7-6541-404A-A841-0443A8E6F88F}"/>
    <cellStyle name="Currency 3 4" xfId="90" xr:uid="{F877054A-100F-4D21-81A9-6C8739BC957D}"/>
    <cellStyle name="Currency 4" xfId="64" xr:uid="{976BCACE-D67C-4C77-A711-C2EAA1198319}"/>
    <cellStyle name="Currency 5" xfId="3" xr:uid="{A678E153-F211-4124-AC75-833FF0195F8E}"/>
    <cellStyle name="Currency No Comma" xfId="5" xr:uid="{D3B074B6-7302-4BE6-B481-6091310616FB}"/>
    <cellStyle name="Currency0" xfId="6" xr:uid="{4857C9A0-1975-4D8A-B427-7E634D0BC5E1}"/>
    <cellStyle name="Date" xfId="7" xr:uid="{5D8B400B-5B10-4E7E-8651-5C7B9D2B41F7}"/>
    <cellStyle name="Fixed" xfId="8" xr:uid="{22D647D5-B865-4349-B6DD-1AC6881D1DFE}"/>
    <cellStyle name="General" xfId="53" xr:uid="{356BE4DA-E04A-4F74-9D90-3EE8CD7418BE}"/>
    <cellStyle name="Heading 1 2" xfId="71" xr:uid="{D72EAA97-D175-4427-91C4-EA261EDA1057}"/>
    <cellStyle name="Heading 2 2" xfId="72" xr:uid="{65BA1EA8-C5D1-44D2-8068-8199F233C29F}"/>
    <cellStyle name="Hyperlink 2" xfId="54" xr:uid="{D4B641FE-99A9-4188-B7F8-C566FBE476D6}"/>
    <cellStyle name="Input 2" xfId="73" xr:uid="{4BC8B0A9-2138-46FC-811B-02E00E589A6A}"/>
    <cellStyle name="MCP" xfId="9" xr:uid="{7B3F146B-54C2-4288-B476-423E39A65F5A}"/>
    <cellStyle name="nONE" xfId="55" xr:uid="{5298FDF7-49AB-4FA5-9C0E-25AA469E46DE}"/>
    <cellStyle name="noninput" xfId="10" xr:uid="{7C8AFD73-E8AE-4A7C-9381-58C9A6AFB6E4}"/>
    <cellStyle name="Normal" xfId="0" builtinId="0"/>
    <cellStyle name="Normal 10" xfId="146" xr:uid="{D5950E01-0307-4EF9-95E2-35D6E6256D0A}"/>
    <cellStyle name="Normal 10 2 2" xfId="148" xr:uid="{462AF2A5-76DA-40C2-BEC5-00D3504264C3}"/>
    <cellStyle name="Normal 11" xfId="101" xr:uid="{7AC20F17-6E04-4F68-B811-E752DBA7039A}"/>
    <cellStyle name="Normal 12" xfId="137" xr:uid="{2E0C2BB2-4FCE-4FB5-B7AE-2DF9C4968172}"/>
    <cellStyle name="Normal 13" xfId="2" xr:uid="{25CFE9EE-FE1C-4FCA-9CD4-5D08984D8919}"/>
    <cellStyle name="Normal 14" xfId="152" xr:uid="{A6EBC98B-3848-447F-8C8B-439B803D430C}"/>
    <cellStyle name="Normal 2" xfId="22" xr:uid="{F9BDE912-2CD6-4CE2-B2F6-D15F91BE3453}"/>
    <cellStyle name="Normal 2 2" xfId="23" xr:uid="{476391FE-F208-459D-A75F-A91EC12E8380}"/>
    <cellStyle name="Normal 2 3" xfId="56" xr:uid="{F15B0BEB-D12C-476A-81BD-2F594DB1FBFB}"/>
    <cellStyle name="Normal 3" xfId="24" xr:uid="{D32386AE-270B-454E-99FE-031AAE8D6892}"/>
    <cellStyle name="Normal 3 2" xfId="57" xr:uid="{D5F6C476-D32A-4ED8-B78A-81AC81FA8BAE}"/>
    <cellStyle name="Normal 3 3" xfId="138" xr:uid="{20313608-DDAD-4BA2-B988-9E6D6E206432}"/>
    <cellStyle name="Normal 4" xfId="25" xr:uid="{B92B58DD-5B53-4778-A804-91D25ECC100F}"/>
    <cellStyle name="Normal 4 2" xfId="26" xr:uid="{6733A89A-D7B7-44DD-8C56-649EC0CB9E46}"/>
    <cellStyle name="Normal 4 2 2" xfId="66" xr:uid="{F169FBA9-24B5-423D-9591-D738916272BF}"/>
    <cellStyle name="Normal 4 2 2 2" xfId="83" xr:uid="{1DBF305C-FD63-49C1-B5D9-5C24F756DBEA}"/>
    <cellStyle name="Normal 4 2 2 3" xfId="96" xr:uid="{30597732-80FF-4D7A-92C1-6ECEC96F09A6}"/>
    <cellStyle name="Normal 4 2 3" xfId="76" xr:uid="{EEDF42CD-036A-4572-8B95-B30EE193D45C}"/>
    <cellStyle name="Normal 4 2 4" xfId="89" xr:uid="{F313DE60-8CE2-439D-A127-C32D44DC11CD}"/>
    <cellStyle name="Normal 4 3" xfId="139" xr:uid="{6AB9024B-1DF6-4991-B309-C94BAE474E2D}"/>
    <cellStyle name="Normal 5" xfId="27" xr:uid="{778D9AC0-320A-4526-8A21-FAC499FB623A}"/>
    <cellStyle name="Normal 5 2" xfId="140" xr:uid="{C0CFFD7E-43F2-4453-91A6-9780A6D5BED6}"/>
    <cellStyle name="Normal 6" xfId="28" xr:uid="{39391120-103A-41A7-8FF9-221521E6B51C}"/>
    <cellStyle name="Normal 7" xfId="58" xr:uid="{ED455752-B4A5-4FA1-A2BC-D39E74CE2851}"/>
    <cellStyle name="Normal 7 2" xfId="70" xr:uid="{0E7967DA-3227-4FDB-8D4C-55E3B19FC1B6}"/>
    <cellStyle name="Normal 7 2 2" xfId="87" xr:uid="{8F78E5E9-D923-4785-828B-E3B7C26BD196}"/>
    <cellStyle name="Normal 7 2 3" xfId="100" xr:uid="{E69E0D9F-F4A4-4F65-815D-F56E9D7D4519}"/>
    <cellStyle name="Normal 7 3" xfId="80" xr:uid="{35353492-6386-4D40-8934-66B688E44605}"/>
    <cellStyle name="Normal 7 4" xfId="93" xr:uid="{29396DDA-4429-476E-B303-C72A7C39A682}"/>
    <cellStyle name="Normal 7 5" xfId="141" xr:uid="{0F984789-2575-47AC-B4CF-E873E7C33420}"/>
    <cellStyle name="Normal 8" xfId="63" xr:uid="{71D6A655-051F-43F6-8C08-0202988A7BD3}"/>
    <cellStyle name="Normal 8 2" xfId="143" xr:uid="{F361BE4E-E137-4466-A6EC-60F724F3A7B2}"/>
    <cellStyle name="Normal 8 3" xfId="142" xr:uid="{9A4FE32D-AD23-420B-9E4C-D04FC33703FD}"/>
    <cellStyle name="Normal 9" xfId="61" xr:uid="{F5240739-57C7-4622-BCFC-18FFCDDB273D}"/>
    <cellStyle name="Normal 9 2" xfId="81" xr:uid="{3EAA9F73-ABDC-497F-877D-FED8CC322346}"/>
    <cellStyle name="Normal 9 3" xfId="94" xr:uid="{AFFEF35B-2D1A-4A29-BD58-EF29C2557782}"/>
    <cellStyle name="Normal 9 4" xfId="144" xr:uid="{F0579DA0-A93C-46B0-8F0C-607957399CA7}"/>
    <cellStyle name="Password" xfId="11" xr:uid="{AF60C6AF-8A9B-425A-8CEB-865478739477}"/>
    <cellStyle name="Percent 2" xfId="29" xr:uid="{8319B80B-D3C3-4026-B52F-3A570E60AB47}"/>
    <cellStyle name="Percent 2 2 2" xfId="149" xr:uid="{3F92A1F7-37D7-4B31-8DB7-46307E4A2EE7}"/>
    <cellStyle name="Percent 3" xfId="32" xr:uid="{C2E0D864-8BBD-4AEC-9CA2-F28C171AC2F0}"/>
    <cellStyle name="Percent 3 2" xfId="69" xr:uid="{E7BA80EC-FE95-4ABA-920F-0D8DAE1E2B8A}"/>
    <cellStyle name="Percent 3 2 2" xfId="86" xr:uid="{3A8023BC-D465-4CB3-B053-5CBDA18F7DB2}"/>
    <cellStyle name="Percent 3 2 3" xfId="99" xr:uid="{96ECA79C-7A81-4613-B93F-03796479DF0E}"/>
    <cellStyle name="Percent 3 3" xfId="79" xr:uid="{BFBDCBB2-FBAE-4694-A7BA-4E97512DA918}"/>
    <cellStyle name="Percent 3 4" xfId="92" xr:uid="{0D5C416B-1B9F-417E-BCAE-210B063B9158}"/>
    <cellStyle name="Percent 4" xfId="65" xr:uid="{3B53306C-2257-4D69-9C9C-8F3ED32258B7}"/>
    <cellStyle name="Percent 5" xfId="15" xr:uid="{66EAA7B6-2F9D-4CCE-BE35-87523006899C}"/>
    <cellStyle name="SAPBorder" xfId="121" xr:uid="{30593DCF-0F3A-4015-92F8-F2810CC13B36}"/>
    <cellStyle name="SAPDataCell" xfId="104" xr:uid="{5F6057E1-5ECC-4491-A7FA-99F13FBFF6C2}"/>
    <cellStyle name="SAPDataTotalCell" xfId="105" xr:uid="{D8D031FF-C2FB-4F44-AF3D-8D41177414C3}"/>
    <cellStyle name="SAPDimensionCell" xfId="103" xr:uid="{BDD6F165-6988-451D-B192-432AAADBA390}"/>
    <cellStyle name="SAPEditableDataCell" xfId="106" xr:uid="{78BAD7B4-C986-4424-9B15-707563F9AAAB}"/>
    <cellStyle name="SAPEditableDataTotalCell" xfId="109" xr:uid="{4AA5033F-A577-41C6-AA9B-B28EBA838258}"/>
    <cellStyle name="SAPEmphasized" xfId="129" xr:uid="{FD4C9C93-C318-4E2E-A0D6-060ADC7BAA55}"/>
    <cellStyle name="SAPEmphasizedEditableDataCell" xfId="131" xr:uid="{1B67BF58-31EB-43A9-BC04-1C4973749EA2}"/>
    <cellStyle name="SAPEmphasizedEditableDataTotalCell" xfId="132" xr:uid="{5F279A95-5906-435E-9708-D9B518ED20E7}"/>
    <cellStyle name="SAPEmphasizedLockedDataCell" xfId="135" xr:uid="{6EC22BF4-E7CC-42BB-B078-DB271E530C28}"/>
    <cellStyle name="SAPEmphasizedLockedDataTotalCell" xfId="136" xr:uid="{ACE4DB62-433F-4789-BF71-60147C832210}"/>
    <cellStyle name="SAPEmphasizedReadonlyDataCell" xfId="133" xr:uid="{ED77733B-226C-4D2A-BC0F-979C09EEC249}"/>
    <cellStyle name="SAPEmphasizedReadonlyDataTotalCell" xfId="134" xr:uid="{FEA73259-D4F5-45FB-A221-FEA0874F86D0}"/>
    <cellStyle name="SAPEmphasizedTotal" xfId="130" xr:uid="{E940BACC-061F-48CD-8FDE-EEA8AF8D73A4}"/>
    <cellStyle name="SAPExceptionLevel1" xfId="112" xr:uid="{97D15729-4705-49F3-8212-203F04DC8AD9}"/>
    <cellStyle name="SAPExceptionLevel2" xfId="113" xr:uid="{B3A0C8FD-F0D1-44C4-A4B5-5075E92C6995}"/>
    <cellStyle name="SAPExceptionLevel3" xfId="114" xr:uid="{67F7F0FD-A051-443D-8148-E22E84FEFC05}"/>
    <cellStyle name="SAPExceptionLevel4" xfId="115" xr:uid="{0ED26492-DB6C-4C8C-B298-F4AEDFBFE88C}"/>
    <cellStyle name="SAPExceptionLevel5" xfId="116" xr:uid="{27189B4F-8539-49DE-AB78-E04D098EDA1C}"/>
    <cellStyle name="SAPExceptionLevel6" xfId="117" xr:uid="{6B98D2A2-B7CB-4BAB-9F46-3A74805190E3}"/>
    <cellStyle name="SAPExceptionLevel7" xfId="118" xr:uid="{5A6BA55A-5730-4498-A246-495CE248BB97}"/>
    <cellStyle name="SAPExceptionLevel8" xfId="119" xr:uid="{CF9C7AE3-F556-48C2-BD24-A00BE8592179}"/>
    <cellStyle name="SAPExceptionLevel9" xfId="120" xr:uid="{3A4BB4E9-9E67-407A-A7EE-43F7185CEB24}"/>
    <cellStyle name="SAPHierarchyCell0" xfId="124" xr:uid="{2C4AA351-0CB2-4A9D-BFA6-1E2EDFCE184E}"/>
    <cellStyle name="SAPHierarchyCell1" xfId="125" xr:uid="{48F15091-5D1D-4196-AE45-568344BAB663}"/>
    <cellStyle name="SAPHierarchyCell2" xfId="126" xr:uid="{F9C058C5-1284-4741-97A2-0AF1B212B49F}"/>
    <cellStyle name="SAPHierarchyCell3" xfId="127" xr:uid="{C04F54D0-F949-4FBB-8894-660A530B3D1C}"/>
    <cellStyle name="SAPHierarchyCell4" xfId="128" xr:uid="{5D21FBD8-4B88-4A00-8DEF-1377A7A7060D}"/>
    <cellStyle name="SAPLockedDataCell" xfId="108" xr:uid="{19F292E5-A5CF-41C3-880A-41D47C869AA1}"/>
    <cellStyle name="SAPLockedDataTotalCell" xfId="111" xr:uid="{169FBFD2-E3BB-4045-85D2-3A21D2F0A92C}"/>
    <cellStyle name="SAPMemberCell" xfId="122" xr:uid="{718E1F9C-0ADD-42BD-B84E-639EF853DEA3}"/>
    <cellStyle name="SAPMemberTotalCell" xfId="123" xr:uid="{9256D12C-FADC-4F27-AECC-6BD8F8285F82}"/>
    <cellStyle name="SAPReadonlyDataCell" xfId="107" xr:uid="{A80157DF-5881-4366-BAA3-A1388FC27168}"/>
    <cellStyle name="SAPReadonlyDataTotalCell" xfId="110" xr:uid="{6A51DEEE-980E-40A6-BC5B-71137EF59520}"/>
    <cellStyle name="Sheet Title" xfId="59" xr:uid="{94508316-2654-45E7-A6C4-BE3919A9A63A}"/>
    <cellStyle name="Total 2" xfId="74" xr:uid="{C645479F-DB66-4A4F-B584-B3BDB51550CC}"/>
    <cellStyle name="TRANSMISSION RELIABILITY PORTION OF PROJECT" xfId="60" xr:uid="{6FF60918-1431-41B4-832B-7300F13158CE}"/>
    <cellStyle name="Unprot" xfId="12" xr:uid="{B0D56046-B075-4E36-991D-972E5048A70C}"/>
    <cellStyle name="Unprot$" xfId="13" xr:uid="{C733B4BE-B4D6-4FF3-A8C3-473F42A9A3AB}"/>
    <cellStyle name="Unprotect" xfId="14" xr:uid="{15B85697-726D-4416-8E3B-055D7AC34C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8DA19-9EC4-40CC-8210-1FEB11D89E74}">
  <dimension ref="A1:L15"/>
  <sheetViews>
    <sheetView tabSelected="1" workbookViewId="0">
      <selection activeCell="I11" sqref="I11"/>
    </sheetView>
  </sheetViews>
  <sheetFormatPr defaultRowHeight="14.4"/>
  <cols>
    <col min="1" max="1" width="11.88671875" bestFit="1" customWidth="1"/>
    <col min="2" max="2" width="14.88671875" bestFit="1" customWidth="1"/>
    <col min="4" max="4" width="16.33203125" bestFit="1" customWidth="1"/>
    <col min="5" max="5" width="16.33203125" customWidth="1"/>
    <col min="6" max="6" width="21.88671875" bestFit="1" customWidth="1"/>
    <col min="7" max="7" width="21.88671875" customWidth="1"/>
    <col min="8" max="8" width="44.33203125" customWidth="1"/>
    <col min="9" max="9" width="19" bestFit="1" customWidth="1"/>
    <col min="10" max="10" width="16.5546875" customWidth="1"/>
    <col min="11" max="11" width="18.77734375" customWidth="1"/>
  </cols>
  <sheetData>
    <row r="1" spans="1:12">
      <c r="B1" s="14" t="s">
        <v>8</v>
      </c>
      <c r="C1" s="14"/>
      <c r="D1" s="4"/>
      <c r="E1" s="4"/>
      <c r="F1" s="4"/>
      <c r="G1" s="4"/>
      <c r="I1" s="15" t="s">
        <v>25</v>
      </c>
      <c r="J1" s="15" t="s">
        <v>21</v>
      </c>
      <c r="K1" s="15" t="s">
        <v>22</v>
      </c>
    </row>
    <row r="2" spans="1:12">
      <c r="A2" t="s">
        <v>2</v>
      </c>
      <c r="B2" t="s">
        <v>6</v>
      </c>
      <c r="C2" t="s">
        <v>7</v>
      </c>
      <c r="D2" t="s">
        <v>9</v>
      </c>
      <c r="E2" t="s">
        <v>10</v>
      </c>
      <c r="F2" t="s">
        <v>11</v>
      </c>
      <c r="G2" t="s">
        <v>12</v>
      </c>
      <c r="I2" s="15"/>
      <c r="J2" s="15"/>
      <c r="K2" s="15"/>
    </row>
    <row r="3" spans="1:12">
      <c r="A3" s="4">
        <v>2021</v>
      </c>
      <c r="B3">
        <v>39.24</v>
      </c>
      <c r="C3">
        <v>29.28</v>
      </c>
      <c r="D3" s="1">
        <v>4198961</v>
      </c>
      <c r="E3" s="1">
        <f>-(41805222)</f>
        <v>-41805222</v>
      </c>
      <c r="F3" s="1">
        <f>-31624700</f>
        <v>-31624700</v>
      </c>
      <c r="G3" s="1">
        <f t="shared" ref="G3:G6" si="0">E3-F3</f>
        <v>-10180522</v>
      </c>
      <c r="H3" t="s">
        <v>3</v>
      </c>
      <c r="I3" s="2">
        <v>50601642</v>
      </c>
      <c r="J3" s="13">
        <v>736778.94154956168</v>
      </c>
      <c r="K3" s="3">
        <f>I3/J3</f>
        <v>68.679544360452013</v>
      </c>
      <c r="L3" t="s">
        <v>0</v>
      </c>
    </row>
    <row r="4" spans="1:12">
      <c r="A4" s="4">
        <v>2022</v>
      </c>
      <c r="B4">
        <v>50.81</v>
      </c>
      <c r="C4">
        <f>33.48</f>
        <v>33.479999999999997</v>
      </c>
      <c r="D4" s="1">
        <f>4181079</f>
        <v>4181079</v>
      </c>
      <c r="E4" s="1">
        <f>-72671801</f>
        <v>-72671801</v>
      </c>
      <c r="F4" s="1">
        <f>-59404621</f>
        <v>-59404621</v>
      </c>
      <c r="G4" s="1">
        <f t="shared" si="0"/>
        <v>-13267180</v>
      </c>
      <c r="H4" t="s">
        <v>4</v>
      </c>
      <c r="I4" s="2">
        <v>64898432</v>
      </c>
      <c r="J4" s="2">
        <v>659810</v>
      </c>
      <c r="K4" s="3">
        <f>I4/J4</f>
        <v>98.35927312408117</v>
      </c>
      <c r="L4" t="s">
        <v>1</v>
      </c>
    </row>
    <row r="5" spans="1:12">
      <c r="A5" s="4" t="s">
        <v>13</v>
      </c>
      <c r="B5" s="3">
        <v>58.3</v>
      </c>
      <c r="C5" s="3">
        <f>35.57</f>
        <v>35.57</v>
      </c>
      <c r="D5" s="1">
        <f>3850048</f>
        <v>3850048</v>
      </c>
      <c r="E5" s="1">
        <f>-87484705</f>
        <v>-87484705</v>
      </c>
      <c r="F5" s="1">
        <f>-72736234</f>
        <v>-72736234</v>
      </c>
      <c r="G5" s="1">
        <f t="shared" si="0"/>
        <v>-14748471</v>
      </c>
      <c r="H5" t="s">
        <v>5</v>
      </c>
      <c r="I5" s="13">
        <v>55858612.407238804</v>
      </c>
      <c r="J5" s="13">
        <v>531787.68487499608</v>
      </c>
      <c r="K5" s="3">
        <f>I5/J5</f>
        <v>105.03931173278134</v>
      </c>
      <c r="L5" t="s">
        <v>24</v>
      </c>
    </row>
    <row r="6" spans="1:12">
      <c r="A6" s="7" t="s">
        <v>14</v>
      </c>
      <c r="B6" s="8">
        <f>C6+E11/(D6/2)</f>
        <v>55.701191954541436</v>
      </c>
      <c r="C6" s="8">
        <f>35.57</f>
        <v>35.57</v>
      </c>
      <c r="D6" s="9">
        <f>4081607</f>
        <v>4081607</v>
      </c>
      <c r="E6" s="9">
        <f>-E11</f>
        <v>-41083807</v>
      </c>
      <c r="F6" s="10">
        <f>-30975426</f>
        <v>-30975426</v>
      </c>
      <c r="G6" s="10">
        <f t="shared" si="0"/>
        <v>-10108381</v>
      </c>
      <c r="H6" s="11" t="s">
        <v>23</v>
      </c>
      <c r="I6" s="2"/>
      <c r="J6" s="2"/>
    </row>
    <row r="7" spans="1:12">
      <c r="G7" s="2">
        <f>SUM(G3:G6)</f>
        <v>-48304554</v>
      </c>
    </row>
    <row r="8" spans="1:12">
      <c r="A8" t="s">
        <v>15</v>
      </c>
      <c r="B8" s="1" t="s">
        <v>16</v>
      </c>
    </row>
    <row r="9" spans="1:12">
      <c r="A9" s="12" t="s">
        <v>17</v>
      </c>
      <c r="B9" s="6" t="s">
        <v>18</v>
      </c>
    </row>
    <row r="10" spans="1:12">
      <c r="B10" s="5" t="s">
        <v>19</v>
      </c>
    </row>
    <row r="11" spans="1:12">
      <c r="B11" s="6" t="s">
        <v>20</v>
      </c>
      <c r="E11" s="2">
        <f>41083807</f>
        <v>41083807</v>
      </c>
    </row>
    <row r="12" spans="1:12">
      <c r="B12" s="6"/>
    </row>
    <row r="15" spans="1:12">
      <c r="B15" s="1"/>
    </row>
  </sheetData>
  <sortState xmlns:xlrd2="http://schemas.microsoft.com/office/spreadsheetml/2017/richdata2" ref="A3:H5">
    <sortCondition ref="A3:A5"/>
  </sortState>
  <mergeCells count="4">
    <mergeCell ref="B1:C1"/>
    <mergeCell ref="I1:I2"/>
    <mergeCell ref="J1:J2"/>
    <mergeCell ref="K1:K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EC72E5D22E394D4DB7434C6DBCF5FAC0" ma:contentTypeVersion="44" ma:contentTypeDescription="" ma:contentTypeScope="" ma:versionID="f7bccf6ad2485618662af5cc389d7f26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5371b12cbd0ca12feeca5b6edfa8e73e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Exhibit - Final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Plan</CaseType>
    <IndustryCode xmlns="dc463f71-b30c-4ab2-9473-d307f9d35888">140</IndustryCode>
    <CaseStatus xmlns="dc463f71-b30c-4ab2-9473-d307f9d35888">Formal</CaseStatus>
    <OpenedDate xmlns="dc463f71-b30c-4ab2-9473-d307f9d35888">2021-11-01T07:00:00+00:00</OpenedDate>
    <SignificantOrder xmlns="dc463f71-b30c-4ab2-9473-d307f9d35888">false</SignificantOrder>
    <Date1 xmlns="dc463f71-b30c-4ab2-9473-d307f9d35888">2024-10-08T07:00:00+00:00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PacifiCorp</CaseCompanyNames>
    <Nickname xmlns="http://schemas.microsoft.com/sharepoint/v3" xsi:nil="true"/>
    <DocketNumber xmlns="dc463f71-b30c-4ab2-9473-d307f9d35888">210829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724F640A-D8A9-41C6-B80A-70E558BAC826}"/>
</file>

<file path=customXml/itemProps2.xml><?xml version="1.0" encoding="utf-8"?>
<ds:datastoreItem xmlns:ds="http://schemas.openxmlformats.org/officeDocument/2006/customXml" ds:itemID="{CEA7271A-19FF-4260-A2B9-D26D916316A0}"/>
</file>

<file path=customXml/itemProps3.xml><?xml version="1.0" encoding="utf-8"?>
<ds:datastoreItem xmlns:ds="http://schemas.openxmlformats.org/officeDocument/2006/customXml" ds:itemID="{B5B1D54F-71DB-4672-A9CA-CAE9570CCE53}"/>
</file>

<file path=customXml/itemProps4.xml><?xml version="1.0" encoding="utf-8"?>
<ds:datastoreItem xmlns:ds="http://schemas.openxmlformats.org/officeDocument/2006/customXml" ds:itemID="{41EF3CA2-7173-416B-A72C-34747C1DE7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PCAM $ per MWh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Earle</dc:creator>
  <cp:lastModifiedBy>Robert Earle</cp:lastModifiedBy>
  <dcterms:created xsi:type="dcterms:W3CDTF">2024-03-07T14:42:44Z</dcterms:created>
  <dcterms:modified xsi:type="dcterms:W3CDTF">2024-10-07T14:46:29Z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0x0101006E56B4D1795A2E4DB2F0B01679ED314A00EC72E5D22E394D4DB7434C6DBCF5FAC0</vt:lpwstr>
  </property>
  <property fmtid="{D5CDD505-2E9C-101B-9397-08002B2CF9AE}" pid="3" name="_docset_NoMedatataSyncRequired">
    <vt:lpwstr>False</vt:lpwstr>
  </property>
</Properties>
</file>