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9. September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A4" i="2" l="1"/>
  <c r="A3" i="2"/>
  <c r="D84" i="2" l="1"/>
  <c r="D66" i="2"/>
  <c r="D46" i="2"/>
  <c r="D18" i="2"/>
  <c r="D19" i="2" s="1"/>
  <c r="D37" i="2" l="1"/>
  <c r="D28" i="2" l="1"/>
  <c r="D80" i="2" l="1"/>
  <c r="D73" i="2"/>
  <c r="D85" i="2" s="1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<sst xmlns="http://schemas.openxmlformats.org/spreadsheetml/2006/main" count="77" uniqueCount="33">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</sst>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89</xdr:row>
      <xdr:rowOff>19050</xdr:rowOff>
    </xdr:from>
    <xdr:to>
      <xdr:col>11</xdr:col>
      <xdr:colOff>127000</xdr:colOff>
      <xdr:row>111</xdr:row>
      <xdr:rowOff>1994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11899900"/>
          <a:ext cx="7315200" cy="3011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82" activePane="bottomLeft" state="frozen"/>
      <selection pane="bottomLeft" activeCell="L83" sqref="L83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6" t="s">
        <v>25</v>
      </c>
      <c r="B1" s="57"/>
      <c r="C1" s="57"/>
      <c r="D1" s="57"/>
    </row>
    <row r="2" spans="1:13" x14ac:dyDescent="0.25">
      <c r="A2" s="56" t="s">
        <v>27</v>
      </c>
      <c r="B2" s="57"/>
      <c r="C2" s="57"/>
      <c r="D2" s="57"/>
    </row>
    <row r="3" spans="1:13" x14ac:dyDescent="0.25">
      <c r="A3" s="58">
        <f>D8</f>
        <v>44439</v>
      </c>
      <c r="B3" s="59" t="s">
        <v>26</v>
      </c>
      <c r="C3" s="59"/>
      <c r="D3" s="59"/>
    </row>
    <row r="4" spans="1:13" x14ac:dyDescent="0.25">
      <c r="A4" s="60">
        <f>YEAR(D8)</f>
        <v>2021</v>
      </c>
      <c r="B4" s="61"/>
      <c r="C4" s="61"/>
      <c r="D4" s="61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44439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388819.88000000006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-61654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821.99</v>
      </c>
      <c r="E16" s="15"/>
      <c r="F16" s="16"/>
    </row>
    <row r="17" spans="1:14" x14ac:dyDescent="0.25">
      <c r="A17" s="6"/>
      <c r="B17" s="6" t="s">
        <v>6</v>
      </c>
      <c r="C17" s="6"/>
      <c r="D17" s="19">
        <v>-2787.74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-63619.75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325200.13000000006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3610711.59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-516194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13458.29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21021.79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-481713.92000000004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3128997.67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48678217.610000014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-624783</v>
      </c>
      <c r="E43" s="15"/>
      <c r="F43" s="25"/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119808.58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-504974.42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48173243.190000013</v>
      </c>
      <c r="E47" s="15"/>
      <c r="F47" s="2"/>
      <c r="I47" s="54"/>
      <c r="J47" s="55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3196593.87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6906542.8399999999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6906542.8399999999</v>
      </c>
      <c r="E55" s="15"/>
    </row>
    <row r="56" spans="1:14" x14ac:dyDescent="0.25">
      <c r="A56" s="6"/>
      <c r="B56" s="6" t="s">
        <v>8</v>
      </c>
      <c r="C56" s="6"/>
      <c r="D56" s="35">
        <f>+D55+D50</f>
        <v>10103136.710000001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-1999840.97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-3891998.93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-3891998.93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-5891839.9000000004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83280.5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19">
        <v>9438.44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9438.44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92718.94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30762.81</v>
      </c>
      <c r="E77" s="15"/>
      <c r="F77" s="2"/>
    </row>
    <row r="78" spans="1:14" x14ac:dyDescent="0.25">
      <c r="A78" s="30"/>
      <c r="B78" s="6" t="s">
        <v>21</v>
      </c>
      <c r="C78" s="30"/>
      <c r="D78" s="19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-5866.66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-5866.66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24896.15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53988545.290000014</v>
      </c>
      <c r="E84" s="15"/>
      <c r="F84" s="43">
        <f>SUM(D12,D22,D32,D50,D59,D70,D77)</f>
        <v>5310327.68</v>
      </c>
      <c r="G84" s="44">
        <f>+F84-D84</f>
        <v>-48678217.610000014</v>
      </c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1967807.5999999999</v>
      </c>
      <c r="E85" s="15"/>
      <c r="F85" s="46">
        <f>SUM(D18+D28+D37+D55+D66+D73+D80)</f>
        <v>2472782.0199999996</v>
      </c>
      <c r="G85" s="44">
        <f t="shared" ref="G85:G88" si="0">+F85-D85</f>
        <v>504974.41999999969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55956352.890000008</v>
      </c>
      <c r="E86" s="15"/>
      <c r="F86" s="43">
        <f>SUM(F84:F85)</f>
        <v>7783109.6999999993</v>
      </c>
      <c r="G86" s="44">
        <f t="shared" si="0"/>
        <v>-48173243.190000013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51627440.99000001</v>
      </c>
      <c r="E87" s="15"/>
      <c r="F87" s="48">
        <f>+D19+D29+D38</f>
        <v>3454197.8</v>
      </c>
      <c r="G87" s="44">
        <f t="shared" si="0"/>
        <v>-48173243.190000013</v>
      </c>
    </row>
    <row r="88" spans="1:10" ht="11" thickBot="1" x14ac:dyDescent="0.3">
      <c r="A88" s="6" t="s">
        <v>18</v>
      </c>
      <c r="B88" s="6"/>
      <c r="C88" s="6"/>
      <c r="D88" s="49">
        <f>+D81+D74+D67+D56</f>
        <v>4328911.9000000004</v>
      </c>
      <c r="E88" s="15"/>
      <c r="F88" s="43">
        <f>+F86-F87</f>
        <v>4328911.8999999994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2021-09-16T07:00:00+00:00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EF6ED4F-930D-46F2-9737-B6D6E9E7FDF2}"/>
</file>

<file path=customXml/itemProps3.xml><?xml version="1.0" encoding="utf-8"?>
<ds:datastoreItem xmlns:ds="http://schemas.openxmlformats.org/officeDocument/2006/customXml" ds:itemID="{3B795B8B-5C94-41DD-B9C5-C9DD8D541FCA}"/>
</file>

<file path=customXml/itemProps4.xml><?xml version="1.0" encoding="utf-8"?>
<ds:datastoreItem xmlns:ds="http://schemas.openxmlformats.org/officeDocument/2006/customXml" ds:itemID="{B6B03A00-11BA-4725-8166-7520436B50B3}"/>
</file>

<file path=customXml/itemProps5.xml><?xml version="1.0" encoding="utf-8"?>
<ds:datastoreItem xmlns:ds="http://schemas.openxmlformats.org/officeDocument/2006/customXml" ds:itemID="{271A0BEC-0AA6-42B4-948C-389404F62A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2021-09-08T17:00:26Z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