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</sheets>
  <definedNames/>
  <calcPr fullCalcOnLoad="1"/>
</workbook>
</file>

<file path=xl/sharedStrings.xml><?xml version="1.0" encoding="utf-8"?>
<sst xmlns="http://schemas.openxmlformats.org/spreadsheetml/2006/main" count="320" uniqueCount="54">
  <si>
    <t>Avista UE-011595</t>
  </si>
  <si>
    <t>Exhibit 17</t>
  </si>
  <si>
    <t>Commission scenarios</t>
  </si>
  <si>
    <t>Scenario 1:  Consistent High Power Costs</t>
  </si>
  <si>
    <t>Assume:  Calendar 2003, beginning balance of $100M</t>
  </si>
  <si>
    <t>Months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</si>
  <si>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</si>
  <si>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</si>
  <si>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</si>
  <si>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</si>
  <si>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</si>
  <si>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</si>
  <si>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</si>
  <si>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</si>
  <si>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</si>
  <si>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</si>
  <si>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</si>
  <si>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</si>
  <si>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Beginning Balance</t>
  </si>
  <si>
    <t>Proposed Sch. 93 Surcharge Revenue</t>
  </si>
  <si>
    <t>End of Year Balance</t>
  </si>
  <si>
    <t>BASE Power Cost</t>
  </si>
  <si>
    <t>ACTUAL Power Cost</t>
  </si>
  <si>
    <t>WA Allocation</t>
  </si>
  <si>
    <t>WA</t>
  </si>
  <si>
    <t>Scenario 2:  Inconsistent Power Costs</t>
  </si>
  <si>
    <t>Scenario 3:  Low Power Costs</t>
  </si>
  <si>
    <t>Scenario 4:  VERY HIGH Power Costs</t>
  </si>
  <si>
    <t>Scenario 5:  Consistent High Power Costs</t>
  </si>
  <si>
    <t>Assume:  Calendar 2005, beginning balance of $0M</t>
  </si>
  <si>
    <t>ERM Example: AFTER Schedule 93 is Closed</t>
  </si>
  <si>
    <t>Scenario 6:  Inconsistent Power Costs</t>
  </si>
  <si>
    <t>Scenario 7:  Low Power Costs</t>
  </si>
  <si>
    <t>Scenario 8:  VERY HIGH Power Costs</t>
  </si>
  <si>
    <t>Cumulative</t>
  </si>
  <si>
    <t>WA Deferral</t>
  </si>
  <si>
    <t>Monthly</t>
  </si>
  <si>
    <t>System</t>
  </si>
  <si>
    <t>Difference</t>
  </si>
  <si>
    <t>Derived</t>
  </si>
  <si>
    <t>*1</t>
  </si>
  <si>
    <t>*2</t>
  </si>
  <si>
    <t>Proposed Surcharge Revenue</t>
  </si>
  <si>
    <t>*3</t>
  </si>
  <si>
    <t>Balance does not exceed threshhold of minus $27.8M.</t>
  </si>
  <si>
    <t>Avista makes no filing to reduce rates.</t>
  </si>
  <si>
    <t>(excluding carrying charges)</t>
  </si>
  <si>
    <t>ERM Example:  Prior to Zero Balance in Deferral Account</t>
  </si>
  <si>
    <t>Deferral entry</t>
  </si>
  <si>
    <t>Jan</t>
  </si>
  <si>
    <t xml:space="preserve">Cumulative </t>
  </si>
  <si>
    <t>At end of October the threshhold of $27.8M is surpassed and a surcharge would be requested during November.</t>
  </si>
  <si>
    <t>At end of September the threshhold of $27.8M is surpassed and a surcharge would be requested during October.</t>
  </si>
  <si>
    <t>The surcharge could be granted after the 90 day review period, i.e. after the beginning of the year.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</si>
</sst>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Fill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165" fontId="0" fillId="2" borderId="1" xfId="15" applyNumberFormat="1" applyFill="1" applyBorder="1" applyAlignment="1">
      <alignment/>
    </xf>
    <xf numFmtId="165" fontId="0" fillId="2" borderId="2" xfId="15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2" borderId="1" xfId="0" applyNumberFormat="1" applyFill="1" applyBorder="1" applyAlignment="1">
      <alignment/>
    </xf>
    <xf numFmtId="165" fontId="0" fillId="2" borderId="0" xfId="15" applyNumberFormat="1" applyFont="1" applyFill="1" applyAlignment="1">
      <alignment/>
    </xf>
    <xf numFmtId="9" fontId="0" fillId="0" borderId="0" xfId="19" applyFill="1" applyAlignment="1">
      <alignment horizontal="center"/>
    </xf>
    <xf numFmtId="10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0">
      <selection activeCell="A1" sqref="A1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customWidth="1"/>
    <col min="8" max="8" width="12.00390625" style="0" bestFit="1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47</v>
      </c>
    </row>
    <row r="8" ht="12.75">
      <c r="A8" s="11" t="s">
        <v>3</v>
      </c>
    </row>
    <row r="9" ht="12.75">
      <c r="A9" t="s">
        <v>4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4"/>
      <c r="C13" s="14"/>
      <c r="E13" s="1"/>
      <c r="H13" s="14"/>
    </row>
    <row r="14" spans="1:8" ht="12.75">
      <c r="A14" t="s">
        <v>49</v>
      </c>
      <c r="B14" s="15">
        <v>9.1</v>
      </c>
      <c r="C14" s="15">
        <v>18</v>
      </c>
      <c r="D14" s="4">
        <f>+C14-B14</f>
        <v>8.9</v>
      </c>
      <c r="E14" s="4">
        <f>ROUND(+D14*E$11,1)</f>
        <v>5.9</v>
      </c>
      <c r="F14" s="4">
        <f>+E14</f>
        <v>5.9</v>
      </c>
      <c r="G14" s="20">
        <f aca="true" t="shared" si="0" ref="G14:G25">IF((ABS(F14))&gt;9,(F14-9)*G$10,0)</f>
        <v>0</v>
      </c>
      <c r="H14" s="22">
        <f>+G14</f>
        <v>0</v>
      </c>
    </row>
    <row r="15" spans="1:8" ht="12.75">
      <c r="A15" t="s">
        <v>6</v>
      </c>
      <c r="B15" s="15">
        <v>7.3</v>
      </c>
      <c r="C15" s="15">
        <v>14</v>
      </c>
      <c r="D15" s="4">
        <f aca="true" t="shared" si="1" ref="D15:D25">+C15-B15</f>
        <v>6.7</v>
      </c>
      <c r="E15" s="4">
        <f aca="true" t="shared" si="2" ref="E15:E25">ROUND(+D15*E$11,1)</f>
        <v>4.4</v>
      </c>
      <c r="F15" s="4">
        <f>+F14+E15</f>
        <v>10.3</v>
      </c>
      <c r="G15" s="20">
        <f t="shared" si="0"/>
        <v>1.1700000000000006</v>
      </c>
      <c r="H15" s="22">
        <f>+G15-H14</f>
        <v>1.1700000000000006</v>
      </c>
    </row>
    <row r="16" spans="1:8" ht="12.75">
      <c r="A16" t="s">
        <v>7</v>
      </c>
      <c r="B16" s="15">
        <v>7.6</v>
      </c>
      <c r="C16" s="15">
        <v>14</v>
      </c>
      <c r="D16" s="4">
        <f t="shared" si="1"/>
        <v>6.4</v>
      </c>
      <c r="E16" s="4">
        <f t="shared" si="2"/>
        <v>4.2</v>
      </c>
      <c r="F16" s="4">
        <f aca="true" t="shared" si="3" ref="F16:F25">+F15+E16</f>
        <v>14.5</v>
      </c>
      <c r="G16" s="20">
        <f t="shared" si="0"/>
        <v>4.95</v>
      </c>
      <c r="H16" s="22">
        <f aca="true" t="shared" si="4" ref="H16:H25">+G16-G15</f>
        <v>3.7799999999999994</v>
      </c>
    </row>
    <row r="17" spans="1:8" ht="12.75">
      <c r="A17" t="s">
        <v>8</v>
      </c>
      <c r="B17" s="15">
        <v>3.5</v>
      </c>
      <c r="C17" s="15">
        <v>7</v>
      </c>
      <c r="D17" s="4">
        <f t="shared" si="1"/>
        <v>3.5</v>
      </c>
      <c r="E17" s="4">
        <f t="shared" si="2"/>
        <v>2.3</v>
      </c>
      <c r="F17" s="4">
        <f t="shared" si="3"/>
        <v>16.8</v>
      </c>
      <c r="G17" s="20">
        <f t="shared" si="0"/>
        <v>7.0200000000000005</v>
      </c>
      <c r="H17" s="22">
        <f t="shared" si="4"/>
        <v>2.0700000000000003</v>
      </c>
    </row>
    <row r="18" spans="1:8" ht="12.75">
      <c r="A18" t="s">
        <v>9</v>
      </c>
      <c r="B18" s="15">
        <v>-0.3</v>
      </c>
      <c r="C18" s="15">
        <v>5</v>
      </c>
      <c r="D18" s="4">
        <f t="shared" si="1"/>
        <v>5.3</v>
      </c>
      <c r="E18" s="4">
        <f t="shared" si="2"/>
        <v>3.5</v>
      </c>
      <c r="F18" s="4">
        <f t="shared" si="3"/>
        <v>20.3</v>
      </c>
      <c r="G18" s="20">
        <f t="shared" si="0"/>
        <v>10.170000000000002</v>
      </c>
      <c r="H18" s="22">
        <f t="shared" si="4"/>
        <v>3.1500000000000012</v>
      </c>
    </row>
    <row r="19" spans="1:8" ht="12.75">
      <c r="A19" t="s">
        <v>10</v>
      </c>
      <c r="B19" s="15">
        <v>-4.4</v>
      </c>
      <c r="C19" s="15">
        <v>4</v>
      </c>
      <c r="D19" s="4">
        <f t="shared" si="1"/>
        <v>8.4</v>
      </c>
      <c r="E19" s="4">
        <f t="shared" si="2"/>
        <v>5.6</v>
      </c>
      <c r="F19" s="4">
        <f t="shared" si="3"/>
        <v>25.9</v>
      </c>
      <c r="G19" s="20">
        <f t="shared" si="0"/>
        <v>15.209999999999999</v>
      </c>
      <c r="H19" s="22">
        <f t="shared" si="4"/>
        <v>5.039999999999997</v>
      </c>
    </row>
    <row r="20" spans="1:8" ht="12.75">
      <c r="A20" t="s">
        <v>11</v>
      </c>
      <c r="B20" s="15">
        <v>1.4</v>
      </c>
      <c r="C20" s="15">
        <v>4</v>
      </c>
      <c r="D20" s="4">
        <f t="shared" si="1"/>
        <v>2.6</v>
      </c>
      <c r="E20" s="4">
        <f t="shared" si="2"/>
        <v>1.7</v>
      </c>
      <c r="F20" s="4">
        <f t="shared" si="3"/>
        <v>27.599999999999998</v>
      </c>
      <c r="G20" s="20">
        <f t="shared" si="0"/>
        <v>16.74</v>
      </c>
      <c r="H20" s="22">
        <f t="shared" si="4"/>
        <v>1.5299999999999994</v>
      </c>
    </row>
    <row r="21" spans="1:8" ht="12.75">
      <c r="A21" t="s">
        <v>12</v>
      </c>
      <c r="B21" s="15">
        <v>8</v>
      </c>
      <c r="C21" s="15">
        <v>16</v>
      </c>
      <c r="D21" s="4">
        <f t="shared" si="1"/>
        <v>8</v>
      </c>
      <c r="E21" s="4">
        <f t="shared" si="2"/>
        <v>5.3</v>
      </c>
      <c r="F21" s="4">
        <f t="shared" si="3"/>
        <v>32.9</v>
      </c>
      <c r="G21" s="20">
        <f t="shared" si="0"/>
        <v>21.509999999999998</v>
      </c>
      <c r="H21" s="22">
        <f t="shared" si="4"/>
        <v>4.77</v>
      </c>
    </row>
    <row r="22" spans="1:8" ht="12.75">
      <c r="A22" t="s">
        <v>13</v>
      </c>
      <c r="B22" s="15">
        <v>7.1</v>
      </c>
      <c r="C22" s="15">
        <v>14</v>
      </c>
      <c r="D22" s="4">
        <f t="shared" si="1"/>
        <v>6.9</v>
      </c>
      <c r="E22" s="4">
        <f t="shared" si="2"/>
        <v>4.6</v>
      </c>
      <c r="F22" s="4">
        <f t="shared" si="3"/>
        <v>37.5</v>
      </c>
      <c r="G22" s="20">
        <f t="shared" si="0"/>
        <v>25.650000000000002</v>
      </c>
      <c r="H22" s="22">
        <f t="shared" si="4"/>
        <v>4.140000000000004</v>
      </c>
    </row>
    <row r="23" spans="1:8" ht="12.75">
      <c r="A23" t="s">
        <v>14</v>
      </c>
      <c r="B23" s="15">
        <v>9</v>
      </c>
      <c r="C23" s="15">
        <v>18</v>
      </c>
      <c r="D23" s="4">
        <f t="shared" si="1"/>
        <v>9</v>
      </c>
      <c r="E23" s="4">
        <f t="shared" si="2"/>
        <v>6</v>
      </c>
      <c r="F23" s="4">
        <f t="shared" si="3"/>
        <v>43.5</v>
      </c>
      <c r="G23" s="20">
        <f t="shared" si="0"/>
        <v>31.05</v>
      </c>
      <c r="H23" s="22">
        <f t="shared" si="4"/>
        <v>5.399999999999999</v>
      </c>
    </row>
    <row r="24" spans="1:8" ht="12.75">
      <c r="A24" t="s">
        <v>15</v>
      </c>
      <c r="B24" s="15">
        <v>9.3</v>
      </c>
      <c r="C24" s="15">
        <v>18</v>
      </c>
      <c r="D24" s="4">
        <f t="shared" si="1"/>
        <v>8.7</v>
      </c>
      <c r="E24" s="4">
        <f t="shared" si="2"/>
        <v>5.8</v>
      </c>
      <c r="F24" s="4">
        <f t="shared" si="3"/>
        <v>49.3</v>
      </c>
      <c r="G24" s="20">
        <f t="shared" si="0"/>
        <v>36.269999999999996</v>
      </c>
      <c r="H24" s="22">
        <f t="shared" si="4"/>
        <v>5.219999999999995</v>
      </c>
    </row>
    <row r="25" spans="1:8" ht="12.75">
      <c r="A25" s="7" t="s">
        <v>16</v>
      </c>
      <c r="B25" s="16">
        <v>8.2</v>
      </c>
      <c r="C25" s="16">
        <v>16</v>
      </c>
      <c r="D25" s="8">
        <f t="shared" si="1"/>
        <v>7.800000000000001</v>
      </c>
      <c r="E25" s="8">
        <f t="shared" si="2"/>
        <v>5.2</v>
      </c>
      <c r="F25" s="8">
        <f t="shared" si="3"/>
        <v>54.5</v>
      </c>
      <c r="G25" s="21">
        <f t="shared" si="0"/>
        <v>40.95</v>
      </c>
      <c r="H25" s="23">
        <f t="shared" si="4"/>
        <v>4.680000000000007</v>
      </c>
    </row>
    <row r="26" spans="1:8" ht="12.75">
      <c r="A26" t="s">
        <v>17</v>
      </c>
      <c r="B26" s="15">
        <f>SUM(B14:B25)</f>
        <v>65.8</v>
      </c>
      <c r="C26" s="15">
        <f>SUM(C14:C25)</f>
        <v>148</v>
      </c>
      <c r="D26" s="4">
        <f>SUM(D14:D25)</f>
        <v>82.2</v>
      </c>
      <c r="E26" s="4">
        <f>SUM(E14:E25)</f>
        <v>54.5</v>
      </c>
      <c r="F26" s="4"/>
      <c r="G26" s="4">
        <f>+G25</f>
        <v>40.95</v>
      </c>
      <c r="H26" s="15">
        <f>SUM(H14:H25)</f>
        <v>40.95</v>
      </c>
    </row>
    <row r="27" spans="2:8" ht="12.75">
      <c r="B27" s="4"/>
      <c r="C27" s="4"/>
      <c r="D27" s="4"/>
      <c r="E27" s="4"/>
      <c r="F27" s="4"/>
      <c r="G27" s="4"/>
      <c r="H27" s="14"/>
    </row>
    <row r="28" spans="1:8" ht="12.75">
      <c r="A28" t="s">
        <v>18</v>
      </c>
      <c r="B28" s="4"/>
      <c r="C28" s="4"/>
      <c r="D28" s="4"/>
      <c r="E28" s="4"/>
      <c r="F28" s="4"/>
      <c r="H28" s="15">
        <v>100</v>
      </c>
    </row>
    <row r="29" spans="1:8" ht="12.75">
      <c r="A29" t="s">
        <v>19</v>
      </c>
      <c r="B29" s="4"/>
      <c r="C29" s="4"/>
      <c r="D29" s="4"/>
      <c r="E29" s="4"/>
      <c r="F29" s="4"/>
      <c r="H29" s="15">
        <v>-28.2</v>
      </c>
    </row>
    <row r="30" spans="2:8" ht="12.75">
      <c r="B30" s="4"/>
      <c r="C30" s="4"/>
      <c r="D30" s="4"/>
      <c r="E30" s="4"/>
      <c r="F30" s="4"/>
      <c r="H30" s="15"/>
    </row>
    <row r="31" spans="1:8" ht="13.5" thickBot="1">
      <c r="A31" t="s">
        <v>20</v>
      </c>
      <c r="B31" s="4"/>
      <c r="C31" s="4"/>
      <c r="D31" s="4"/>
      <c r="E31" s="4"/>
      <c r="F31" s="4"/>
      <c r="H31" s="17">
        <f>+G26+H28+H29</f>
        <v>112.74999999999999</v>
      </c>
    </row>
    <row r="32" ht="13.5" thickTop="1">
      <c r="B32" t="s">
        <v>46</v>
      </c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7">
      <selection activeCell="F26" sqref="F26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customWidth="1"/>
    <col min="8" max="8" width="12.00390625" style="0" bestFit="1" customWidth="1"/>
  </cols>
  <sheetData>
    <row r="1" ht="12.75">
      <c r="A1" t="s">
        <v>0</v>
      </c>
    </row>
    <row r="2" ht="12.75">
      <c r="A2" t="s">
        <v>1</v>
      </c>
    </row>
    <row r="4" ht="12.75" customHeight="1">
      <c r="A4" t="s">
        <v>2</v>
      </c>
    </row>
    <row r="5" ht="12.75" customHeight="1"/>
    <row r="6" ht="12.75">
      <c r="A6" t="s">
        <v>47</v>
      </c>
    </row>
    <row r="8" ht="12.75">
      <c r="A8" s="11" t="s">
        <v>25</v>
      </c>
    </row>
    <row r="9" ht="12.75">
      <c r="A9" t="s">
        <v>4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4"/>
      <c r="C13" s="14"/>
      <c r="E13" s="1"/>
      <c r="H13" s="14"/>
    </row>
    <row r="14" spans="1:8" ht="12.75">
      <c r="A14" t="s">
        <v>49</v>
      </c>
      <c r="B14" s="15">
        <v>9.1</v>
      </c>
      <c r="C14" s="15">
        <v>12</v>
      </c>
      <c r="D14" s="4">
        <f>+C14-B14</f>
        <v>2.9000000000000004</v>
      </c>
      <c r="E14" s="4">
        <f>ROUND(+D14*E$11,1)</f>
        <v>1.9</v>
      </c>
      <c r="F14" s="4">
        <f>+E14</f>
        <v>1.9</v>
      </c>
      <c r="G14" s="20">
        <f aca="true" t="shared" si="0" ref="G14:G25">IF((ABS(F14))&gt;9,(F14-9)*G$10,0)</f>
        <v>0</v>
      </c>
      <c r="H14" s="15">
        <f>+G14</f>
        <v>0</v>
      </c>
    </row>
    <row r="15" spans="1:8" ht="12.75">
      <c r="A15" t="s">
        <v>6</v>
      </c>
      <c r="B15" s="15">
        <v>7.3</v>
      </c>
      <c r="C15" s="15">
        <v>6</v>
      </c>
      <c r="D15" s="4">
        <f aca="true" t="shared" si="1" ref="D15:D25">+C15-B15</f>
        <v>-1.2999999999999998</v>
      </c>
      <c r="E15" s="4">
        <f aca="true" t="shared" si="2" ref="E15:E25">ROUND(+D15*E$11,1)</f>
        <v>-0.9</v>
      </c>
      <c r="F15" s="4">
        <f>+F14+E15</f>
        <v>0.9999999999999999</v>
      </c>
      <c r="G15" s="20">
        <f t="shared" si="0"/>
        <v>0</v>
      </c>
      <c r="H15" s="15">
        <f>+G15-H14</f>
        <v>0</v>
      </c>
    </row>
    <row r="16" spans="1:8" ht="12.75">
      <c r="A16" t="s">
        <v>7</v>
      </c>
      <c r="B16" s="15">
        <v>7.6</v>
      </c>
      <c r="C16" s="15">
        <v>7</v>
      </c>
      <c r="D16" s="4">
        <f t="shared" si="1"/>
        <v>-0.5999999999999996</v>
      </c>
      <c r="E16" s="4">
        <f t="shared" si="2"/>
        <v>-0.4</v>
      </c>
      <c r="F16" s="4">
        <f aca="true" t="shared" si="3" ref="F16:F25">+F15+E16</f>
        <v>0.5999999999999999</v>
      </c>
      <c r="G16" s="20">
        <f t="shared" si="0"/>
        <v>0</v>
      </c>
      <c r="H16" s="15">
        <f aca="true" t="shared" si="4" ref="H16:H25">+G16-G15</f>
        <v>0</v>
      </c>
    </row>
    <row r="17" spans="1:8" ht="12.75">
      <c r="A17" t="s">
        <v>8</v>
      </c>
      <c r="B17" s="15">
        <v>3.5</v>
      </c>
      <c r="C17" s="15">
        <v>4</v>
      </c>
      <c r="D17" s="4">
        <f t="shared" si="1"/>
        <v>0.5</v>
      </c>
      <c r="E17" s="4">
        <f t="shared" si="2"/>
        <v>0.3</v>
      </c>
      <c r="F17" s="4">
        <f t="shared" si="3"/>
        <v>0.8999999999999999</v>
      </c>
      <c r="G17" s="20">
        <f t="shared" si="0"/>
        <v>0</v>
      </c>
      <c r="H17" s="15">
        <f t="shared" si="4"/>
        <v>0</v>
      </c>
    </row>
    <row r="18" spans="1:8" ht="12.75">
      <c r="A18" t="s">
        <v>9</v>
      </c>
      <c r="B18" s="15">
        <v>-0.3</v>
      </c>
      <c r="C18" s="15">
        <v>-1</v>
      </c>
      <c r="D18" s="4">
        <f t="shared" si="1"/>
        <v>-0.7</v>
      </c>
      <c r="E18" s="4">
        <f t="shared" si="2"/>
        <v>-0.5</v>
      </c>
      <c r="F18" s="4">
        <f t="shared" si="3"/>
        <v>0.3999999999999999</v>
      </c>
      <c r="G18" s="20">
        <f t="shared" si="0"/>
        <v>0</v>
      </c>
      <c r="H18" s="15">
        <f t="shared" si="4"/>
        <v>0</v>
      </c>
    </row>
    <row r="19" spans="1:8" ht="12.75">
      <c r="A19" t="s">
        <v>10</v>
      </c>
      <c r="B19" s="15">
        <v>-4.4</v>
      </c>
      <c r="C19" s="15">
        <v>-3</v>
      </c>
      <c r="D19" s="4">
        <f t="shared" si="1"/>
        <v>1.4000000000000004</v>
      </c>
      <c r="E19" s="4">
        <f t="shared" si="2"/>
        <v>0.9</v>
      </c>
      <c r="F19" s="4">
        <f t="shared" si="3"/>
        <v>1.2999999999999998</v>
      </c>
      <c r="G19" s="20">
        <f t="shared" si="0"/>
        <v>0</v>
      </c>
      <c r="H19" s="15">
        <f t="shared" si="4"/>
        <v>0</v>
      </c>
    </row>
    <row r="20" spans="1:8" ht="12.75">
      <c r="A20" t="s">
        <v>11</v>
      </c>
      <c r="B20" s="15">
        <v>1.4</v>
      </c>
      <c r="C20" s="15">
        <v>1</v>
      </c>
      <c r="D20" s="4">
        <f t="shared" si="1"/>
        <v>-0.3999999999999999</v>
      </c>
      <c r="E20" s="4">
        <f t="shared" si="2"/>
        <v>-0.3</v>
      </c>
      <c r="F20" s="4">
        <f t="shared" si="3"/>
        <v>0.9999999999999998</v>
      </c>
      <c r="G20" s="20">
        <f t="shared" si="0"/>
        <v>0</v>
      </c>
      <c r="H20" s="15">
        <f t="shared" si="4"/>
        <v>0</v>
      </c>
    </row>
    <row r="21" spans="1:8" ht="12.75">
      <c r="A21" t="s">
        <v>12</v>
      </c>
      <c r="B21" s="15">
        <v>8</v>
      </c>
      <c r="C21" s="15">
        <v>5</v>
      </c>
      <c r="D21" s="4">
        <f t="shared" si="1"/>
        <v>-3</v>
      </c>
      <c r="E21" s="4">
        <f t="shared" si="2"/>
        <v>-2</v>
      </c>
      <c r="F21" s="4">
        <f t="shared" si="3"/>
        <v>-1.0000000000000002</v>
      </c>
      <c r="G21" s="20">
        <f t="shared" si="0"/>
        <v>0</v>
      </c>
      <c r="H21" s="15">
        <f t="shared" si="4"/>
        <v>0</v>
      </c>
    </row>
    <row r="22" spans="1:8" ht="12.75">
      <c r="A22" t="s">
        <v>13</v>
      </c>
      <c r="B22" s="15">
        <v>7.1</v>
      </c>
      <c r="C22" s="15">
        <v>7</v>
      </c>
      <c r="D22" s="4">
        <f t="shared" si="1"/>
        <v>-0.09999999999999964</v>
      </c>
      <c r="E22" s="4">
        <f t="shared" si="2"/>
        <v>-0.1</v>
      </c>
      <c r="F22" s="4">
        <f t="shared" si="3"/>
        <v>-1.1000000000000003</v>
      </c>
      <c r="G22" s="20">
        <f t="shared" si="0"/>
        <v>0</v>
      </c>
      <c r="H22" s="15">
        <f t="shared" si="4"/>
        <v>0</v>
      </c>
    </row>
    <row r="23" spans="1:8" ht="12.75">
      <c r="A23" t="s">
        <v>14</v>
      </c>
      <c r="B23" s="15">
        <v>9</v>
      </c>
      <c r="C23" s="15">
        <v>6</v>
      </c>
      <c r="D23" s="4">
        <f t="shared" si="1"/>
        <v>-3</v>
      </c>
      <c r="E23" s="4">
        <f t="shared" si="2"/>
        <v>-2</v>
      </c>
      <c r="F23" s="4">
        <f t="shared" si="3"/>
        <v>-3.1000000000000005</v>
      </c>
      <c r="G23" s="20">
        <f t="shared" si="0"/>
        <v>0</v>
      </c>
      <c r="H23" s="15">
        <f t="shared" si="4"/>
        <v>0</v>
      </c>
    </row>
    <row r="24" spans="1:8" ht="12.75">
      <c r="A24" t="s">
        <v>15</v>
      </c>
      <c r="B24" s="15">
        <v>9.3</v>
      </c>
      <c r="C24" s="15">
        <v>10</v>
      </c>
      <c r="D24" s="4">
        <f t="shared" si="1"/>
        <v>0.6999999999999993</v>
      </c>
      <c r="E24" s="4">
        <f t="shared" si="2"/>
        <v>0.5</v>
      </c>
      <c r="F24" s="4">
        <f t="shared" si="3"/>
        <v>-2.6000000000000005</v>
      </c>
      <c r="G24" s="20">
        <f t="shared" si="0"/>
        <v>0</v>
      </c>
      <c r="H24" s="15">
        <f t="shared" si="4"/>
        <v>0</v>
      </c>
    </row>
    <row r="25" spans="1:8" ht="12.75">
      <c r="A25" s="7" t="s">
        <v>16</v>
      </c>
      <c r="B25" s="16">
        <v>8.2</v>
      </c>
      <c r="C25" s="16">
        <v>8</v>
      </c>
      <c r="D25" s="8">
        <f t="shared" si="1"/>
        <v>-0.1999999999999993</v>
      </c>
      <c r="E25" s="8">
        <f t="shared" si="2"/>
        <v>-0.1</v>
      </c>
      <c r="F25" s="8">
        <f t="shared" si="3"/>
        <v>-2.7000000000000006</v>
      </c>
      <c r="G25" s="21">
        <f t="shared" si="0"/>
        <v>0</v>
      </c>
      <c r="H25" s="16">
        <f t="shared" si="4"/>
        <v>0</v>
      </c>
    </row>
    <row r="26" spans="1:8" ht="12.75">
      <c r="A26" t="s">
        <v>17</v>
      </c>
      <c r="B26" s="15">
        <f>SUM(B14:B25)</f>
        <v>65.8</v>
      </c>
      <c r="C26" s="15">
        <f>SUM(C14:C25)</f>
        <v>62</v>
      </c>
      <c r="D26" s="4">
        <f>SUM(D14:D25)</f>
        <v>-3.799999999999999</v>
      </c>
      <c r="E26" s="4">
        <f>SUM(E14:E25)</f>
        <v>-2.7000000000000006</v>
      </c>
      <c r="F26" s="4"/>
      <c r="G26" s="4">
        <f>+G25</f>
        <v>0</v>
      </c>
      <c r="H26" s="15">
        <f>SUM(H14:H25)</f>
        <v>0</v>
      </c>
    </row>
    <row r="27" spans="2:8" ht="12.75">
      <c r="B27" s="4"/>
      <c r="C27" s="4"/>
      <c r="D27" s="4"/>
      <c r="E27" s="4"/>
      <c r="F27" s="4"/>
      <c r="G27" s="4"/>
      <c r="H27" s="15"/>
    </row>
    <row r="28" spans="1:8" ht="12.75">
      <c r="A28" t="s">
        <v>18</v>
      </c>
      <c r="B28" s="4"/>
      <c r="C28" s="4"/>
      <c r="D28" s="4"/>
      <c r="E28" s="4"/>
      <c r="F28" s="4"/>
      <c r="H28" s="15">
        <v>100</v>
      </c>
    </row>
    <row r="29" spans="1:8" ht="12.75">
      <c r="A29" t="s">
        <v>19</v>
      </c>
      <c r="B29" s="4"/>
      <c r="C29" s="4"/>
      <c r="D29" s="4"/>
      <c r="E29" s="4"/>
      <c r="F29" s="4"/>
      <c r="H29" s="24">
        <v>-28.2</v>
      </c>
    </row>
    <row r="30" spans="2:8" ht="12.75">
      <c r="B30" s="4"/>
      <c r="C30" s="4"/>
      <c r="D30" s="4"/>
      <c r="E30" s="4"/>
      <c r="F30" s="4"/>
      <c r="H30" s="15"/>
    </row>
    <row r="31" spans="1:8" ht="13.5" thickBot="1">
      <c r="A31" t="s">
        <v>20</v>
      </c>
      <c r="B31" s="4"/>
      <c r="C31" s="4"/>
      <c r="D31" s="4"/>
      <c r="E31" s="4"/>
      <c r="F31" s="4"/>
      <c r="H31" s="17">
        <f>+G26+H28+H29</f>
        <v>71.8</v>
      </c>
    </row>
    <row r="32" ht="13.5" thickTop="1">
      <c r="B32" t="s">
        <v>46</v>
      </c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7">
      <selection activeCell="G25" sqref="G25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bestFit="1" customWidth="1"/>
    <col min="8" max="8" width="12.0039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47</v>
      </c>
    </row>
    <row r="8" ht="12.75">
      <c r="A8" s="11" t="s">
        <v>26</v>
      </c>
    </row>
    <row r="9" ht="12.75">
      <c r="A9" t="s">
        <v>4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4"/>
      <c r="C13" s="14"/>
      <c r="E13" s="1"/>
      <c r="H13" s="14"/>
    </row>
    <row r="14" spans="1:9" ht="12.75">
      <c r="A14" t="s">
        <v>49</v>
      </c>
      <c r="B14" s="15">
        <v>9.1</v>
      </c>
      <c r="C14" s="15">
        <v>6</v>
      </c>
      <c r="D14" s="4">
        <f>+C14-B14</f>
        <v>-3.0999999999999996</v>
      </c>
      <c r="E14" s="4">
        <f>ROUND(+D14*E$11,1)</f>
        <v>-2.1</v>
      </c>
      <c r="F14" s="4">
        <f>+E14</f>
        <v>-2.1</v>
      </c>
      <c r="G14" s="4">
        <f>IF((ABS(F14))&gt;9,F14-9,0)</f>
        <v>0</v>
      </c>
      <c r="H14" s="15">
        <f>+G14</f>
        <v>0</v>
      </c>
      <c r="I14" s="4"/>
    </row>
    <row r="15" spans="1:9" ht="12.75">
      <c r="A15" t="s">
        <v>6</v>
      </c>
      <c r="B15" s="15">
        <v>7.3</v>
      </c>
      <c r="C15" s="15">
        <v>5</v>
      </c>
      <c r="D15" s="4">
        <f aca="true" t="shared" si="0" ref="D15:D25">+C15-B15</f>
        <v>-2.3</v>
      </c>
      <c r="E15" s="4">
        <f aca="true" t="shared" si="1" ref="E15:E25">ROUND(+D15*E$11,1)</f>
        <v>-1.5</v>
      </c>
      <c r="F15" s="4">
        <f>+F14+E15</f>
        <v>-3.6</v>
      </c>
      <c r="G15" s="4">
        <f>IF((ABS(F15))&gt;9,(F15-9)*G$10,0)</f>
        <v>0</v>
      </c>
      <c r="H15" s="15">
        <f>+G15-H14</f>
        <v>0</v>
      </c>
      <c r="I15" s="4"/>
    </row>
    <row r="16" spans="1:9" ht="12.75">
      <c r="A16" t="s">
        <v>7</v>
      </c>
      <c r="B16" s="15">
        <v>7.6</v>
      </c>
      <c r="C16" s="15">
        <v>5</v>
      </c>
      <c r="D16" s="4">
        <f t="shared" si="0"/>
        <v>-2.5999999999999996</v>
      </c>
      <c r="E16" s="4">
        <f t="shared" si="1"/>
        <v>-1.7</v>
      </c>
      <c r="F16" s="4">
        <f aca="true" t="shared" si="2" ref="F16:F25">+F15+E16</f>
        <v>-5.3</v>
      </c>
      <c r="G16" s="4">
        <f>IF((ABS(F16))&gt;9,(F16-9)*G$10,0)</f>
        <v>0</v>
      </c>
      <c r="H16" s="15">
        <f aca="true" t="shared" si="3" ref="H16:H25">+G16-G15</f>
        <v>0</v>
      </c>
      <c r="I16" s="4"/>
    </row>
    <row r="17" spans="1:9" ht="12.75">
      <c r="A17" t="s">
        <v>8</v>
      </c>
      <c r="B17" s="15">
        <v>3.5</v>
      </c>
      <c r="C17" s="15">
        <v>1</v>
      </c>
      <c r="D17" s="4">
        <f t="shared" si="0"/>
        <v>-2.5</v>
      </c>
      <c r="E17" s="4">
        <f t="shared" si="1"/>
        <v>-1.7</v>
      </c>
      <c r="F17" s="4">
        <f t="shared" si="2"/>
        <v>-7</v>
      </c>
      <c r="G17" s="4">
        <f>IF((ABS(F17))&gt;9,(F17-9)*G$10,0)</f>
        <v>0</v>
      </c>
      <c r="H17" s="15">
        <f t="shared" si="3"/>
        <v>0</v>
      </c>
      <c r="I17" s="4"/>
    </row>
    <row r="18" spans="1:9" ht="12.75">
      <c r="A18" t="s">
        <v>9</v>
      </c>
      <c r="B18" s="15">
        <v>-0.3</v>
      </c>
      <c r="C18" s="15">
        <v>-3</v>
      </c>
      <c r="D18" s="4">
        <f t="shared" si="0"/>
        <v>-2.7</v>
      </c>
      <c r="E18" s="4">
        <f t="shared" si="1"/>
        <v>-1.8</v>
      </c>
      <c r="F18" s="4">
        <f t="shared" si="2"/>
        <v>-8.8</v>
      </c>
      <c r="G18" s="4">
        <f>IF((ABS(F18))&gt;9,(F18-9)*G$10,0)</f>
        <v>0</v>
      </c>
      <c r="H18" s="15">
        <f t="shared" si="3"/>
        <v>0</v>
      </c>
      <c r="I18" s="4"/>
    </row>
    <row r="19" spans="1:9" ht="12.75">
      <c r="A19" t="s">
        <v>10</v>
      </c>
      <c r="B19" s="15">
        <v>-4.4</v>
      </c>
      <c r="C19" s="15">
        <v>-6</v>
      </c>
      <c r="D19" s="4">
        <f t="shared" si="0"/>
        <v>-1.5999999999999996</v>
      </c>
      <c r="E19" s="4">
        <f t="shared" si="1"/>
        <v>-1.1</v>
      </c>
      <c r="F19" s="4">
        <f t="shared" si="2"/>
        <v>-9.9</v>
      </c>
      <c r="G19" s="4">
        <f>IF((ABS(F19))&gt;9,(F19+9)*G$10,0)</f>
        <v>-0.8100000000000004</v>
      </c>
      <c r="H19" s="15">
        <f t="shared" si="3"/>
        <v>-0.8100000000000004</v>
      </c>
      <c r="I19" s="4"/>
    </row>
    <row r="20" spans="1:9" ht="12.75">
      <c r="A20" t="s">
        <v>11</v>
      </c>
      <c r="B20" s="15">
        <v>1.4</v>
      </c>
      <c r="C20" s="15">
        <v>2</v>
      </c>
      <c r="D20" s="4">
        <f t="shared" si="0"/>
        <v>0.6000000000000001</v>
      </c>
      <c r="E20" s="4">
        <f t="shared" si="1"/>
        <v>0.4</v>
      </c>
      <c r="F20" s="4">
        <f t="shared" si="2"/>
        <v>-9.5</v>
      </c>
      <c r="G20" s="4">
        <f aca="true" t="shared" si="4" ref="G20:G25">IF((ABS(F20))&gt;9,(F20+9)*G$10,0)</f>
        <v>-0.45</v>
      </c>
      <c r="H20" s="15">
        <f t="shared" si="3"/>
        <v>0.3600000000000004</v>
      </c>
      <c r="I20" s="4"/>
    </row>
    <row r="21" spans="1:9" ht="12.75">
      <c r="A21" t="s">
        <v>12</v>
      </c>
      <c r="B21" s="15">
        <v>8</v>
      </c>
      <c r="C21" s="15">
        <v>6</v>
      </c>
      <c r="D21" s="4">
        <f t="shared" si="0"/>
        <v>-2</v>
      </c>
      <c r="E21" s="4">
        <f t="shared" si="1"/>
        <v>-1.3</v>
      </c>
      <c r="F21" s="4">
        <f t="shared" si="2"/>
        <v>-10.8</v>
      </c>
      <c r="G21" s="4">
        <f t="shared" si="4"/>
        <v>-1.6200000000000008</v>
      </c>
      <c r="H21" s="15">
        <f t="shared" si="3"/>
        <v>-1.1700000000000008</v>
      </c>
      <c r="I21" s="4"/>
    </row>
    <row r="22" spans="1:9" ht="12.75">
      <c r="A22" t="s">
        <v>13</v>
      </c>
      <c r="B22" s="15">
        <v>7.1</v>
      </c>
      <c r="C22" s="15">
        <v>4</v>
      </c>
      <c r="D22" s="4">
        <f t="shared" si="0"/>
        <v>-3.0999999999999996</v>
      </c>
      <c r="E22" s="4">
        <f t="shared" si="1"/>
        <v>-2.1</v>
      </c>
      <c r="F22" s="4">
        <f t="shared" si="2"/>
        <v>-12.9</v>
      </c>
      <c r="G22" s="4">
        <f t="shared" si="4"/>
        <v>-3.5100000000000002</v>
      </c>
      <c r="H22" s="15">
        <f t="shared" si="3"/>
        <v>-1.8899999999999995</v>
      </c>
      <c r="I22" s="4"/>
    </row>
    <row r="23" spans="1:9" ht="12.75">
      <c r="A23" t="s">
        <v>14</v>
      </c>
      <c r="B23" s="15">
        <v>9</v>
      </c>
      <c r="C23" s="15">
        <v>6</v>
      </c>
      <c r="D23" s="4">
        <f t="shared" si="0"/>
        <v>-3</v>
      </c>
      <c r="E23" s="4">
        <f t="shared" si="1"/>
        <v>-2</v>
      </c>
      <c r="F23" s="4">
        <f t="shared" si="2"/>
        <v>-14.9</v>
      </c>
      <c r="G23" s="4">
        <f t="shared" si="4"/>
        <v>-5.3100000000000005</v>
      </c>
      <c r="H23" s="15">
        <f t="shared" si="3"/>
        <v>-1.8000000000000003</v>
      </c>
      <c r="I23" s="4"/>
    </row>
    <row r="24" spans="1:9" ht="12.75">
      <c r="A24" t="s">
        <v>15</v>
      </c>
      <c r="B24" s="15">
        <v>9.3</v>
      </c>
      <c r="C24" s="15">
        <v>5</v>
      </c>
      <c r="D24" s="4">
        <f t="shared" si="0"/>
        <v>-4.300000000000001</v>
      </c>
      <c r="E24" s="4">
        <f t="shared" si="1"/>
        <v>-2.9</v>
      </c>
      <c r="F24" s="4">
        <f t="shared" si="2"/>
        <v>-17.8</v>
      </c>
      <c r="G24" s="4">
        <f t="shared" si="4"/>
        <v>-7.920000000000001</v>
      </c>
      <c r="H24" s="15">
        <f t="shared" si="3"/>
        <v>-2.6100000000000003</v>
      </c>
      <c r="I24" s="4"/>
    </row>
    <row r="25" spans="1:9" ht="12.75">
      <c r="A25" s="7" t="s">
        <v>16</v>
      </c>
      <c r="B25" s="16">
        <v>8.2</v>
      </c>
      <c r="C25" s="16">
        <v>5</v>
      </c>
      <c r="D25" s="8">
        <f t="shared" si="0"/>
        <v>-3.1999999999999993</v>
      </c>
      <c r="E25" s="8">
        <f t="shared" si="1"/>
        <v>-2.1</v>
      </c>
      <c r="F25" s="8">
        <f t="shared" si="2"/>
        <v>-19.900000000000002</v>
      </c>
      <c r="G25" s="8">
        <f t="shared" si="4"/>
        <v>-9.810000000000002</v>
      </c>
      <c r="H25" s="16">
        <f t="shared" si="3"/>
        <v>-1.8900000000000015</v>
      </c>
      <c r="I25" s="4"/>
    </row>
    <row r="26" spans="1:9" ht="12.75">
      <c r="A26" t="s">
        <v>17</v>
      </c>
      <c r="B26" s="15">
        <f>SUM(B14:B25)</f>
        <v>65.8</v>
      </c>
      <c r="C26" s="15">
        <f>SUM(C14:C25)</f>
        <v>36</v>
      </c>
      <c r="D26" s="4">
        <f>SUM(D14:D25)</f>
        <v>-29.799999999999997</v>
      </c>
      <c r="E26" s="4">
        <f>SUM(E14:E25)</f>
        <v>-19.900000000000002</v>
      </c>
      <c r="F26" s="4"/>
      <c r="G26" s="4">
        <f>+G25</f>
        <v>-9.810000000000002</v>
      </c>
      <c r="H26" s="15">
        <f>SUM(H14:H25)</f>
        <v>-9.810000000000002</v>
      </c>
      <c r="I26" s="4"/>
    </row>
    <row r="27" spans="2:9" ht="12.75">
      <c r="B27" s="4"/>
      <c r="C27" s="4"/>
      <c r="D27" s="4"/>
      <c r="E27" s="4"/>
      <c r="F27" s="4"/>
      <c r="G27" s="4"/>
      <c r="H27" s="15"/>
      <c r="I27" s="4"/>
    </row>
    <row r="28" spans="1:9" ht="12.75">
      <c r="A28" t="s">
        <v>18</v>
      </c>
      <c r="B28" s="4"/>
      <c r="C28" s="4"/>
      <c r="D28" s="4"/>
      <c r="E28" s="4"/>
      <c r="F28" s="4"/>
      <c r="H28" s="15">
        <v>100</v>
      </c>
      <c r="I28" s="4"/>
    </row>
    <row r="29" spans="1:9" ht="12.75">
      <c r="A29" t="s">
        <v>19</v>
      </c>
      <c r="B29" s="4"/>
      <c r="C29" s="4"/>
      <c r="D29" s="4"/>
      <c r="E29" s="4"/>
      <c r="F29" s="4"/>
      <c r="H29" s="15">
        <v>-28.2</v>
      </c>
      <c r="I29" s="4"/>
    </row>
    <row r="30" spans="2:9" ht="12.75">
      <c r="B30" s="4"/>
      <c r="C30" s="4"/>
      <c r="D30" s="4"/>
      <c r="E30" s="4"/>
      <c r="F30" s="4"/>
      <c r="H30" s="15"/>
      <c r="I30" s="4"/>
    </row>
    <row r="31" spans="1:9" ht="13.5" thickBot="1">
      <c r="A31" t="s">
        <v>20</v>
      </c>
      <c r="B31" s="4"/>
      <c r="C31" s="4"/>
      <c r="D31" s="4"/>
      <c r="E31" s="4"/>
      <c r="F31" s="4"/>
      <c r="H31" s="17">
        <f>+G26+H28+H29</f>
        <v>61.989999999999995</v>
      </c>
      <c r="I31" s="4"/>
    </row>
    <row r="32" ht="13.5" thickTop="1">
      <c r="B32" t="s">
        <v>46</v>
      </c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G15" sqref="G15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bestFit="1" customWidth="1"/>
    <col min="8" max="8" width="12.0039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47</v>
      </c>
    </row>
    <row r="8" ht="12.75">
      <c r="A8" s="11" t="s">
        <v>27</v>
      </c>
    </row>
    <row r="9" ht="12.75">
      <c r="A9" t="s">
        <v>4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5"/>
      <c r="C13" s="15"/>
      <c r="D13" s="4"/>
      <c r="E13" s="4"/>
      <c r="F13" s="4"/>
      <c r="G13" s="4"/>
      <c r="H13" s="15"/>
    </row>
    <row r="14" spans="1:8" ht="12.75">
      <c r="A14" t="s">
        <v>49</v>
      </c>
      <c r="B14" s="15">
        <v>9.1</v>
      </c>
      <c r="C14" s="15">
        <v>20</v>
      </c>
      <c r="D14" s="4">
        <f>+C14-B14</f>
        <v>10.9</v>
      </c>
      <c r="E14" s="4">
        <f>ROUND(+D14*E$11,1)</f>
        <v>7.2</v>
      </c>
      <c r="F14" s="4">
        <f>+E14</f>
        <v>7.2</v>
      </c>
      <c r="G14" s="20">
        <f aca="true" t="shared" si="0" ref="G14:G25">IF((ABS(F14))&gt;9,(F14-9)*G$10,0)</f>
        <v>0</v>
      </c>
      <c r="H14" s="15">
        <f>+G14</f>
        <v>0</v>
      </c>
    </row>
    <row r="15" spans="1:8" ht="12.75">
      <c r="A15" t="s">
        <v>6</v>
      </c>
      <c r="B15" s="15">
        <v>7.3</v>
      </c>
      <c r="C15" s="15">
        <v>18</v>
      </c>
      <c r="D15" s="4">
        <f aca="true" t="shared" si="1" ref="D15:D25">+C15-B15</f>
        <v>10.7</v>
      </c>
      <c r="E15" s="4">
        <f aca="true" t="shared" si="2" ref="E15:E25">ROUND(+D15*E$11,1)</f>
        <v>7.1</v>
      </c>
      <c r="F15" s="4">
        <f>+F14+E15</f>
        <v>14.3</v>
      </c>
      <c r="G15" s="20">
        <f t="shared" si="0"/>
        <v>4.7700000000000005</v>
      </c>
      <c r="H15" s="15">
        <f>+G15-H14</f>
        <v>4.7700000000000005</v>
      </c>
    </row>
    <row r="16" spans="1:8" ht="12.75">
      <c r="A16" t="s">
        <v>7</v>
      </c>
      <c r="B16" s="15">
        <v>7.6</v>
      </c>
      <c r="C16" s="15">
        <v>16</v>
      </c>
      <c r="D16" s="4">
        <f t="shared" si="1"/>
        <v>8.4</v>
      </c>
      <c r="E16" s="4">
        <f t="shared" si="2"/>
        <v>5.6</v>
      </c>
      <c r="F16" s="4">
        <f aca="true" t="shared" si="3" ref="F16:F25">+F15+E16</f>
        <v>19.9</v>
      </c>
      <c r="G16" s="20">
        <f t="shared" si="0"/>
        <v>9.809999999999999</v>
      </c>
      <c r="H16" s="15">
        <f aca="true" t="shared" si="4" ref="H16:H25">+G16-G15</f>
        <v>5.039999999999998</v>
      </c>
    </row>
    <row r="17" spans="1:8" ht="12.75">
      <c r="A17" t="s">
        <v>8</v>
      </c>
      <c r="B17" s="15">
        <v>3.5</v>
      </c>
      <c r="C17" s="15">
        <v>6</v>
      </c>
      <c r="D17" s="4">
        <f t="shared" si="1"/>
        <v>2.5</v>
      </c>
      <c r="E17" s="4">
        <f t="shared" si="2"/>
        <v>1.7</v>
      </c>
      <c r="F17" s="4">
        <f t="shared" si="3"/>
        <v>21.599999999999998</v>
      </c>
      <c r="G17" s="20">
        <f t="shared" si="0"/>
        <v>11.339999999999998</v>
      </c>
      <c r="H17" s="15">
        <f t="shared" si="4"/>
        <v>1.5299999999999994</v>
      </c>
    </row>
    <row r="18" spans="1:8" ht="12.75">
      <c r="A18" t="s">
        <v>9</v>
      </c>
      <c r="B18" s="15">
        <v>-0.3</v>
      </c>
      <c r="C18" s="15">
        <v>5</v>
      </c>
      <c r="D18" s="4">
        <f t="shared" si="1"/>
        <v>5.3</v>
      </c>
      <c r="E18" s="4">
        <f t="shared" si="2"/>
        <v>3.5</v>
      </c>
      <c r="F18" s="4">
        <f t="shared" si="3"/>
        <v>25.099999999999998</v>
      </c>
      <c r="G18" s="20">
        <f t="shared" si="0"/>
        <v>14.489999999999998</v>
      </c>
      <c r="H18" s="15">
        <f t="shared" si="4"/>
        <v>3.1500000000000004</v>
      </c>
    </row>
    <row r="19" spans="1:8" ht="12.75">
      <c r="A19" t="s">
        <v>10</v>
      </c>
      <c r="B19" s="15">
        <v>-4.4</v>
      </c>
      <c r="C19" s="15">
        <v>6</v>
      </c>
      <c r="D19" s="4">
        <f t="shared" si="1"/>
        <v>10.4</v>
      </c>
      <c r="E19" s="4">
        <f t="shared" si="2"/>
        <v>6.9</v>
      </c>
      <c r="F19" s="4">
        <f t="shared" si="3"/>
        <v>32</v>
      </c>
      <c r="G19" s="20">
        <f t="shared" si="0"/>
        <v>20.7</v>
      </c>
      <c r="H19" s="15">
        <f t="shared" si="4"/>
        <v>6.210000000000001</v>
      </c>
    </row>
    <row r="20" spans="1:8" ht="12.75">
      <c r="A20" t="s">
        <v>11</v>
      </c>
      <c r="B20" s="15">
        <v>1.4</v>
      </c>
      <c r="C20" s="15">
        <v>6</v>
      </c>
      <c r="D20" s="4">
        <f t="shared" si="1"/>
        <v>4.6</v>
      </c>
      <c r="E20" s="4">
        <f t="shared" si="2"/>
        <v>3</v>
      </c>
      <c r="F20" s="4">
        <f t="shared" si="3"/>
        <v>35</v>
      </c>
      <c r="G20" s="20">
        <f t="shared" si="0"/>
        <v>23.400000000000002</v>
      </c>
      <c r="H20" s="15">
        <f t="shared" si="4"/>
        <v>2.700000000000003</v>
      </c>
    </row>
    <row r="21" spans="1:8" ht="12.75">
      <c r="A21" t="s">
        <v>12</v>
      </c>
      <c r="B21" s="15">
        <v>8</v>
      </c>
      <c r="C21" s="15">
        <v>12</v>
      </c>
      <c r="D21" s="4">
        <f t="shared" si="1"/>
        <v>4</v>
      </c>
      <c r="E21" s="4">
        <f t="shared" si="2"/>
        <v>2.7</v>
      </c>
      <c r="F21" s="4">
        <f t="shared" si="3"/>
        <v>37.7</v>
      </c>
      <c r="G21" s="20">
        <f t="shared" si="0"/>
        <v>25.830000000000002</v>
      </c>
      <c r="H21" s="15">
        <f t="shared" si="4"/>
        <v>2.4299999999999997</v>
      </c>
    </row>
    <row r="22" spans="1:8" ht="12.75">
      <c r="A22" t="s">
        <v>13</v>
      </c>
      <c r="B22" s="15">
        <v>7.1</v>
      </c>
      <c r="C22" s="15">
        <v>15</v>
      </c>
      <c r="D22" s="4">
        <f t="shared" si="1"/>
        <v>7.9</v>
      </c>
      <c r="E22" s="4">
        <f t="shared" si="2"/>
        <v>5.2</v>
      </c>
      <c r="F22" s="4">
        <f t="shared" si="3"/>
        <v>42.900000000000006</v>
      </c>
      <c r="G22" s="20">
        <f t="shared" si="0"/>
        <v>30.510000000000005</v>
      </c>
      <c r="H22" s="15">
        <f t="shared" si="4"/>
        <v>4.680000000000003</v>
      </c>
    </row>
    <row r="23" spans="1:8" ht="12.75">
      <c r="A23" t="s">
        <v>14</v>
      </c>
      <c r="B23" s="15">
        <v>9</v>
      </c>
      <c r="C23" s="15">
        <v>20</v>
      </c>
      <c r="D23" s="4">
        <f t="shared" si="1"/>
        <v>11</v>
      </c>
      <c r="E23" s="4">
        <f t="shared" si="2"/>
        <v>7.3</v>
      </c>
      <c r="F23" s="4">
        <f t="shared" si="3"/>
        <v>50.2</v>
      </c>
      <c r="G23" s="20">
        <f t="shared" si="0"/>
        <v>37.080000000000005</v>
      </c>
      <c r="H23" s="15">
        <f t="shared" si="4"/>
        <v>6.57</v>
      </c>
    </row>
    <row r="24" spans="1:8" ht="12.75">
      <c r="A24" t="s">
        <v>15</v>
      </c>
      <c r="B24" s="15">
        <v>9.3</v>
      </c>
      <c r="C24" s="15">
        <v>25</v>
      </c>
      <c r="D24" s="4">
        <f t="shared" si="1"/>
        <v>15.7</v>
      </c>
      <c r="E24" s="4">
        <f t="shared" si="2"/>
        <v>10.4</v>
      </c>
      <c r="F24" s="4">
        <f t="shared" si="3"/>
        <v>60.6</v>
      </c>
      <c r="G24" s="20">
        <f t="shared" si="0"/>
        <v>46.440000000000005</v>
      </c>
      <c r="H24" s="15">
        <f t="shared" si="4"/>
        <v>9.36</v>
      </c>
    </row>
    <row r="25" spans="1:8" ht="12.75">
      <c r="A25" s="7" t="s">
        <v>16</v>
      </c>
      <c r="B25" s="16">
        <v>8.2</v>
      </c>
      <c r="C25" s="16">
        <v>25</v>
      </c>
      <c r="D25" s="8">
        <f t="shared" si="1"/>
        <v>16.8</v>
      </c>
      <c r="E25" s="8">
        <f t="shared" si="2"/>
        <v>11.1</v>
      </c>
      <c r="F25" s="8">
        <f t="shared" si="3"/>
        <v>71.7</v>
      </c>
      <c r="G25" s="21">
        <f t="shared" si="0"/>
        <v>56.43000000000001</v>
      </c>
      <c r="H25" s="16">
        <f t="shared" si="4"/>
        <v>9.990000000000002</v>
      </c>
    </row>
    <row r="26" spans="1:8" ht="12.75">
      <c r="A26" t="s">
        <v>17</v>
      </c>
      <c r="B26" s="15">
        <f>SUM(B14:B25)</f>
        <v>65.8</v>
      </c>
      <c r="C26" s="15">
        <f>SUM(C14:C25)</f>
        <v>174</v>
      </c>
      <c r="D26" s="4">
        <f>SUM(D14:D25)</f>
        <v>108.2</v>
      </c>
      <c r="E26" s="4">
        <f>SUM(E14:E25)</f>
        <v>71.7</v>
      </c>
      <c r="F26" s="4"/>
      <c r="G26" s="4">
        <f>+G25</f>
        <v>56.43000000000001</v>
      </c>
      <c r="H26" s="15">
        <f>SUM(H14:H25)</f>
        <v>56.43000000000001</v>
      </c>
    </row>
    <row r="27" spans="2:8" ht="12.75">
      <c r="B27" s="4"/>
      <c r="C27" s="4"/>
      <c r="D27" s="4"/>
      <c r="E27" s="4"/>
      <c r="F27" s="4"/>
      <c r="G27" s="4"/>
      <c r="H27" s="15"/>
    </row>
    <row r="28" spans="1:8" ht="12.75">
      <c r="A28" t="s">
        <v>18</v>
      </c>
      <c r="B28" s="4"/>
      <c r="C28" s="4"/>
      <c r="D28" s="4"/>
      <c r="E28" s="4"/>
      <c r="F28" s="4"/>
      <c r="H28" s="15">
        <v>100</v>
      </c>
    </row>
    <row r="29" spans="1:8" ht="12.75">
      <c r="A29" t="s">
        <v>19</v>
      </c>
      <c r="B29" s="4"/>
      <c r="C29" s="4"/>
      <c r="D29" s="4"/>
      <c r="E29" s="4"/>
      <c r="F29" s="4"/>
      <c r="H29" s="15">
        <v>-28.2</v>
      </c>
    </row>
    <row r="30" spans="2:8" ht="12.75">
      <c r="B30" s="4"/>
      <c r="C30" s="4"/>
      <c r="D30" s="4"/>
      <c r="E30" s="4"/>
      <c r="F30" s="4"/>
      <c r="H30" s="15"/>
    </row>
    <row r="31" spans="1:8" ht="13.5" thickBot="1">
      <c r="A31" t="s">
        <v>20</v>
      </c>
      <c r="B31" s="4"/>
      <c r="C31" s="4"/>
      <c r="D31" s="4"/>
      <c r="E31" s="4"/>
      <c r="F31" s="4"/>
      <c r="H31" s="17">
        <f>+G26+H28+H29</f>
        <v>128.23000000000002</v>
      </c>
    </row>
    <row r="32" spans="2:8" ht="13.5" thickTop="1">
      <c r="B32" s="4" t="s">
        <v>46</v>
      </c>
      <c r="C32" s="4"/>
      <c r="D32" s="4"/>
      <c r="E32" s="4"/>
      <c r="F32" s="4"/>
      <c r="H32" s="4"/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G14" sqref="G14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bestFit="1" customWidth="1"/>
    <col min="8" max="8" width="12.0039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30</v>
      </c>
    </row>
    <row r="8" ht="12.75">
      <c r="A8" s="11" t="s">
        <v>28</v>
      </c>
    </row>
    <row r="9" ht="12.75">
      <c r="A9" t="s">
        <v>29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4"/>
      <c r="C13" s="14"/>
      <c r="E13" s="1"/>
      <c r="H13" s="14"/>
    </row>
    <row r="14" spans="1:8" ht="12.75">
      <c r="A14" t="s">
        <v>49</v>
      </c>
      <c r="B14" s="15">
        <v>9.1</v>
      </c>
      <c r="C14" s="15">
        <v>18</v>
      </c>
      <c r="D14" s="4">
        <f>+C14-B14</f>
        <v>8.9</v>
      </c>
      <c r="E14" s="4">
        <f>ROUND(+D14*E$11,1)</f>
        <v>5.9</v>
      </c>
      <c r="F14" s="4">
        <f>+E14</f>
        <v>5.9</v>
      </c>
      <c r="G14" s="20">
        <f aca="true" t="shared" si="0" ref="G14:G25">IF((ABS(F14))&gt;9,(F14-9)*G$10,0)</f>
        <v>0</v>
      </c>
      <c r="H14" s="15">
        <f>+G14</f>
        <v>0</v>
      </c>
    </row>
    <row r="15" spans="1:8" ht="12.75">
      <c r="A15" t="s">
        <v>6</v>
      </c>
      <c r="B15" s="15">
        <v>7.3</v>
      </c>
      <c r="C15" s="15">
        <v>14</v>
      </c>
      <c r="D15" s="4">
        <f aca="true" t="shared" si="1" ref="D15:D25">+C15-B15</f>
        <v>6.7</v>
      </c>
      <c r="E15" s="4">
        <f aca="true" t="shared" si="2" ref="E15:E25">ROUND(+D15*E$11,1)</f>
        <v>4.4</v>
      </c>
      <c r="F15" s="4">
        <f>+F14+E15</f>
        <v>10.3</v>
      </c>
      <c r="G15" s="20">
        <f t="shared" si="0"/>
        <v>1.1700000000000006</v>
      </c>
      <c r="H15" s="15">
        <f>+G15-H14</f>
        <v>1.1700000000000006</v>
      </c>
    </row>
    <row r="16" spans="1:8" ht="12.75">
      <c r="A16" t="s">
        <v>7</v>
      </c>
      <c r="B16" s="15">
        <v>7.6</v>
      </c>
      <c r="C16" s="15">
        <v>14</v>
      </c>
      <c r="D16" s="4">
        <f t="shared" si="1"/>
        <v>6.4</v>
      </c>
      <c r="E16" s="4">
        <f t="shared" si="2"/>
        <v>4.2</v>
      </c>
      <c r="F16" s="4">
        <f aca="true" t="shared" si="3" ref="F16:F25">+F15+E16</f>
        <v>14.5</v>
      </c>
      <c r="G16" s="20">
        <f t="shared" si="0"/>
        <v>4.95</v>
      </c>
      <c r="H16" s="15">
        <f aca="true" t="shared" si="4" ref="H16:H25">+G16-G15</f>
        <v>3.7799999999999994</v>
      </c>
    </row>
    <row r="17" spans="1:8" ht="12.75">
      <c r="A17" t="s">
        <v>8</v>
      </c>
      <c r="B17" s="15">
        <v>3.5</v>
      </c>
      <c r="C17" s="15">
        <v>7</v>
      </c>
      <c r="D17" s="4">
        <f t="shared" si="1"/>
        <v>3.5</v>
      </c>
      <c r="E17" s="4">
        <f t="shared" si="2"/>
        <v>2.3</v>
      </c>
      <c r="F17" s="4">
        <f t="shared" si="3"/>
        <v>16.8</v>
      </c>
      <c r="G17" s="20">
        <f t="shared" si="0"/>
        <v>7.0200000000000005</v>
      </c>
      <c r="H17" s="15">
        <f t="shared" si="4"/>
        <v>2.0700000000000003</v>
      </c>
    </row>
    <row r="18" spans="1:8" ht="12.75">
      <c r="A18" t="s">
        <v>9</v>
      </c>
      <c r="B18" s="15">
        <v>-0.3</v>
      </c>
      <c r="C18" s="15">
        <v>5</v>
      </c>
      <c r="D18" s="4">
        <f t="shared" si="1"/>
        <v>5.3</v>
      </c>
      <c r="E18" s="4">
        <f t="shared" si="2"/>
        <v>3.5</v>
      </c>
      <c r="F18" s="4">
        <f t="shared" si="3"/>
        <v>20.3</v>
      </c>
      <c r="G18" s="20">
        <f t="shared" si="0"/>
        <v>10.170000000000002</v>
      </c>
      <c r="H18" s="15">
        <f t="shared" si="4"/>
        <v>3.1500000000000012</v>
      </c>
    </row>
    <row r="19" spans="1:8" ht="12.75">
      <c r="A19" t="s">
        <v>10</v>
      </c>
      <c r="B19" s="15">
        <v>-4.4</v>
      </c>
      <c r="C19" s="15">
        <v>4</v>
      </c>
      <c r="D19" s="4">
        <f t="shared" si="1"/>
        <v>8.4</v>
      </c>
      <c r="E19" s="4">
        <f t="shared" si="2"/>
        <v>5.6</v>
      </c>
      <c r="F19" s="4">
        <f t="shared" si="3"/>
        <v>25.9</v>
      </c>
      <c r="G19" s="20">
        <f t="shared" si="0"/>
        <v>15.209999999999999</v>
      </c>
      <c r="H19" s="15">
        <f t="shared" si="4"/>
        <v>5.039999999999997</v>
      </c>
    </row>
    <row r="20" spans="1:8" ht="12.75">
      <c r="A20" t="s">
        <v>11</v>
      </c>
      <c r="B20" s="15">
        <v>1.4</v>
      </c>
      <c r="C20" s="15">
        <v>4</v>
      </c>
      <c r="D20" s="4">
        <f t="shared" si="1"/>
        <v>2.6</v>
      </c>
      <c r="E20" s="4">
        <f t="shared" si="2"/>
        <v>1.7</v>
      </c>
      <c r="F20" s="4">
        <f t="shared" si="3"/>
        <v>27.599999999999998</v>
      </c>
      <c r="G20" s="20">
        <f t="shared" si="0"/>
        <v>16.74</v>
      </c>
      <c r="H20" s="15">
        <f t="shared" si="4"/>
        <v>1.5299999999999994</v>
      </c>
    </row>
    <row r="21" spans="1:8" ht="12.75">
      <c r="A21" t="s">
        <v>12</v>
      </c>
      <c r="B21" s="15">
        <v>8</v>
      </c>
      <c r="C21" s="15">
        <v>16</v>
      </c>
      <c r="D21" s="4">
        <f t="shared" si="1"/>
        <v>8</v>
      </c>
      <c r="E21" s="4">
        <f t="shared" si="2"/>
        <v>5.3</v>
      </c>
      <c r="F21" s="4">
        <f t="shared" si="3"/>
        <v>32.9</v>
      </c>
      <c r="G21" s="20">
        <f t="shared" si="0"/>
        <v>21.509999999999998</v>
      </c>
      <c r="H21" s="15">
        <f t="shared" si="4"/>
        <v>4.77</v>
      </c>
    </row>
    <row r="22" spans="1:8" ht="12.75">
      <c r="A22" t="s">
        <v>13</v>
      </c>
      <c r="B22" s="15">
        <v>7.1</v>
      </c>
      <c r="C22" s="15">
        <v>14</v>
      </c>
      <c r="D22" s="4">
        <f t="shared" si="1"/>
        <v>6.9</v>
      </c>
      <c r="E22" s="4">
        <f t="shared" si="2"/>
        <v>4.6</v>
      </c>
      <c r="F22" s="4">
        <f t="shared" si="3"/>
        <v>37.5</v>
      </c>
      <c r="G22" s="20">
        <f t="shared" si="0"/>
        <v>25.650000000000002</v>
      </c>
      <c r="H22" s="15">
        <f t="shared" si="4"/>
        <v>4.140000000000004</v>
      </c>
    </row>
    <row r="23" spans="1:9" ht="12.75">
      <c r="A23" t="s">
        <v>14</v>
      </c>
      <c r="B23" s="15">
        <v>9</v>
      </c>
      <c r="C23" s="15">
        <v>18</v>
      </c>
      <c r="D23" s="4">
        <f t="shared" si="1"/>
        <v>9</v>
      </c>
      <c r="E23" s="4">
        <f t="shared" si="2"/>
        <v>6</v>
      </c>
      <c r="F23" s="4">
        <f t="shared" si="3"/>
        <v>43.5</v>
      </c>
      <c r="G23" s="20">
        <f t="shared" si="0"/>
        <v>31.05</v>
      </c>
      <c r="H23" s="15">
        <f t="shared" si="4"/>
        <v>5.399999999999999</v>
      </c>
      <c r="I23" t="s">
        <v>40</v>
      </c>
    </row>
    <row r="24" spans="1:8" ht="12.75">
      <c r="A24" t="s">
        <v>15</v>
      </c>
      <c r="B24" s="15">
        <v>9.3</v>
      </c>
      <c r="C24" s="15">
        <v>18</v>
      </c>
      <c r="D24" s="4">
        <f t="shared" si="1"/>
        <v>8.7</v>
      </c>
      <c r="E24" s="4">
        <f t="shared" si="2"/>
        <v>5.8</v>
      </c>
      <c r="F24" s="4">
        <f t="shared" si="3"/>
        <v>49.3</v>
      </c>
      <c r="G24" s="20">
        <f t="shared" si="0"/>
        <v>36.269999999999996</v>
      </c>
      <c r="H24" s="15">
        <f t="shared" si="4"/>
        <v>5.219999999999995</v>
      </c>
    </row>
    <row r="25" spans="1:8" ht="12.75">
      <c r="A25" s="7" t="s">
        <v>16</v>
      </c>
      <c r="B25" s="16">
        <v>8.2</v>
      </c>
      <c r="C25" s="16">
        <v>16</v>
      </c>
      <c r="D25" s="8">
        <f t="shared" si="1"/>
        <v>7.800000000000001</v>
      </c>
      <c r="E25" s="8">
        <f t="shared" si="2"/>
        <v>5.2</v>
      </c>
      <c r="F25" s="8">
        <f t="shared" si="3"/>
        <v>54.5</v>
      </c>
      <c r="G25" s="21">
        <f t="shared" si="0"/>
        <v>40.95</v>
      </c>
      <c r="H25" s="16">
        <f t="shared" si="4"/>
        <v>4.680000000000007</v>
      </c>
    </row>
    <row r="26" spans="1:8" ht="12.75">
      <c r="A26" t="s">
        <v>17</v>
      </c>
      <c r="B26" s="15">
        <f>SUM(B14:B25)</f>
        <v>65.8</v>
      </c>
      <c r="C26" s="15">
        <f>SUM(C14:C25)</f>
        <v>148</v>
      </c>
      <c r="D26" s="4">
        <f>SUM(D14:D25)</f>
        <v>82.2</v>
      </c>
      <c r="E26" s="4">
        <f>SUM(E14:E25)</f>
        <v>54.5</v>
      </c>
      <c r="F26" s="4"/>
      <c r="G26" s="4">
        <f>+G25</f>
        <v>40.95</v>
      </c>
      <c r="H26" s="15">
        <f>SUM(H14:H25)</f>
        <v>40.95</v>
      </c>
    </row>
    <row r="27" spans="2:8" ht="12.75">
      <c r="B27" s="4"/>
      <c r="C27" s="4"/>
      <c r="D27" s="4"/>
      <c r="E27" s="4"/>
      <c r="F27" s="4"/>
      <c r="G27" s="4"/>
      <c r="H27" s="15"/>
    </row>
    <row r="28" spans="1:8" ht="12.75">
      <c r="A28" t="s">
        <v>18</v>
      </c>
      <c r="B28" s="4"/>
      <c r="C28" s="4"/>
      <c r="D28" s="4"/>
      <c r="E28" s="4"/>
      <c r="F28" s="4"/>
      <c r="H28" s="15">
        <v>0</v>
      </c>
    </row>
    <row r="29" spans="1:8" ht="12.75">
      <c r="A29" t="s">
        <v>42</v>
      </c>
      <c r="B29" s="4"/>
      <c r="C29" s="4"/>
      <c r="D29" s="4"/>
      <c r="E29" s="4"/>
      <c r="F29" s="4"/>
      <c r="H29" s="15">
        <v>0</v>
      </c>
    </row>
    <row r="30" spans="2:8" ht="12.75">
      <c r="B30" s="4"/>
      <c r="C30" s="4"/>
      <c r="D30" s="4"/>
      <c r="E30" s="4"/>
      <c r="F30" s="4"/>
      <c r="H30" s="15"/>
    </row>
    <row r="31" spans="1:8" ht="13.5" thickBot="1">
      <c r="A31" t="s">
        <v>20</v>
      </c>
      <c r="B31" s="4"/>
      <c r="C31" s="4"/>
      <c r="D31" s="4"/>
      <c r="E31" s="4"/>
      <c r="F31" s="4"/>
      <c r="H31" s="17">
        <f>+G26+H28+H29</f>
        <v>40.95</v>
      </c>
    </row>
    <row r="32" spans="2:8" ht="13.5" thickTop="1">
      <c r="B32" s="4"/>
      <c r="C32" s="4"/>
      <c r="D32" s="4"/>
      <c r="E32" s="4"/>
      <c r="F32" s="4"/>
      <c r="H32" s="4"/>
    </row>
    <row r="33" spans="1:2" ht="12.75">
      <c r="A33" t="s">
        <v>40</v>
      </c>
      <c r="B33" t="s">
        <v>51</v>
      </c>
    </row>
    <row r="34" ht="12.75">
      <c r="B34" t="s">
        <v>53</v>
      </c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G23" sqref="G23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bestFit="1" customWidth="1"/>
    <col min="8" max="8" width="12.0039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30</v>
      </c>
    </row>
    <row r="8" ht="12.75">
      <c r="A8" s="11" t="s">
        <v>31</v>
      </c>
    </row>
    <row r="9" ht="12.75">
      <c r="A9" t="s">
        <v>29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4"/>
      <c r="C13" s="14"/>
      <c r="E13" s="1"/>
      <c r="G13" s="19"/>
      <c r="H13" s="14"/>
    </row>
    <row r="14" spans="1:8" ht="12.75">
      <c r="A14" t="s">
        <v>49</v>
      </c>
      <c r="B14" s="15">
        <v>9.1</v>
      </c>
      <c r="C14" s="15">
        <v>12</v>
      </c>
      <c r="D14" s="4">
        <f>+C14-B14</f>
        <v>2.9000000000000004</v>
      </c>
      <c r="E14" s="4">
        <f>ROUND(+D14*E$11,1)</f>
        <v>1.9</v>
      </c>
      <c r="F14" s="4">
        <f>+E14</f>
        <v>1.9</v>
      </c>
      <c r="G14" s="20">
        <f aca="true" t="shared" si="0" ref="G14:G25">IF((ABS(F14))&gt;9,(F14-9)*G$10,0)</f>
        <v>0</v>
      </c>
      <c r="H14" s="15">
        <f>+G14</f>
        <v>0</v>
      </c>
    </row>
    <row r="15" spans="1:8" ht="12.75">
      <c r="A15" t="s">
        <v>6</v>
      </c>
      <c r="B15" s="15">
        <v>7.3</v>
      </c>
      <c r="C15" s="15">
        <v>6</v>
      </c>
      <c r="D15" s="4">
        <f aca="true" t="shared" si="1" ref="D15:D25">+C15-B15</f>
        <v>-1.2999999999999998</v>
      </c>
      <c r="E15" s="4">
        <f aca="true" t="shared" si="2" ref="E15:E25">ROUND(+D15*E$11,1)</f>
        <v>-0.9</v>
      </c>
      <c r="F15" s="4">
        <f>+F14+E15</f>
        <v>0.9999999999999999</v>
      </c>
      <c r="G15" s="20">
        <f t="shared" si="0"/>
        <v>0</v>
      </c>
      <c r="H15" s="15">
        <f>+G15-H14</f>
        <v>0</v>
      </c>
    </row>
    <row r="16" spans="1:8" ht="12.75">
      <c r="A16" t="s">
        <v>7</v>
      </c>
      <c r="B16" s="15">
        <v>7.6</v>
      </c>
      <c r="C16" s="15">
        <v>7</v>
      </c>
      <c r="D16" s="4">
        <f t="shared" si="1"/>
        <v>-0.5999999999999996</v>
      </c>
      <c r="E16" s="4">
        <f t="shared" si="2"/>
        <v>-0.4</v>
      </c>
      <c r="F16" s="4">
        <f aca="true" t="shared" si="3" ref="F16:F25">+F15+E16</f>
        <v>0.5999999999999999</v>
      </c>
      <c r="G16" s="20">
        <f t="shared" si="0"/>
        <v>0</v>
      </c>
      <c r="H16" s="15">
        <f aca="true" t="shared" si="4" ref="H16:H25">+G16-G15</f>
        <v>0</v>
      </c>
    </row>
    <row r="17" spans="1:8" ht="12.75">
      <c r="A17" t="s">
        <v>8</v>
      </c>
      <c r="B17" s="15">
        <v>3.5</v>
      </c>
      <c r="C17" s="15">
        <v>4</v>
      </c>
      <c r="D17" s="4">
        <f t="shared" si="1"/>
        <v>0.5</v>
      </c>
      <c r="E17" s="4">
        <f t="shared" si="2"/>
        <v>0.3</v>
      </c>
      <c r="F17" s="4">
        <f t="shared" si="3"/>
        <v>0.8999999999999999</v>
      </c>
      <c r="G17" s="20">
        <f t="shared" si="0"/>
        <v>0</v>
      </c>
      <c r="H17" s="15">
        <f t="shared" si="4"/>
        <v>0</v>
      </c>
    </row>
    <row r="18" spans="1:8" ht="12.75">
      <c r="A18" t="s">
        <v>9</v>
      </c>
      <c r="B18" s="15">
        <v>-0.3</v>
      </c>
      <c r="C18" s="15">
        <v>-1</v>
      </c>
      <c r="D18" s="4">
        <f t="shared" si="1"/>
        <v>-0.7</v>
      </c>
      <c r="E18" s="4">
        <f t="shared" si="2"/>
        <v>-0.5</v>
      </c>
      <c r="F18" s="4">
        <f t="shared" si="3"/>
        <v>0.3999999999999999</v>
      </c>
      <c r="G18" s="20">
        <f t="shared" si="0"/>
        <v>0</v>
      </c>
      <c r="H18" s="15">
        <f t="shared" si="4"/>
        <v>0</v>
      </c>
    </row>
    <row r="19" spans="1:8" ht="12.75">
      <c r="A19" t="s">
        <v>10</v>
      </c>
      <c r="B19" s="15">
        <v>-4.4</v>
      </c>
      <c r="C19" s="15">
        <v>-3</v>
      </c>
      <c r="D19" s="4">
        <f t="shared" si="1"/>
        <v>1.4000000000000004</v>
      </c>
      <c r="E19" s="4">
        <f t="shared" si="2"/>
        <v>0.9</v>
      </c>
      <c r="F19" s="4">
        <f t="shared" si="3"/>
        <v>1.2999999999999998</v>
      </c>
      <c r="G19" s="20">
        <f t="shared" si="0"/>
        <v>0</v>
      </c>
      <c r="H19" s="15">
        <f t="shared" si="4"/>
        <v>0</v>
      </c>
    </row>
    <row r="20" spans="1:8" ht="12.75">
      <c r="A20" t="s">
        <v>11</v>
      </c>
      <c r="B20" s="15">
        <v>1.4</v>
      </c>
      <c r="C20" s="15">
        <v>1</v>
      </c>
      <c r="D20" s="4">
        <f t="shared" si="1"/>
        <v>-0.3999999999999999</v>
      </c>
      <c r="E20" s="4">
        <f t="shared" si="2"/>
        <v>-0.3</v>
      </c>
      <c r="F20" s="4">
        <f t="shared" si="3"/>
        <v>0.9999999999999998</v>
      </c>
      <c r="G20" s="20">
        <f t="shared" si="0"/>
        <v>0</v>
      </c>
      <c r="H20" s="15">
        <f t="shared" si="4"/>
        <v>0</v>
      </c>
    </row>
    <row r="21" spans="1:8" ht="12.75">
      <c r="A21" t="s">
        <v>12</v>
      </c>
      <c r="B21" s="15">
        <v>8</v>
      </c>
      <c r="C21" s="15">
        <v>5</v>
      </c>
      <c r="D21" s="4">
        <f t="shared" si="1"/>
        <v>-3</v>
      </c>
      <c r="E21" s="4">
        <f t="shared" si="2"/>
        <v>-2</v>
      </c>
      <c r="F21" s="4">
        <f t="shared" si="3"/>
        <v>-1.0000000000000002</v>
      </c>
      <c r="G21" s="20">
        <f t="shared" si="0"/>
        <v>0</v>
      </c>
      <c r="H21" s="15">
        <f t="shared" si="4"/>
        <v>0</v>
      </c>
    </row>
    <row r="22" spans="1:8" ht="12.75">
      <c r="A22" t="s">
        <v>13</v>
      </c>
      <c r="B22" s="15">
        <v>7.1</v>
      </c>
      <c r="C22" s="15">
        <v>7</v>
      </c>
      <c r="D22" s="4">
        <f t="shared" si="1"/>
        <v>-0.09999999999999964</v>
      </c>
      <c r="E22" s="4">
        <f t="shared" si="2"/>
        <v>-0.1</v>
      </c>
      <c r="F22" s="4">
        <f t="shared" si="3"/>
        <v>-1.1000000000000003</v>
      </c>
      <c r="G22" s="20">
        <f t="shared" si="0"/>
        <v>0</v>
      </c>
      <c r="H22" s="15">
        <f t="shared" si="4"/>
        <v>0</v>
      </c>
    </row>
    <row r="23" spans="1:8" ht="12.75">
      <c r="A23" t="s">
        <v>14</v>
      </c>
      <c r="B23" s="15">
        <v>9</v>
      </c>
      <c r="C23" s="15">
        <v>6</v>
      </c>
      <c r="D23" s="4">
        <f t="shared" si="1"/>
        <v>-3</v>
      </c>
      <c r="E23" s="4">
        <f t="shared" si="2"/>
        <v>-2</v>
      </c>
      <c r="F23" s="4">
        <f t="shared" si="3"/>
        <v>-3.1000000000000005</v>
      </c>
      <c r="G23" s="20">
        <f t="shared" si="0"/>
        <v>0</v>
      </c>
      <c r="H23" s="15">
        <f t="shared" si="4"/>
        <v>0</v>
      </c>
    </row>
    <row r="24" spans="1:8" ht="12.75">
      <c r="A24" t="s">
        <v>15</v>
      </c>
      <c r="B24" s="15">
        <v>9.3</v>
      </c>
      <c r="C24" s="15">
        <v>10</v>
      </c>
      <c r="D24" s="4">
        <f t="shared" si="1"/>
        <v>0.6999999999999993</v>
      </c>
      <c r="E24" s="4">
        <f t="shared" si="2"/>
        <v>0.5</v>
      </c>
      <c r="F24" s="4">
        <f t="shared" si="3"/>
        <v>-2.6000000000000005</v>
      </c>
      <c r="G24" s="20">
        <f t="shared" si="0"/>
        <v>0</v>
      </c>
      <c r="H24" s="15">
        <f t="shared" si="4"/>
        <v>0</v>
      </c>
    </row>
    <row r="25" spans="1:8" ht="12.75">
      <c r="A25" s="7" t="s">
        <v>16</v>
      </c>
      <c r="B25" s="16">
        <v>8.2</v>
      </c>
      <c r="C25" s="16">
        <v>8</v>
      </c>
      <c r="D25" s="8">
        <f t="shared" si="1"/>
        <v>-0.1999999999999993</v>
      </c>
      <c r="E25" s="8">
        <f t="shared" si="2"/>
        <v>-0.1</v>
      </c>
      <c r="F25" s="8">
        <f t="shared" si="3"/>
        <v>-2.7000000000000006</v>
      </c>
      <c r="G25" s="21">
        <f t="shared" si="0"/>
        <v>0</v>
      </c>
      <c r="H25" s="16">
        <f t="shared" si="4"/>
        <v>0</v>
      </c>
    </row>
    <row r="26" spans="1:8" ht="12.75">
      <c r="A26" t="s">
        <v>17</v>
      </c>
      <c r="B26" s="15">
        <f>SUM(B14:B25)</f>
        <v>65.8</v>
      </c>
      <c r="C26" s="15">
        <f>SUM(C14:C25)</f>
        <v>62</v>
      </c>
      <c r="D26" s="4">
        <f>SUM(D14:D25)</f>
        <v>-3.799999999999999</v>
      </c>
      <c r="E26" s="4">
        <f>SUM(E14:E25)</f>
        <v>-2.7000000000000006</v>
      </c>
      <c r="F26" s="4"/>
      <c r="G26" s="20">
        <f>+G25</f>
        <v>0</v>
      </c>
      <c r="H26" s="15">
        <f>SUM(H14:H25)</f>
        <v>0</v>
      </c>
    </row>
    <row r="27" spans="2:8" ht="12.75">
      <c r="B27" s="4"/>
      <c r="C27" s="4"/>
      <c r="D27" s="4"/>
      <c r="E27" s="4"/>
      <c r="F27" s="4"/>
      <c r="G27" s="20"/>
      <c r="H27" s="15"/>
    </row>
    <row r="28" spans="1:8" ht="12.75">
      <c r="A28" t="s">
        <v>18</v>
      </c>
      <c r="B28" s="4"/>
      <c r="C28" s="4"/>
      <c r="D28" s="4"/>
      <c r="E28" s="4"/>
      <c r="F28" s="4"/>
      <c r="H28" s="15">
        <v>0</v>
      </c>
    </row>
    <row r="29" spans="1:8" ht="12.75">
      <c r="A29" t="s">
        <v>42</v>
      </c>
      <c r="B29" s="4"/>
      <c r="C29" s="4"/>
      <c r="D29" s="4"/>
      <c r="E29" s="4"/>
      <c r="F29" s="4"/>
      <c r="H29" s="15">
        <v>0</v>
      </c>
    </row>
    <row r="30" spans="2:8" ht="12.75">
      <c r="B30" s="4"/>
      <c r="C30" s="4"/>
      <c r="D30" s="4"/>
      <c r="E30" s="4"/>
      <c r="F30" s="4"/>
      <c r="H30" s="15"/>
    </row>
    <row r="31" spans="1:8" ht="13.5" thickBot="1">
      <c r="A31" t="s">
        <v>20</v>
      </c>
      <c r="B31" s="4"/>
      <c r="C31" s="4"/>
      <c r="D31" s="4"/>
      <c r="E31" s="4"/>
      <c r="F31" s="4"/>
      <c r="H31" s="17">
        <f>+G26+H28+H29</f>
        <v>0</v>
      </c>
    </row>
    <row r="32" spans="2:8" ht="13.5" thickTop="1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3">
      <selection activeCell="G27" sqref="G27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bestFit="1" customWidth="1"/>
    <col min="8" max="8" width="12.0039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30</v>
      </c>
    </row>
    <row r="8" ht="12.75">
      <c r="A8" s="11" t="s">
        <v>32</v>
      </c>
    </row>
    <row r="9" ht="12.75">
      <c r="A9" t="s">
        <v>29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4"/>
      <c r="C13" s="14"/>
      <c r="E13" s="1"/>
      <c r="G13" s="19"/>
      <c r="H13" s="14"/>
    </row>
    <row r="14" spans="1:8" ht="12.75">
      <c r="A14" t="s">
        <v>49</v>
      </c>
      <c r="B14" s="15">
        <v>9.1</v>
      </c>
      <c r="C14" s="15">
        <v>6</v>
      </c>
      <c r="D14" s="4">
        <f>+C14-B14</f>
        <v>-3.0999999999999996</v>
      </c>
      <c r="E14" s="4">
        <f>ROUND(+D14*E$11,1)</f>
        <v>-2.1</v>
      </c>
      <c r="F14" s="4">
        <f>+E14</f>
        <v>-2.1</v>
      </c>
      <c r="G14" s="4">
        <f>IF((ABS(F14))&gt;9,(F14-9)*G$10,0)</f>
        <v>0</v>
      </c>
      <c r="H14" s="15">
        <f>+G14</f>
        <v>0</v>
      </c>
    </row>
    <row r="15" spans="1:8" ht="12.75">
      <c r="A15" t="s">
        <v>6</v>
      </c>
      <c r="B15" s="15">
        <v>7.3</v>
      </c>
      <c r="C15" s="15">
        <v>5</v>
      </c>
      <c r="D15" s="4">
        <f aca="true" t="shared" si="0" ref="D15:D25">+C15-B15</f>
        <v>-2.3</v>
      </c>
      <c r="E15" s="4">
        <f aca="true" t="shared" si="1" ref="E15:E25">ROUND(+D15*E$11,1)</f>
        <v>-1.5</v>
      </c>
      <c r="F15" s="4">
        <f>+F14+E15</f>
        <v>-3.6</v>
      </c>
      <c r="G15" s="4">
        <f>IF((ABS(F15))&gt;9,(F15-9)*G$10,0)</f>
        <v>0</v>
      </c>
      <c r="H15" s="15">
        <f>+G15-H14</f>
        <v>0</v>
      </c>
    </row>
    <row r="16" spans="1:8" ht="12.75">
      <c r="A16" t="s">
        <v>7</v>
      </c>
      <c r="B16" s="15">
        <v>7.6</v>
      </c>
      <c r="C16" s="15">
        <v>5</v>
      </c>
      <c r="D16" s="4">
        <f t="shared" si="0"/>
        <v>-2.5999999999999996</v>
      </c>
      <c r="E16" s="4">
        <f t="shared" si="1"/>
        <v>-1.7</v>
      </c>
      <c r="F16" s="4">
        <f aca="true" t="shared" si="2" ref="F16:F25">+F15+E16</f>
        <v>-5.3</v>
      </c>
      <c r="G16" s="4">
        <f>IF((ABS(F16))&gt;9,(F16-9)*G$10,0)</f>
        <v>0</v>
      </c>
      <c r="H16" s="15">
        <f aca="true" t="shared" si="3" ref="H16:H25">+G16-G15</f>
        <v>0</v>
      </c>
    </row>
    <row r="17" spans="1:8" ht="12.75">
      <c r="A17" t="s">
        <v>8</v>
      </c>
      <c r="B17" s="15">
        <v>3.5</v>
      </c>
      <c r="C17" s="15">
        <v>1</v>
      </c>
      <c r="D17" s="4">
        <f t="shared" si="0"/>
        <v>-2.5</v>
      </c>
      <c r="E17" s="4">
        <f t="shared" si="1"/>
        <v>-1.7</v>
      </c>
      <c r="F17" s="4">
        <f t="shared" si="2"/>
        <v>-7</v>
      </c>
      <c r="G17" s="4">
        <f>IF((ABS(F17))&gt;9,(F17-9)*G$10,0)</f>
        <v>0</v>
      </c>
      <c r="H17" s="15">
        <f t="shared" si="3"/>
        <v>0</v>
      </c>
    </row>
    <row r="18" spans="1:8" ht="12.75">
      <c r="A18" t="s">
        <v>9</v>
      </c>
      <c r="B18" s="15">
        <v>-0.3</v>
      </c>
      <c r="C18" s="15">
        <v>-3</v>
      </c>
      <c r="D18" s="4">
        <f t="shared" si="0"/>
        <v>-2.7</v>
      </c>
      <c r="E18" s="4">
        <f t="shared" si="1"/>
        <v>-1.8</v>
      </c>
      <c r="F18" s="4">
        <f t="shared" si="2"/>
        <v>-8.8</v>
      </c>
      <c r="G18" s="4">
        <f>IF((ABS(F18))&gt;9,(F18-9)*G$10,0)</f>
        <v>0</v>
      </c>
      <c r="H18" s="15">
        <f t="shared" si="3"/>
        <v>0</v>
      </c>
    </row>
    <row r="19" spans="1:8" ht="12.75">
      <c r="A19" t="s">
        <v>10</v>
      </c>
      <c r="B19" s="15">
        <v>-4.4</v>
      </c>
      <c r="C19" s="15">
        <v>-6</v>
      </c>
      <c r="D19" s="4">
        <f t="shared" si="0"/>
        <v>-1.5999999999999996</v>
      </c>
      <c r="E19" s="4">
        <f t="shared" si="1"/>
        <v>-1.1</v>
      </c>
      <c r="F19" s="4">
        <f t="shared" si="2"/>
        <v>-9.9</v>
      </c>
      <c r="G19" s="4">
        <f>IF((ABS(F19))&gt;9,(F19+9)*G$10,0)</f>
        <v>-0.8100000000000004</v>
      </c>
      <c r="H19" s="15">
        <f t="shared" si="3"/>
        <v>-0.8100000000000004</v>
      </c>
    </row>
    <row r="20" spans="1:8" ht="12.75">
      <c r="A20" t="s">
        <v>11</v>
      </c>
      <c r="B20" s="15">
        <v>1.4</v>
      </c>
      <c r="C20" s="15">
        <v>2</v>
      </c>
      <c r="D20" s="4">
        <f t="shared" si="0"/>
        <v>0.6000000000000001</v>
      </c>
      <c r="E20" s="4">
        <f t="shared" si="1"/>
        <v>0.4</v>
      </c>
      <c r="F20" s="4">
        <f t="shared" si="2"/>
        <v>-9.5</v>
      </c>
      <c r="G20" s="4">
        <f aca="true" t="shared" si="4" ref="G20:G25">IF((ABS(F20))&gt;9,(F20+9)*G$10,0)</f>
        <v>-0.45</v>
      </c>
      <c r="H20" s="15">
        <f t="shared" si="3"/>
        <v>0.3600000000000004</v>
      </c>
    </row>
    <row r="21" spans="1:8" ht="12.75">
      <c r="A21" t="s">
        <v>12</v>
      </c>
      <c r="B21" s="15">
        <v>8</v>
      </c>
      <c r="C21" s="15">
        <v>6</v>
      </c>
      <c r="D21" s="4">
        <f t="shared" si="0"/>
        <v>-2</v>
      </c>
      <c r="E21" s="4">
        <f t="shared" si="1"/>
        <v>-1.3</v>
      </c>
      <c r="F21" s="4">
        <f t="shared" si="2"/>
        <v>-10.8</v>
      </c>
      <c r="G21" s="4">
        <f t="shared" si="4"/>
        <v>-1.6200000000000008</v>
      </c>
      <c r="H21" s="15">
        <f t="shared" si="3"/>
        <v>-1.1700000000000008</v>
      </c>
    </row>
    <row r="22" spans="1:8" ht="12.75">
      <c r="A22" t="s">
        <v>13</v>
      </c>
      <c r="B22" s="15">
        <v>7.1</v>
      </c>
      <c r="C22" s="15">
        <v>4</v>
      </c>
      <c r="D22" s="4">
        <f t="shared" si="0"/>
        <v>-3.0999999999999996</v>
      </c>
      <c r="E22" s="4">
        <f t="shared" si="1"/>
        <v>-2.1</v>
      </c>
      <c r="F22" s="4">
        <f t="shared" si="2"/>
        <v>-12.9</v>
      </c>
      <c r="G22" s="4">
        <f t="shared" si="4"/>
        <v>-3.5100000000000002</v>
      </c>
      <c r="H22" s="15">
        <f t="shared" si="3"/>
        <v>-1.8899999999999995</v>
      </c>
    </row>
    <row r="23" spans="1:8" ht="12.75">
      <c r="A23" t="s">
        <v>14</v>
      </c>
      <c r="B23" s="15">
        <v>9</v>
      </c>
      <c r="C23" s="15">
        <v>6</v>
      </c>
      <c r="D23" s="4">
        <f t="shared" si="0"/>
        <v>-3</v>
      </c>
      <c r="E23" s="4">
        <f t="shared" si="1"/>
        <v>-2</v>
      </c>
      <c r="F23" s="4">
        <f t="shared" si="2"/>
        <v>-14.9</v>
      </c>
      <c r="G23" s="4">
        <f t="shared" si="4"/>
        <v>-5.3100000000000005</v>
      </c>
      <c r="H23" s="15">
        <f t="shared" si="3"/>
        <v>-1.8000000000000003</v>
      </c>
    </row>
    <row r="24" spans="1:8" ht="12.75">
      <c r="A24" t="s">
        <v>15</v>
      </c>
      <c r="B24" s="15">
        <v>9.3</v>
      </c>
      <c r="C24" s="15">
        <v>5</v>
      </c>
      <c r="D24" s="4">
        <f t="shared" si="0"/>
        <v>-4.300000000000001</v>
      </c>
      <c r="E24" s="4">
        <f t="shared" si="1"/>
        <v>-2.9</v>
      </c>
      <c r="F24" s="4">
        <f t="shared" si="2"/>
        <v>-17.8</v>
      </c>
      <c r="G24" s="4">
        <f t="shared" si="4"/>
        <v>-7.920000000000001</v>
      </c>
      <c r="H24" s="15">
        <f t="shared" si="3"/>
        <v>-2.6100000000000003</v>
      </c>
    </row>
    <row r="25" spans="1:8" ht="12.75">
      <c r="A25" s="7" t="s">
        <v>16</v>
      </c>
      <c r="B25" s="16">
        <v>8.2</v>
      </c>
      <c r="C25" s="16">
        <v>5</v>
      </c>
      <c r="D25" s="8">
        <f t="shared" si="0"/>
        <v>-3.1999999999999993</v>
      </c>
      <c r="E25" s="8">
        <f t="shared" si="1"/>
        <v>-2.1</v>
      </c>
      <c r="F25" s="8">
        <f t="shared" si="2"/>
        <v>-19.900000000000002</v>
      </c>
      <c r="G25" s="8">
        <f t="shared" si="4"/>
        <v>-9.810000000000002</v>
      </c>
      <c r="H25" s="16">
        <f t="shared" si="3"/>
        <v>-1.8900000000000015</v>
      </c>
    </row>
    <row r="26" spans="1:8" ht="12.75">
      <c r="A26" t="s">
        <v>17</v>
      </c>
      <c r="B26" s="15">
        <f>SUM(B14:B25)</f>
        <v>65.8</v>
      </c>
      <c r="C26" s="15">
        <f>SUM(C14:C25)</f>
        <v>36</v>
      </c>
      <c r="D26" s="4">
        <f>SUM(D14:D25)</f>
        <v>-29.799999999999997</v>
      </c>
      <c r="E26" s="4">
        <f>SUM(E14:E25)</f>
        <v>-19.900000000000002</v>
      </c>
      <c r="F26" s="4"/>
      <c r="G26" s="20">
        <f>+G25</f>
        <v>-9.810000000000002</v>
      </c>
      <c r="H26" s="15">
        <f>SUM(H14:H25)</f>
        <v>-9.810000000000002</v>
      </c>
    </row>
    <row r="27" spans="2:8" ht="12.75">
      <c r="B27" s="4"/>
      <c r="C27" s="4"/>
      <c r="D27" s="4"/>
      <c r="E27" s="4"/>
      <c r="F27" s="4"/>
      <c r="G27" s="20"/>
      <c r="H27" s="15"/>
    </row>
    <row r="28" spans="1:9" ht="12.75">
      <c r="A28" t="s">
        <v>18</v>
      </c>
      <c r="B28" s="4"/>
      <c r="C28" s="4"/>
      <c r="D28" s="4"/>
      <c r="E28" s="4"/>
      <c r="F28" s="4"/>
      <c r="H28" s="15">
        <v>0</v>
      </c>
      <c r="I28" s="4"/>
    </row>
    <row r="29" spans="1:9" ht="12.75">
      <c r="A29" t="s">
        <v>42</v>
      </c>
      <c r="B29" s="4"/>
      <c r="C29" s="4"/>
      <c r="D29" s="4"/>
      <c r="E29" s="4"/>
      <c r="F29" s="4"/>
      <c r="H29" s="15">
        <v>0</v>
      </c>
      <c r="I29" s="4"/>
    </row>
    <row r="30" spans="2:9" ht="12.75">
      <c r="B30" s="4"/>
      <c r="C30" s="4"/>
      <c r="D30" s="4"/>
      <c r="E30" s="4"/>
      <c r="F30" s="4"/>
      <c r="H30" s="15"/>
      <c r="I30" s="4"/>
    </row>
    <row r="31" spans="1:9" ht="13.5" thickBot="1">
      <c r="A31" t="s">
        <v>20</v>
      </c>
      <c r="B31" s="4"/>
      <c r="C31" s="4"/>
      <c r="D31" s="4"/>
      <c r="E31" s="4"/>
      <c r="F31" s="4"/>
      <c r="H31" s="17">
        <f>+G26+H28+H29</f>
        <v>-9.810000000000002</v>
      </c>
      <c r="I31" s="6" t="s">
        <v>41</v>
      </c>
    </row>
    <row r="32" spans="2:8" ht="13.5" thickTop="1">
      <c r="B32" s="4"/>
      <c r="C32" s="4"/>
      <c r="D32" s="4"/>
      <c r="E32" s="4"/>
      <c r="F32" s="4"/>
      <c r="G32" s="4"/>
      <c r="H32" s="4"/>
    </row>
    <row r="33" spans="1:8" ht="12.75">
      <c r="A33" t="s">
        <v>41</v>
      </c>
      <c r="B33" s="6" t="s">
        <v>44</v>
      </c>
      <c r="C33" s="4"/>
      <c r="D33" s="4"/>
      <c r="E33" s="4"/>
      <c r="F33" s="4"/>
      <c r="G33" s="4"/>
      <c r="H33" s="4"/>
    </row>
    <row r="34" spans="2:8" ht="12.75">
      <c r="B34" s="6" t="s">
        <v>45</v>
      </c>
      <c r="C34" s="4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4"/>
      <c r="C36" s="4"/>
      <c r="D36" s="4"/>
      <c r="E36" s="4"/>
      <c r="F36" s="4"/>
      <c r="G36" s="4"/>
      <c r="H36" s="4"/>
    </row>
    <row r="37" spans="2:8" ht="12.75">
      <c r="B37" s="4"/>
      <c r="C37" s="4"/>
      <c r="D37" s="4"/>
      <c r="E37" s="4"/>
      <c r="F37" s="4"/>
      <c r="G37" s="4"/>
      <c r="H37" s="4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9">
      <selection activeCell="G25" sqref="G25"/>
    </sheetView>
  </sheetViews>
  <sheetFormatPr defaultColWidth="9.140625" defaultRowHeight="12.75"/>
  <cols>
    <col min="1" max="1" width="7.140625" style="0" customWidth="1"/>
    <col min="2" max="2" width="16.421875" style="0" bestFit="1" customWidth="1"/>
    <col min="3" max="3" width="18.57421875" style="0" bestFit="1" customWidth="1"/>
    <col min="5" max="5" width="12.8515625" style="0" bestFit="1" customWidth="1"/>
    <col min="6" max="6" width="10.57421875" style="0" customWidth="1"/>
    <col min="7" max="7" width="11.00390625" style="0" bestFit="1" customWidth="1"/>
    <col min="8" max="8" width="12.0039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6" ht="12.75">
      <c r="A6" t="s">
        <v>30</v>
      </c>
    </row>
    <row r="8" ht="12.75">
      <c r="A8" s="11" t="s">
        <v>33</v>
      </c>
    </row>
    <row r="9" ht="12.75">
      <c r="A9" t="s">
        <v>29</v>
      </c>
    </row>
    <row r="10" spans="1:8" ht="12.75">
      <c r="A10" s="2"/>
      <c r="B10" s="2"/>
      <c r="C10" s="2"/>
      <c r="D10" s="2"/>
      <c r="E10" s="2"/>
      <c r="F10" s="2" t="s">
        <v>24</v>
      </c>
      <c r="G10" s="25">
        <v>0.9</v>
      </c>
      <c r="H10" s="12" t="s">
        <v>39</v>
      </c>
    </row>
    <row r="11" spans="1:8" ht="12.75">
      <c r="A11" s="2"/>
      <c r="B11" s="12" t="s">
        <v>37</v>
      </c>
      <c r="C11" s="12" t="s">
        <v>37</v>
      </c>
      <c r="D11" s="2" t="s">
        <v>37</v>
      </c>
      <c r="E11" s="26">
        <v>0.6629</v>
      </c>
      <c r="F11" s="2" t="s">
        <v>50</v>
      </c>
      <c r="G11" s="18" t="s">
        <v>34</v>
      </c>
      <c r="H11" s="12" t="s">
        <v>36</v>
      </c>
    </row>
    <row r="12" spans="1:8" ht="12.75">
      <c r="A12" s="2" t="s">
        <v>5</v>
      </c>
      <c r="B12" s="13" t="s">
        <v>21</v>
      </c>
      <c r="C12" s="13" t="s">
        <v>22</v>
      </c>
      <c r="D12" s="3" t="s">
        <v>38</v>
      </c>
      <c r="E12" s="3" t="s">
        <v>23</v>
      </c>
      <c r="F12" s="3" t="s">
        <v>38</v>
      </c>
      <c r="G12" s="5" t="s">
        <v>35</v>
      </c>
      <c r="H12" s="13" t="s">
        <v>48</v>
      </c>
    </row>
    <row r="13" spans="2:8" ht="12.75">
      <c r="B13" s="14"/>
      <c r="C13" s="14"/>
      <c r="E13" s="1"/>
      <c r="G13" s="19"/>
      <c r="H13" s="14"/>
    </row>
    <row r="14" spans="1:8" ht="12.75">
      <c r="A14" t="s">
        <v>49</v>
      </c>
      <c r="B14" s="15">
        <v>9.1</v>
      </c>
      <c r="C14" s="15">
        <v>20</v>
      </c>
      <c r="D14" s="4">
        <f>+C14-B14</f>
        <v>10.9</v>
      </c>
      <c r="E14" s="4">
        <f>ROUND(+D14*E$11,1)</f>
        <v>7.2</v>
      </c>
      <c r="F14" s="4">
        <f>+E14</f>
        <v>7.2</v>
      </c>
      <c r="G14" s="20">
        <f aca="true" t="shared" si="0" ref="G14:G25">IF((ABS(F14))&gt;9,(F14-9)*G$10,0)</f>
        <v>0</v>
      </c>
      <c r="H14" s="15">
        <f>+G14</f>
        <v>0</v>
      </c>
    </row>
    <row r="15" spans="1:8" ht="12.75">
      <c r="A15" t="s">
        <v>6</v>
      </c>
      <c r="B15" s="15">
        <v>7.3</v>
      </c>
      <c r="C15" s="15">
        <v>18</v>
      </c>
      <c r="D15" s="4">
        <f aca="true" t="shared" si="1" ref="D15:D25">+C15-B15</f>
        <v>10.7</v>
      </c>
      <c r="E15" s="4">
        <f aca="true" t="shared" si="2" ref="E15:E25">ROUND(+D15*E$11,1)</f>
        <v>7.1</v>
      </c>
      <c r="F15" s="4">
        <f>+F14+E15</f>
        <v>14.3</v>
      </c>
      <c r="G15" s="20">
        <f t="shared" si="0"/>
        <v>4.7700000000000005</v>
      </c>
      <c r="H15" s="15">
        <f>+G15-H14</f>
        <v>4.7700000000000005</v>
      </c>
    </row>
    <row r="16" spans="1:8" ht="12.75">
      <c r="A16" t="s">
        <v>7</v>
      </c>
      <c r="B16" s="15">
        <v>7.6</v>
      </c>
      <c r="C16" s="15">
        <v>16</v>
      </c>
      <c r="D16" s="4">
        <f t="shared" si="1"/>
        <v>8.4</v>
      </c>
      <c r="E16" s="4">
        <f t="shared" si="2"/>
        <v>5.6</v>
      </c>
      <c r="F16" s="4">
        <f aca="true" t="shared" si="3" ref="F16:F25">+F15+E16</f>
        <v>19.9</v>
      </c>
      <c r="G16" s="20">
        <f t="shared" si="0"/>
        <v>9.809999999999999</v>
      </c>
      <c r="H16" s="15">
        <f aca="true" t="shared" si="4" ref="H16:H25">+G16-G15</f>
        <v>5.039999999999998</v>
      </c>
    </row>
    <row r="17" spans="1:8" ht="12.75">
      <c r="A17" t="s">
        <v>8</v>
      </c>
      <c r="B17" s="15">
        <v>3.5</v>
      </c>
      <c r="C17" s="15">
        <v>6</v>
      </c>
      <c r="D17" s="4">
        <f t="shared" si="1"/>
        <v>2.5</v>
      </c>
      <c r="E17" s="4">
        <f t="shared" si="2"/>
        <v>1.7</v>
      </c>
      <c r="F17" s="4">
        <f t="shared" si="3"/>
        <v>21.599999999999998</v>
      </c>
      <c r="G17" s="20">
        <f t="shared" si="0"/>
        <v>11.339999999999998</v>
      </c>
      <c r="H17" s="15">
        <f t="shared" si="4"/>
        <v>1.5299999999999994</v>
      </c>
    </row>
    <row r="18" spans="1:8" ht="12.75">
      <c r="A18" t="s">
        <v>9</v>
      </c>
      <c r="B18" s="15">
        <v>-0.3</v>
      </c>
      <c r="C18" s="15">
        <v>5</v>
      </c>
      <c r="D18" s="4">
        <f t="shared" si="1"/>
        <v>5.3</v>
      </c>
      <c r="E18" s="4">
        <f t="shared" si="2"/>
        <v>3.5</v>
      </c>
      <c r="F18" s="4">
        <f t="shared" si="3"/>
        <v>25.099999999999998</v>
      </c>
      <c r="G18" s="20">
        <f t="shared" si="0"/>
        <v>14.489999999999998</v>
      </c>
      <c r="H18" s="15">
        <f t="shared" si="4"/>
        <v>3.1500000000000004</v>
      </c>
    </row>
    <row r="19" spans="1:8" ht="12.75">
      <c r="A19" t="s">
        <v>10</v>
      </c>
      <c r="B19" s="15">
        <v>-4.4</v>
      </c>
      <c r="C19" s="15">
        <v>6</v>
      </c>
      <c r="D19" s="4">
        <f t="shared" si="1"/>
        <v>10.4</v>
      </c>
      <c r="E19" s="4">
        <f t="shared" si="2"/>
        <v>6.9</v>
      </c>
      <c r="F19" s="4">
        <f t="shared" si="3"/>
        <v>32</v>
      </c>
      <c r="G19" s="20">
        <f t="shared" si="0"/>
        <v>20.7</v>
      </c>
      <c r="H19" s="15">
        <f t="shared" si="4"/>
        <v>6.210000000000001</v>
      </c>
    </row>
    <row r="20" spans="1:8" ht="12.75">
      <c r="A20" t="s">
        <v>11</v>
      </c>
      <c r="B20" s="15">
        <v>1.4</v>
      </c>
      <c r="C20" s="15">
        <v>6</v>
      </c>
      <c r="D20" s="4">
        <f t="shared" si="1"/>
        <v>4.6</v>
      </c>
      <c r="E20" s="4">
        <f t="shared" si="2"/>
        <v>3</v>
      </c>
      <c r="F20" s="4">
        <f t="shared" si="3"/>
        <v>35</v>
      </c>
      <c r="G20" s="20">
        <f t="shared" si="0"/>
        <v>23.400000000000002</v>
      </c>
      <c r="H20" s="15">
        <f t="shared" si="4"/>
        <v>2.700000000000003</v>
      </c>
    </row>
    <row r="21" spans="1:8" ht="12.75">
      <c r="A21" t="s">
        <v>12</v>
      </c>
      <c r="B21" s="15">
        <v>8</v>
      </c>
      <c r="C21" s="15">
        <v>12</v>
      </c>
      <c r="D21" s="4">
        <f t="shared" si="1"/>
        <v>4</v>
      </c>
      <c r="E21" s="4">
        <f t="shared" si="2"/>
        <v>2.7</v>
      </c>
      <c r="F21" s="4">
        <f t="shared" si="3"/>
        <v>37.7</v>
      </c>
      <c r="G21" s="20">
        <f t="shared" si="0"/>
        <v>25.830000000000002</v>
      </c>
      <c r="H21" s="15">
        <f t="shared" si="4"/>
        <v>2.4299999999999997</v>
      </c>
    </row>
    <row r="22" spans="1:9" ht="12.75">
      <c r="A22" t="s">
        <v>13</v>
      </c>
      <c r="B22" s="15">
        <v>7.1</v>
      </c>
      <c r="C22" s="15">
        <v>15</v>
      </c>
      <c r="D22" s="4">
        <f t="shared" si="1"/>
        <v>7.9</v>
      </c>
      <c r="E22" s="4">
        <f t="shared" si="2"/>
        <v>5.2</v>
      </c>
      <c r="F22" s="4">
        <f t="shared" si="3"/>
        <v>42.900000000000006</v>
      </c>
      <c r="G22" s="20">
        <f t="shared" si="0"/>
        <v>30.510000000000005</v>
      </c>
      <c r="H22" s="15">
        <f t="shared" si="4"/>
        <v>4.680000000000003</v>
      </c>
      <c r="I22" t="s">
        <v>43</v>
      </c>
    </row>
    <row r="23" spans="1:8" ht="12.75">
      <c r="A23" t="s">
        <v>14</v>
      </c>
      <c r="B23" s="15">
        <v>9</v>
      </c>
      <c r="C23" s="15">
        <v>20</v>
      </c>
      <c r="D23" s="4">
        <f t="shared" si="1"/>
        <v>11</v>
      </c>
      <c r="E23" s="4">
        <f t="shared" si="2"/>
        <v>7.3</v>
      </c>
      <c r="F23" s="4">
        <f t="shared" si="3"/>
        <v>50.2</v>
      </c>
      <c r="G23" s="20">
        <f t="shared" si="0"/>
        <v>37.080000000000005</v>
      </c>
      <c r="H23" s="15">
        <f t="shared" si="4"/>
        <v>6.57</v>
      </c>
    </row>
    <row r="24" spans="1:8" ht="12.75">
      <c r="A24" t="s">
        <v>15</v>
      </c>
      <c r="B24" s="15">
        <v>9.3</v>
      </c>
      <c r="C24" s="15">
        <v>25</v>
      </c>
      <c r="D24" s="4">
        <f t="shared" si="1"/>
        <v>15.7</v>
      </c>
      <c r="E24" s="4">
        <f t="shared" si="2"/>
        <v>10.4</v>
      </c>
      <c r="F24" s="4">
        <f t="shared" si="3"/>
        <v>60.6</v>
      </c>
      <c r="G24" s="20">
        <f t="shared" si="0"/>
        <v>46.440000000000005</v>
      </c>
      <c r="H24" s="15">
        <f t="shared" si="4"/>
        <v>9.36</v>
      </c>
    </row>
    <row r="25" spans="1:8" ht="12.75">
      <c r="A25" s="7" t="s">
        <v>16</v>
      </c>
      <c r="B25" s="16">
        <v>8.2</v>
      </c>
      <c r="C25" s="16">
        <v>25</v>
      </c>
      <c r="D25" s="8">
        <f t="shared" si="1"/>
        <v>16.8</v>
      </c>
      <c r="E25" s="8">
        <f t="shared" si="2"/>
        <v>11.1</v>
      </c>
      <c r="F25" s="8">
        <f t="shared" si="3"/>
        <v>71.7</v>
      </c>
      <c r="G25" s="21">
        <f t="shared" si="0"/>
        <v>56.43000000000001</v>
      </c>
      <c r="H25" s="16">
        <f t="shared" si="4"/>
        <v>9.990000000000002</v>
      </c>
    </row>
    <row r="26" spans="1:8" ht="12.75">
      <c r="A26" t="s">
        <v>17</v>
      </c>
      <c r="B26" s="15">
        <f>SUM(B14:B25)</f>
        <v>65.8</v>
      </c>
      <c r="C26" s="15">
        <f>SUM(C14:C25)</f>
        <v>174</v>
      </c>
      <c r="D26" s="4">
        <f>SUM(D14:D25)</f>
        <v>108.2</v>
      </c>
      <c r="E26" s="4">
        <f>SUM(E14:E25)</f>
        <v>71.7</v>
      </c>
      <c r="F26" s="4"/>
      <c r="G26" s="20">
        <f>+G25</f>
        <v>56.43000000000001</v>
      </c>
      <c r="H26" s="15">
        <f>SUM(H14:H25)</f>
        <v>56.43000000000001</v>
      </c>
    </row>
    <row r="27" spans="2:8" ht="12.75">
      <c r="B27" s="4"/>
      <c r="C27" s="4"/>
      <c r="D27" s="4"/>
      <c r="E27" s="4"/>
      <c r="F27" s="4"/>
      <c r="G27" s="20"/>
      <c r="H27" s="15"/>
    </row>
    <row r="28" spans="1:8" ht="12.75">
      <c r="A28" t="s">
        <v>18</v>
      </c>
      <c r="F28" s="4"/>
      <c r="H28" s="15">
        <v>0</v>
      </c>
    </row>
    <row r="29" spans="1:8" ht="12.75">
      <c r="A29" t="s">
        <v>42</v>
      </c>
      <c r="F29" s="4"/>
      <c r="H29" s="15">
        <f>+D33/12</f>
        <v>0</v>
      </c>
    </row>
    <row r="30" spans="6:8" ht="12.75">
      <c r="F30" s="4"/>
      <c r="H30" s="15"/>
    </row>
    <row r="31" spans="1:8" ht="13.5" thickBot="1">
      <c r="A31" s="9" t="s">
        <v>20</v>
      </c>
      <c r="B31" s="9"/>
      <c r="C31" s="9"/>
      <c r="D31" s="9"/>
      <c r="E31" s="9"/>
      <c r="F31" s="10"/>
      <c r="H31" s="17">
        <f>+G26+H28+H29</f>
        <v>56.43000000000001</v>
      </c>
    </row>
    <row r="32" ht="13.5" thickTop="1"/>
    <row r="33" spans="1:2" ht="12.75">
      <c r="A33" t="s">
        <v>43</v>
      </c>
      <c r="B33" t="s">
        <v>52</v>
      </c>
    </row>
    <row r="34" ht="12.75">
      <c r="B34" t="s">
        <v>53</v>
      </c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</sheetData>
  <printOptions/>
  <pageMargins left="1" right="0.75" top="1.5" bottom="1" header="1.25" footer="0.75"/>
  <pageSetup fitToHeight="1" fitToWidth="1" horizontalDpi="600" verticalDpi="600" orientation="landscape" r:id="rId1"/>
  <headerFooter alignWithMargins="0">
    <oddHeader>&amp;CPage &amp;P of &amp;N</oddHeader>
    <oddFooter>&amp;C&amp;"Arial,Italic"&amp;9shaded areas are same three columns as hand written copy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2002-06-13T00:19:32Z</cp:lastPrinted>
  <dcterms:created xsi:type="dcterms:W3CDTF">2002-06-12T20:46:57Z</dcterms:created>
  <dcterms:modified xsi:type="dcterms:W3CDTF">2002-06-13T23:49:27Z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011595</vt:lpwstr>
  </property>
  <property fmtid="{D5CDD505-2E9C-101B-9397-08002B2CF9AE}" pid="6" name="IsConfidenti">
    <vt:lpwstr>0</vt:lpwstr>
  </property>
  <property fmtid="{D5CDD505-2E9C-101B-9397-08002B2CF9AE}" pid="7" name="Dat">
    <vt:lpwstr>2002-06-13T00:00:00Z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2001-12-03T00:00:00Z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