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14)" sheetId="11" r:id="rId1"/>
  </sheets>
  <externalReferences>
    <externalReference r:id="rId2"/>
    <externalReference r:id="rId3"/>
  </externalReferences>
  <definedNames>
    <definedName name="_xlnm.Print_Area" localSheetId="0">'Exhibit No. ___(RAM-14)'!$A$1:$S$103</definedName>
    <definedName name="_xlnm.Print_Titles" localSheetId="0">'Exhibit No. ___(RAM-14)'!$1:$13</definedName>
  </definedNames>
  <calcPr calcId="145621" concurrentCalc="0"/>
</workbook>
</file>

<file path=xl/calcChain.xml><?xml version="1.0" encoding="utf-8"?>
<calcChain xmlns="http://schemas.openxmlformats.org/spreadsheetml/2006/main">
  <c r="L96" i="11" l="1"/>
  <c r="L95" i="11"/>
  <c r="H96" i="11"/>
  <c r="J96" i="11"/>
  <c r="N96" i="11"/>
  <c r="R96" i="11"/>
  <c r="H95" i="11"/>
  <c r="J95" i="11"/>
  <c r="H94" i="11"/>
  <c r="J94" i="11"/>
  <c r="H93" i="11"/>
  <c r="J93" i="11"/>
  <c r="B93" i="11"/>
  <c r="B94" i="11"/>
  <c r="H92" i="11"/>
  <c r="J92" i="11"/>
  <c r="H91" i="11"/>
  <c r="H90" i="11"/>
  <c r="J90" i="11"/>
  <c r="B90" i="11"/>
  <c r="B91" i="11"/>
  <c r="H89" i="11"/>
  <c r="H88" i="11"/>
  <c r="H87" i="11"/>
  <c r="J87" i="11"/>
  <c r="H86" i="11"/>
  <c r="J86" i="11"/>
  <c r="H85" i="11"/>
  <c r="J85" i="11"/>
  <c r="H84" i="11"/>
  <c r="J84" i="11"/>
  <c r="H83" i="11"/>
  <c r="H82" i="11"/>
  <c r="J82" i="11"/>
  <c r="H81" i="11"/>
  <c r="J81" i="11"/>
  <c r="H80" i="11"/>
  <c r="H79" i="11"/>
  <c r="H78" i="11"/>
  <c r="J78" i="11"/>
  <c r="H77" i="11"/>
  <c r="J77" i="11"/>
  <c r="H76" i="11"/>
  <c r="H75" i="11"/>
  <c r="J75" i="11"/>
  <c r="H74" i="11"/>
  <c r="J74" i="11"/>
  <c r="H73" i="11"/>
  <c r="J73" i="11"/>
  <c r="H72" i="11"/>
  <c r="J72" i="11"/>
  <c r="H71" i="11"/>
  <c r="J71" i="11"/>
  <c r="H70" i="11"/>
  <c r="H69" i="11"/>
  <c r="J69" i="11"/>
  <c r="H68" i="11"/>
  <c r="J68" i="11"/>
  <c r="H67" i="11"/>
  <c r="J67" i="11"/>
  <c r="H66" i="11"/>
  <c r="J66" i="11"/>
  <c r="H65" i="11"/>
  <c r="J65" i="11"/>
  <c r="H64" i="11"/>
  <c r="H63" i="11"/>
  <c r="J63" i="11"/>
  <c r="H62" i="11"/>
  <c r="J62" i="11"/>
  <c r="H61" i="11"/>
  <c r="J61" i="11"/>
  <c r="H60" i="11"/>
  <c r="H59" i="11"/>
  <c r="J59" i="11"/>
  <c r="H58" i="11"/>
  <c r="J58" i="11"/>
  <c r="H57" i="11"/>
  <c r="J57" i="11"/>
  <c r="H56" i="11"/>
  <c r="H55" i="11"/>
  <c r="J55" i="11"/>
  <c r="H54" i="11"/>
  <c r="J54" i="11"/>
  <c r="H53" i="11"/>
  <c r="J53" i="11"/>
  <c r="H52" i="11"/>
  <c r="J52" i="11"/>
  <c r="H51" i="11"/>
  <c r="H50" i="11"/>
  <c r="J50" i="11"/>
  <c r="H49" i="11"/>
  <c r="J49" i="11"/>
  <c r="H48" i="11"/>
  <c r="H47" i="11"/>
  <c r="J47" i="11"/>
  <c r="H46" i="11"/>
  <c r="J46" i="11"/>
  <c r="N46" i="11"/>
  <c r="R46" i="11"/>
  <c r="H45" i="11"/>
  <c r="J45" i="11"/>
  <c r="H44" i="11"/>
  <c r="J44" i="11"/>
  <c r="H43" i="11"/>
  <c r="J43" i="11"/>
  <c r="H42" i="11"/>
  <c r="J42" i="11"/>
  <c r="N42" i="11"/>
  <c r="R42" i="11"/>
  <c r="H41" i="11"/>
  <c r="J41" i="11"/>
  <c r="H40" i="11"/>
  <c r="J40" i="11"/>
  <c r="H39" i="11"/>
  <c r="J39" i="11"/>
  <c r="H38" i="11"/>
  <c r="J38" i="11"/>
  <c r="N38" i="11"/>
  <c r="R38" i="11"/>
  <c r="H37" i="11"/>
  <c r="J37" i="11"/>
  <c r="H36" i="11"/>
  <c r="H35" i="11"/>
  <c r="J35" i="11"/>
  <c r="H34" i="11"/>
  <c r="J34" i="11"/>
  <c r="H33" i="11"/>
  <c r="J33" i="11"/>
  <c r="H32" i="11"/>
  <c r="J32" i="11"/>
  <c r="H31" i="11"/>
  <c r="H30" i="11"/>
  <c r="J30" i="11"/>
  <c r="N30" i="11"/>
  <c r="R30" i="11"/>
  <c r="H29" i="11"/>
  <c r="J29" i="11"/>
  <c r="H28" i="11"/>
  <c r="H27" i="11"/>
  <c r="J27" i="11"/>
  <c r="H26" i="11"/>
  <c r="J26" i="11"/>
  <c r="H25" i="11"/>
  <c r="J25" i="11"/>
  <c r="H24" i="11"/>
  <c r="J24" i="11"/>
  <c r="H23" i="11"/>
  <c r="J23" i="11"/>
  <c r="H22" i="11"/>
  <c r="J22" i="11"/>
  <c r="H21" i="11"/>
  <c r="J21" i="11"/>
  <c r="H20" i="11"/>
  <c r="H19" i="11"/>
  <c r="J19" i="11"/>
  <c r="H18" i="11"/>
  <c r="J18" i="11"/>
  <c r="H17" i="11"/>
  <c r="J17" i="11"/>
  <c r="H16" i="11"/>
  <c r="H15" i="11"/>
  <c r="J15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J28" i="11"/>
  <c r="J36" i="11"/>
  <c r="J48" i="11"/>
  <c r="J51" i="11"/>
  <c r="J56" i="11"/>
  <c r="J64" i="11"/>
  <c r="J70" i="11"/>
  <c r="J76" i="11"/>
  <c r="J83" i="11"/>
  <c r="N83" i="11"/>
  <c r="R83" i="11"/>
  <c r="J88" i="11"/>
  <c r="J91" i="11"/>
  <c r="J79" i="11"/>
  <c r="J60" i="11"/>
  <c r="J31" i="11"/>
  <c r="J20" i="11"/>
  <c r="L15" i="11"/>
  <c r="J16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J80" i="11"/>
  <c r="L80" i="11"/>
  <c r="L81" i="11"/>
  <c r="L82" i="11"/>
  <c r="L83" i="11"/>
  <c r="L84" i="11"/>
  <c r="L85" i="11"/>
  <c r="L86" i="11"/>
  <c r="L87" i="11"/>
  <c r="L88" i="11"/>
  <c r="J89" i="11"/>
  <c r="L89" i="11"/>
  <c r="L90" i="11"/>
  <c r="L91" i="11"/>
  <c r="L92" i="11"/>
  <c r="L93" i="11"/>
  <c r="L94" i="11"/>
  <c r="N56" i="11"/>
  <c r="R56" i="11"/>
  <c r="N28" i="11"/>
  <c r="R28" i="11"/>
  <c r="N45" i="11"/>
  <c r="R45" i="11"/>
  <c r="N49" i="11"/>
  <c r="R49" i="11"/>
  <c r="N53" i="11"/>
  <c r="R53" i="11"/>
  <c r="N57" i="11"/>
  <c r="R57" i="11"/>
  <c r="N61" i="11"/>
  <c r="R61" i="11"/>
  <c r="N85" i="11"/>
  <c r="R85" i="11"/>
  <c r="N60" i="11"/>
  <c r="R60" i="11"/>
  <c r="N20" i="11"/>
  <c r="R20" i="11"/>
  <c r="N36" i="11"/>
  <c r="R36" i="11"/>
  <c r="N95" i="11"/>
  <c r="R95" i="11"/>
  <c r="N43" i="11"/>
  <c r="R43" i="11"/>
  <c r="N59" i="11"/>
  <c r="R59" i="11"/>
  <c r="N75" i="11"/>
  <c r="R75" i="11"/>
  <c r="N66" i="11"/>
  <c r="R66" i="11"/>
  <c r="N86" i="11"/>
  <c r="R86" i="11"/>
  <c r="N68" i="11"/>
  <c r="R68" i="11"/>
  <c r="N78" i="11"/>
  <c r="R78" i="11"/>
  <c r="N54" i="11"/>
  <c r="R54" i="11"/>
  <c r="N18" i="11"/>
  <c r="R18" i="11"/>
  <c r="N64" i="11"/>
  <c r="R64" i="11"/>
  <c r="N51" i="11"/>
  <c r="R51" i="11"/>
  <c r="N26" i="11"/>
  <c r="R26" i="11"/>
  <c r="N77" i="11"/>
  <c r="R77" i="11"/>
  <c r="N87" i="11"/>
  <c r="R87" i="11"/>
  <c r="N58" i="11"/>
  <c r="R58" i="11"/>
  <c r="N34" i="11"/>
  <c r="R34" i="11"/>
  <c r="N69" i="11"/>
  <c r="R69" i="11"/>
  <c r="N67" i="11"/>
  <c r="R67" i="11"/>
  <c r="N79" i="11"/>
  <c r="R79" i="11"/>
  <c r="N41" i="11"/>
  <c r="R41" i="11"/>
  <c r="N70" i="11"/>
  <c r="R70" i="11"/>
  <c r="N52" i="11"/>
  <c r="R52" i="11"/>
  <c r="N22" i="11"/>
  <c r="R22" i="11"/>
  <c r="N73" i="11"/>
  <c r="R73" i="11"/>
  <c r="N81" i="11"/>
  <c r="R81" i="11"/>
  <c r="N92" i="11"/>
  <c r="R92" i="11"/>
  <c r="N88" i="11"/>
  <c r="R88" i="11"/>
  <c r="N80" i="11"/>
  <c r="R80" i="11"/>
  <c r="N72" i="11"/>
  <c r="R72" i="11"/>
  <c r="N24" i="11"/>
  <c r="R24" i="11"/>
  <c r="N82" i="11"/>
  <c r="R82" i="11"/>
  <c r="N74" i="11"/>
  <c r="R74" i="11"/>
  <c r="N32" i="11"/>
  <c r="R32" i="11"/>
  <c r="N65" i="11"/>
  <c r="R65" i="11"/>
  <c r="N94" i="11"/>
  <c r="R94" i="11"/>
  <c r="N90" i="11"/>
  <c r="R90" i="11"/>
  <c r="N44" i="11"/>
  <c r="R44" i="11"/>
  <c r="N84" i="11"/>
  <c r="R84" i="11"/>
  <c r="N76" i="11"/>
  <c r="R76" i="11"/>
  <c r="N62" i="11"/>
  <c r="R62" i="11"/>
  <c r="N40" i="11"/>
  <c r="R40" i="11"/>
  <c r="N15" i="11"/>
  <c r="R15" i="11"/>
  <c r="N93" i="11"/>
  <c r="R93" i="11"/>
  <c r="N91" i="11"/>
  <c r="R91" i="11"/>
  <c r="N89" i="11"/>
  <c r="R89" i="11"/>
  <c r="N50" i="11"/>
  <c r="R50" i="11"/>
  <c r="N48" i="11"/>
  <c r="R48" i="11"/>
  <c r="N16" i="11"/>
  <c r="R16" i="11"/>
  <c r="N63" i="11"/>
  <c r="R63" i="11"/>
  <c r="N55" i="11"/>
  <c r="R55" i="11"/>
  <c r="N37" i="11"/>
  <c r="R37" i="11"/>
  <c r="N33" i="11"/>
  <c r="R33" i="11"/>
  <c r="N29" i="11"/>
  <c r="R29" i="11"/>
  <c r="N23" i="11"/>
  <c r="R23" i="11"/>
  <c r="N19" i="11"/>
  <c r="R19" i="11"/>
  <c r="N71" i="11"/>
  <c r="R71" i="11"/>
  <c r="N47" i="11"/>
  <c r="R47" i="11"/>
  <c r="N39" i="11"/>
  <c r="R39" i="11"/>
  <c r="N35" i="11"/>
  <c r="R35" i="11"/>
  <c r="N31" i="11"/>
  <c r="R31" i="11"/>
  <c r="N27" i="11"/>
  <c r="R27" i="11"/>
  <c r="N25" i="11"/>
  <c r="R25" i="11"/>
  <c r="N21" i="11"/>
  <c r="R21" i="11"/>
  <c r="N17" i="11"/>
  <c r="R17" i="11"/>
  <c r="R98" i="11"/>
</calcChain>
</file>

<file path=xl/sharedStrings.xml><?xml version="1.0" encoding="utf-8"?>
<sst xmlns="http://schemas.openxmlformats.org/spreadsheetml/2006/main" count="41" uniqueCount="38">
  <si>
    <t>(1)</t>
  </si>
  <si>
    <t>(2)</t>
  </si>
  <si>
    <t>(3)</t>
  </si>
  <si>
    <t>Yield</t>
  </si>
  <si>
    <t>Line</t>
  </si>
  <si>
    <t>No.</t>
  </si>
  <si>
    <t>(4)</t>
  </si>
  <si>
    <t>(5)</t>
  </si>
  <si>
    <t>Equity</t>
  </si>
  <si>
    <t>Utility Industry Historical Risk Premium</t>
  </si>
  <si>
    <t>(6)</t>
    <phoneticPr fontId="0" type="noConversion"/>
  </si>
  <si>
    <t>(7)</t>
    <phoneticPr fontId="0" type="noConversion"/>
  </si>
  <si>
    <t>Utility</t>
    <phoneticPr fontId="0" type="noConversion"/>
  </si>
  <si>
    <t>Long-Term</t>
  </si>
  <si>
    <t>20 year</t>
  </si>
  <si>
    <t xml:space="preserve"> </t>
  </si>
  <si>
    <t>S&amp;P</t>
    <phoneticPr fontId="0" type="noConversion"/>
  </si>
  <si>
    <t>Government</t>
  </si>
  <si>
    <t>Maturity</t>
  </si>
  <si>
    <t>Bond</t>
  </si>
  <si>
    <t>Risk</t>
  </si>
  <si>
    <t xml:space="preserve">Bond </t>
  </si>
  <si>
    <t>Total</t>
  </si>
  <si>
    <t>Index</t>
    <phoneticPr fontId="0" type="noConversion"/>
  </si>
  <si>
    <t>Premium</t>
  </si>
  <si>
    <t>Year</t>
  </si>
  <si>
    <t>Value</t>
  </si>
  <si>
    <t>Gain/Loss</t>
  </si>
  <si>
    <t>Interest</t>
  </si>
  <si>
    <t>Return</t>
  </si>
  <si>
    <t>Mean</t>
  </si>
  <si>
    <t xml:space="preserve">Source: </t>
  </si>
  <si>
    <t>Returns</t>
  </si>
  <si>
    <t>Over Bond</t>
  </si>
  <si>
    <t xml:space="preserve">   ●  Bloomberg Web site: Standard &amp; Poors Utility Stock Index % Annual Change, Jan. to Dec.</t>
  </si>
  <si>
    <t xml:space="preserve">   ●  Dec. Bond yields from Ibbotson SBBI 2014 Classic Yearbook (Morningstar) Table A-9 Long-Term Government</t>
  </si>
  <si>
    <t xml:space="preserve">        Bonds Yields</t>
  </si>
  <si>
    <t>(Second Half of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</si>
</sst>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6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u/>
      <sz val="10"/>
      <name val="Times New Roman"/>
      <family val="1"/>
    </font>
    <font>
      <sz val="10"/>
      <color indexed="12"/>
      <name val="Times New Roman"/>
      <family val="1"/>
    </font>
    <font>
      <sz val="10"/>
      <color rgb="FF0000FF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52">
    <xf numFmtId="0" fontId="0" fillId="0" borderId="0" xfId="0"/>
    <xf numFmtId="0" fontId="3" fillId="0" borderId="0" xfId="0" applyNumberFormat="1" applyFont="1" applyAlignment="1" applyProtection="1">
      <protection locked="0"/>
    </xf>
    <xf numFmtId="0" fontId="6" fillId="0" borderId="0" xfId="2" applyNumberFormat="1" applyFont="1" applyAlignment="1" applyProtection="1">
      <protection locked="0"/>
    </xf>
    <xf numFmtId="0" fontId="6" fillId="0" borderId="0" xfId="2" applyNumberFormat="1" applyFont="1" applyAlignment="1" applyProtection="1">
      <alignment horizontal="center"/>
      <protection locked="0"/>
    </xf>
    <xf numFmtId="0" fontId="9" fillId="0" borderId="0" xfId="2" applyNumberFormat="1" applyFont="1" applyAlignment="1">
      <alignment horizontal="centerContinuous"/>
    </xf>
    <xf numFmtId="0" fontId="3" fillId="0" borderId="0" xfId="2" applyNumberFormat="1" applyFont="1" applyAlignment="1">
      <alignment horizontal="centerContinuous"/>
    </xf>
    <xf numFmtId="0" fontId="3" fillId="0" borderId="0" xfId="2" applyFont="1" applyAlignment="1"/>
    <xf numFmtId="0" fontId="2" fillId="0" borderId="0" xfId="2" applyFont="1" applyAlignment="1">
      <alignment horizontal="center"/>
    </xf>
    <xf numFmtId="0" fontId="10" fillId="0" borderId="0" xfId="0" applyNumberFormat="1" applyFont="1" applyAlignment="1" applyProtection="1">
      <protection locked="0"/>
    </xf>
    <xf numFmtId="0" fontId="10" fillId="0" borderId="0" xfId="2" applyFont="1" applyAlignment="1">
      <alignment horizontal="right"/>
    </xf>
    <xf numFmtId="0" fontId="4" fillId="0" borderId="0" xfId="2" applyNumberFormat="1" applyFont="1" applyAlignment="1" applyProtection="1">
      <protection locked="0"/>
    </xf>
    <xf numFmtId="0" fontId="4" fillId="0" borderId="0" xfId="2" applyNumberFormat="1" applyFont="1" applyAlignment="1" applyProtection="1">
      <alignment horizontal="center"/>
      <protection locked="0"/>
    </xf>
    <xf numFmtId="0" fontId="4" fillId="0" borderId="0" xfId="2" applyFont="1" applyAlignment="1"/>
    <xf numFmtId="0" fontId="3" fillId="0" borderId="0" xfId="0" quotePrefix="1" applyNumberFormat="1" applyFont="1" applyAlignment="1" applyProtection="1">
      <alignment horizontal="center"/>
      <protection locked="0"/>
    </xf>
    <xf numFmtId="38" fontId="4" fillId="0" borderId="0" xfId="1" quotePrefix="1" applyNumberFormat="1" applyFont="1" applyFill="1" applyAlignment="1">
      <alignment horizontal="center"/>
    </xf>
    <xf numFmtId="0" fontId="4" fillId="0" borderId="0" xfId="0" applyNumberFormat="1" applyFont="1" applyAlignment="1" applyProtection="1">
      <alignment horizontal="center"/>
      <protection locked="0"/>
    </xf>
    <xf numFmtId="38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2" applyNumberFormat="1" applyFont="1" applyAlignment="1"/>
    <xf numFmtId="0" fontId="4" fillId="0" borderId="0" xfId="2" applyFont="1" applyAlignment="1">
      <alignment horizontal="center"/>
    </xf>
    <xf numFmtId="4" fontId="4" fillId="0" borderId="0" xfId="2" applyNumberFormat="1" applyFont="1" applyAlignment="1">
      <alignment horizontal="center"/>
    </xf>
    <xf numFmtId="0" fontId="4" fillId="0" borderId="1" xfId="2" applyNumberFormat="1" applyFont="1" applyBorder="1" applyAlignment="1" applyProtection="1">
      <alignment horizontal="center"/>
      <protection locked="0"/>
    </xf>
    <xf numFmtId="0" fontId="4" fillId="0" borderId="1" xfId="2" applyFont="1" applyBorder="1" applyAlignment="1">
      <alignment horizontal="center"/>
    </xf>
    <xf numFmtId="0" fontId="11" fillId="0" borderId="0" xfId="2" applyFont="1" applyAlignment="1">
      <alignment horizontal="center"/>
    </xf>
    <xf numFmtId="4" fontId="4" fillId="0" borderId="1" xfId="2" applyNumberFormat="1" applyFont="1" applyBorder="1" applyAlignment="1">
      <alignment horizontal="center"/>
    </xf>
    <xf numFmtId="4" fontId="11" fillId="0" borderId="0" xfId="2" applyNumberFormat="1" applyFont="1" applyAlignment="1">
      <alignment horizontal="center"/>
    </xf>
    <xf numFmtId="37" fontId="4" fillId="0" borderId="0" xfId="2" applyNumberFormat="1" applyFont="1" applyAlignment="1">
      <alignment horizontal="center"/>
    </xf>
    <xf numFmtId="10" fontId="12" fillId="0" borderId="0" xfId="2" applyNumberFormat="1" applyFont="1" applyAlignment="1">
      <alignment horizontal="right"/>
    </xf>
    <xf numFmtId="10" fontId="4" fillId="0" borderId="0" xfId="2" applyNumberFormat="1" applyFont="1" applyAlignment="1">
      <alignment horizontal="right"/>
    </xf>
    <xf numFmtId="4" fontId="4" fillId="0" borderId="0" xfId="2" applyNumberFormat="1" applyFont="1" applyAlignment="1">
      <alignment horizontal="right"/>
    </xf>
    <xf numFmtId="2" fontId="4" fillId="0" borderId="0" xfId="2" applyNumberFormat="1" applyFont="1" applyAlignment="1">
      <alignment horizontal="right"/>
    </xf>
    <xf numFmtId="0" fontId="4" fillId="0" borderId="0" xfId="2" applyFont="1" applyAlignment="1">
      <alignment horizontal="right"/>
    </xf>
    <xf numFmtId="10" fontId="4" fillId="0" borderId="0" xfId="2" applyNumberFormat="1" applyFont="1" applyAlignment="1">
      <alignment horizontal="center"/>
    </xf>
    <xf numFmtId="4" fontId="3" fillId="0" borderId="0" xfId="2" applyNumberFormat="1" applyFont="1" applyAlignment="1">
      <alignment horizontal="right"/>
    </xf>
    <xf numFmtId="0" fontId="4" fillId="0" borderId="0" xfId="2" applyFont="1" applyBorder="1" applyAlignment="1"/>
    <xf numFmtId="10" fontId="12" fillId="0" borderId="0" xfId="2" applyNumberFormat="1" applyFont="1" applyBorder="1" applyAlignment="1">
      <alignment horizontal="right"/>
    </xf>
    <xf numFmtId="10" fontId="4" fillId="0" borderId="0" xfId="2" applyNumberFormat="1" applyFont="1" applyBorder="1" applyAlignment="1">
      <alignment horizontal="right"/>
    </xf>
    <xf numFmtId="4" fontId="4" fillId="0" borderId="0" xfId="2" applyNumberFormat="1" applyFont="1" applyBorder="1" applyAlignment="1">
      <alignment horizontal="right"/>
    </xf>
    <xf numFmtId="2" fontId="4" fillId="0" borderId="0" xfId="2" applyNumberFormat="1" applyFont="1" applyBorder="1" applyAlignment="1">
      <alignment horizontal="right"/>
    </xf>
    <xf numFmtId="10" fontId="4" fillId="0" borderId="0" xfId="2" applyNumberFormat="1" applyFont="1" applyBorder="1" applyAlignment="1">
      <alignment horizontal="center"/>
    </xf>
    <xf numFmtId="10" fontId="13" fillId="0" borderId="0" xfId="2" applyNumberFormat="1" applyFont="1" applyAlignment="1">
      <alignment horizontal="right"/>
    </xf>
    <xf numFmtId="0" fontId="14" fillId="0" borderId="0" xfId="2" applyFont="1" applyAlignment="1"/>
    <xf numFmtId="165" fontId="14" fillId="0" borderId="0" xfId="2" applyNumberFormat="1" applyFont="1" applyAlignment="1">
      <alignment horizontal="right"/>
    </xf>
    <xf numFmtId="10" fontId="14" fillId="0" borderId="0" xfId="2" applyNumberFormat="1" applyFont="1" applyAlignment="1">
      <alignment horizontal="right"/>
    </xf>
    <xf numFmtId="4" fontId="14" fillId="0" borderId="0" xfId="2" applyNumberFormat="1" applyFont="1" applyAlignment="1">
      <alignment horizontal="right"/>
    </xf>
    <xf numFmtId="2" fontId="14" fillId="0" borderId="0" xfId="2" applyNumberFormat="1" applyFont="1" applyAlignment="1">
      <alignment horizontal="right"/>
    </xf>
    <xf numFmtId="165" fontId="14" fillId="0" borderId="0" xfId="2" applyNumberFormat="1" applyFont="1" applyAlignment="1">
      <alignment horizontal="center"/>
    </xf>
    <xf numFmtId="2" fontId="4" fillId="0" borderId="0" xfId="2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2" applyFont="1" applyAlignment="1">
      <alignment horizontal="left"/>
    </xf>
    <xf numFmtId="0" fontId="8" fillId="0" borderId="0" xfId="2" applyNumberFormat="1" applyFont="1" applyAlignment="1" applyProtection="1">
      <alignment horizontal="center"/>
      <protection locked="0"/>
    </xf>
    <xf numFmtId="0" fontId="0" fillId="0" borderId="0" xfId="0" applyAlignment="1">
      <alignment horizontal="left"/>
    </xf>
  </cellXfs>
  <cellStyles count="3">
    <cellStyle name="Normal" xfId="0" builtinId="0"/>
    <cellStyle name="Normal_2001 Netting RevReq2" xfId="1"/>
    <cellStyle name="Normal_Exhibit A-12 Schedule D6-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103"/>
  <sheetViews>
    <sheetView tabSelected="1" topLeftCell="A51" zoomScaleNormal="100" workbookViewId="0">
      <selection activeCell="W84" sqref="W84"/>
    </sheetView>
  </sheetViews>
  <sheetFormatPr defaultRowHeight="12.75" x14ac:dyDescent="0.2"/>
  <cols>
    <col min="1" max="1" width="2.28515625" customWidth="1"/>
    <col min="2" max="2" width="4.28515625" bestFit="1" customWidth="1"/>
    <col min="3" max="3" width="2.28515625" customWidth="1"/>
    <col min="4" max="4" width="6" customWidth="1"/>
    <col min="5" max="5" width="2.28515625" customWidth="1"/>
    <col min="6" max="6" width="10.7109375" customWidth="1"/>
    <col min="7" max="7" width="2.28515625" customWidth="1"/>
    <col min="8" max="8" width="10.7109375" customWidth="1"/>
    <col min="9" max="9" width="2.28515625" customWidth="1"/>
    <col min="10" max="10" width="10.7109375" customWidth="1"/>
    <col min="11" max="11" width="2.28515625" customWidth="1"/>
    <col min="12" max="12" width="10.7109375" customWidth="1"/>
    <col min="13" max="13" width="2.28515625" customWidth="1"/>
    <col min="14" max="14" width="10.7109375" customWidth="1"/>
    <col min="15" max="15" width="2.28515625" customWidth="1"/>
    <col min="16" max="16" width="10.7109375" customWidth="1"/>
    <col min="17" max="17" width="2.28515625" customWidth="1"/>
    <col min="18" max="18" width="10.7109375" customWidth="1"/>
    <col min="19" max="19" width="2.28515625" customWidth="1"/>
  </cols>
  <sheetData>
    <row r="1" spans="1:19" ht="20.25" x14ac:dyDescent="0.3">
      <c r="A1" s="50" t="s">
        <v>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20.25" x14ac:dyDescent="0.3">
      <c r="A2" s="50" t="s">
        <v>37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6.95" customHeight="1" x14ac:dyDescent="0.3">
      <c r="A3" s="2"/>
      <c r="B3" s="3"/>
      <c r="C3" s="2"/>
      <c r="D3" s="4"/>
      <c r="E3" s="4"/>
      <c r="F3" s="5"/>
      <c r="G3" s="5"/>
      <c r="H3" s="5"/>
      <c r="I3" s="5"/>
      <c r="J3" s="6"/>
      <c r="K3" s="6"/>
      <c r="L3" s="7"/>
      <c r="M3" s="7"/>
      <c r="N3" s="5"/>
      <c r="O3" s="5"/>
      <c r="P3" s="2"/>
      <c r="Q3" s="2"/>
      <c r="R3" s="2"/>
      <c r="S3" s="2"/>
    </row>
    <row r="4" spans="1:19" ht="6.95" customHeight="1" x14ac:dyDescent="0.3">
      <c r="A4" s="2"/>
      <c r="B4" s="3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2"/>
      <c r="R4" s="9"/>
      <c r="S4" s="9"/>
    </row>
    <row r="5" spans="1:19" ht="15.75" x14ac:dyDescent="0.25">
      <c r="A5" s="10"/>
      <c r="B5" s="11"/>
      <c r="C5" s="10"/>
      <c r="D5" s="12"/>
      <c r="E5" s="12"/>
      <c r="F5" s="13" t="s">
        <v>0</v>
      </c>
      <c r="G5" s="13"/>
      <c r="H5" s="13" t="s">
        <v>1</v>
      </c>
      <c r="I5" s="13"/>
      <c r="J5" s="13" t="s">
        <v>2</v>
      </c>
      <c r="K5" s="14"/>
      <c r="L5" s="13" t="s">
        <v>6</v>
      </c>
      <c r="M5" s="13"/>
      <c r="N5" s="13" t="s">
        <v>7</v>
      </c>
      <c r="O5" s="13"/>
      <c r="P5" s="13" t="s">
        <v>10</v>
      </c>
      <c r="Q5" s="13"/>
      <c r="R5" s="13" t="s">
        <v>11</v>
      </c>
      <c r="S5" s="13"/>
    </row>
    <row r="6" spans="1:19" ht="6.95" customHeight="1" x14ac:dyDescent="0.25">
      <c r="A6" s="10"/>
      <c r="B6" s="11"/>
      <c r="C6" s="10"/>
      <c r="D6" s="12"/>
      <c r="E6" s="12"/>
      <c r="F6" s="13"/>
      <c r="G6" s="13"/>
      <c r="H6" s="13"/>
      <c r="I6" s="13"/>
      <c r="J6" s="13"/>
      <c r="K6" s="14"/>
      <c r="L6" s="13"/>
      <c r="M6" s="13"/>
      <c r="N6" s="13"/>
      <c r="O6" s="13"/>
      <c r="P6" s="13"/>
      <c r="Q6" s="13"/>
      <c r="R6" s="13"/>
      <c r="S6" s="13"/>
    </row>
    <row r="7" spans="1:19" x14ac:dyDescent="0.2">
      <c r="A7" s="10"/>
      <c r="B7" s="11"/>
      <c r="C7" s="10"/>
      <c r="D7" s="12"/>
      <c r="E7" s="12"/>
      <c r="F7" s="15"/>
      <c r="G7" s="15"/>
      <c r="H7" s="16"/>
      <c r="I7" s="16"/>
      <c r="J7" s="14"/>
      <c r="K7" s="14"/>
      <c r="L7" s="17"/>
      <c r="M7" s="17"/>
      <c r="N7" s="17"/>
      <c r="O7" s="17"/>
      <c r="P7" s="17"/>
      <c r="Q7" s="17"/>
      <c r="R7" s="11" t="s">
        <v>12</v>
      </c>
      <c r="S7" s="17"/>
    </row>
    <row r="8" spans="1:19" x14ac:dyDescent="0.2">
      <c r="A8" s="10"/>
      <c r="B8" s="11"/>
      <c r="C8" s="10"/>
      <c r="D8" s="12"/>
      <c r="E8" s="12"/>
      <c r="F8" s="12"/>
      <c r="G8" s="12"/>
      <c r="H8" s="12"/>
      <c r="I8" s="12"/>
      <c r="J8" s="18"/>
      <c r="K8" s="18"/>
      <c r="L8" s="12"/>
      <c r="M8" s="12"/>
      <c r="N8" s="12"/>
      <c r="O8" s="12"/>
      <c r="P8" s="10"/>
      <c r="Q8" s="10"/>
      <c r="R8" s="19" t="s">
        <v>8</v>
      </c>
      <c r="S8" s="11"/>
    </row>
    <row r="9" spans="1:19" x14ac:dyDescent="0.2">
      <c r="A9" s="10"/>
      <c r="B9" s="11"/>
      <c r="C9" s="10"/>
      <c r="D9" s="12"/>
      <c r="E9" s="12"/>
      <c r="F9" s="19" t="s">
        <v>13</v>
      </c>
      <c r="G9" s="19"/>
      <c r="H9" s="19" t="s">
        <v>14</v>
      </c>
      <c r="I9" s="19"/>
      <c r="J9" s="20" t="s">
        <v>15</v>
      </c>
      <c r="K9" s="20"/>
      <c r="L9" s="19"/>
      <c r="M9" s="19"/>
      <c r="N9" s="19"/>
      <c r="O9" s="19"/>
      <c r="P9" s="19" t="s">
        <v>16</v>
      </c>
      <c r="Q9" s="19"/>
      <c r="R9" s="19" t="s">
        <v>20</v>
      </c>
      <c r="S9" s="19"/>
    </row>
    <row r="10" spans="1:19" x14ac:dyDescent="0.2">
      <c r="A10" s="10"/>
      <c r="B10" s="11"/>
      <c r="C10" s="10"/>
      <c r="D10" s="12"/>
      <c r="E10" s="12"/>
      <c r="F10" s="19" t="s">
        <v>17</v>
      </c>
      <c r="G10" s="19"/>
      <c r="H10" s="19" t="s">
        <v>18</v>
      </c>
      <c r="I10" s="19"/>
      <c r="J10" s="20"/>
      <c r="K10" s="20"/>
      <c r="L10" s="19"/>
      <c r="M10" s="19"/>
      <c r="N10" s="19" t="s">
        <v>19</v>
      </c>
      <c r="O10" s="19"/>
      <c r="P10" s="19" t="s">
        <v>12</v>
      </c>
      <c r="Q10" s="19"/>
      <c r="R10" s="19" t="s">
        <v>24</v>
      </c>
      <c r="S10" s="19"/>
    </row>
    <row r="11" spans="1:19" x14ac:dyDescent="0.2">
      <c r="A11" s="10"/>
      <c r="B11" s="11" t="s">
        <v>4</v>
      </c>
      <c r="C11" s="10"/>
      <c r="D11" s="12"/>
      <c r="E11" s="12"/>
      <c r="F11" s="19" t="s">
        <v>21</v>
      </c>
      <c r="G11" s="19"/>
      <c r="H11" s="19" t="s">
        <v>21</v>
      </c>
      <c r="I11" s="19"/>
      <c r="J11" s="20"/>
      <c r="K11" s="20"/>
      <c r="L11" s="19"/>
      <c r="M11" s="19"/>
      <c r="N11" s="19" t="s">
        <v>22</v>
      </c>
      <c r="O11" s="19"/>
      <c r="P11" s="19" t="s">
        <v>23</v>
      </c>
      <c r="Q11" s="19"/>
      <c r="R11" s="48" t="s">
        <v>33</v>
      </c>
      <c r="S11" s="19"/>
    </row>
    <row r="12" spans="1:19" x14ac:dyDescent="0.2">
      <c r="A12" s="10"/>
      <c r="B12" s="21" t="s">
        <v>5</v>
      </c>
      <c r="C12" s="10"/>
      <c r="D12" s="22" t="s">
        <v>25</v>
      </c>
      <c r="E12" s="12"/>
      <c r="F12" s="22" t="s">
        <v>3</v>
      </c>
      <c r="G12" s="23"/>
      <c r="H12" s="22" t="s">
        <v>26</v>
      </c>
      <c r="I12" s="23"/>
      <c r="J12" s="24" t="s">
        <v>27</v>
      </c>
      <c r="K12" s="25"/>
      <c r="L12" s="22" t="s">
        <v>28</v>
      </c>
      <c r="M12" s="23"/>
      <c r="N12" s="22" t="s">
        <v>29</v>
      </c>
      <c r="O12" s="23"/>
      <c r="P12" s="22" t="s">
        <v>29</v>
      </c>
      <c r="Q12" s="23"/>
      <c r="R12" s="22" t="s">
        <v>32</v>
      </c>
      <c r="S12" s="23"/>
    </row>
    <row r="13" spans="1:19" x14ac:dyDescent="0.2">
      <c r="A13" s="10"/>
      <c r="B13" s="11"/>
      <c r="C13" s="10"/>
      <c r="D13" s="12"/>
      <c r="E13" s="12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x14ac:dyDescent="0.2">
      <c r="A14" s="10"/>
      <c r="B14" s="11">
        <v>1</v>
      </c>
      <c r="C14" s="10"/>
      <c r="D14" s="12">
        <v>1931</v>
      </c>
      <c r="E14" s="12"/>
      <c r="F14" s="27">
        <v>4.07E-2</v>
      </c>
      <c r="G14" s="28"/>
      <c r="H14" s="29">
        <v>1000</v>
      </c>
      <c r="I14" s="29"/>
      <c r="J14" s="29"/>
      <c r="K14" s="29"/>
      <c r="L14" s="30"/>
      <c r="M14" s="30"/>
      <c r="N14" s="31"/>
      <c r="O14" s="31"/>
      <c r="P14" s="31"/>
      <c r="Q14" s="31"/>
      <c r="R14" s="31"/>
      <c r="S14" s="31"/>
    </row>
    <row r="15" spans="1:19" x14ac:dyDescent="0.2">
      <c r="A15" s="10"/>
      <c r="B15" s="11">
        <f>B14+1</f>
        <v>2</v>
      </c>
      <c r="C15" s="10"/>
      <c r="D15" s="12">
        <v>1932</v>
      </c>
      <c r="E15" s="12"/>
      <c r="F15" s="27">
        <v>3.15E-2</v>
      </c>
      <c r="G15" s="28"/>
      <c r="H15" s="29">
        <f t="shared" ref="H15:H62" si="0">PV(F15/2,40,-(1000*F14/2))+1000/((1+F15/2)^40)</f>
        <v>1135.7472759804145</v>
      </c>
      <c r="I15" s="29"/>
      <c r="J15" s="29">
        <f t="shared" ref="J15:J78" si="1">H15-$H$14</f>
        <v>135.74727598041454</v>
      </c>
      <c r="K15" s="29"/>
      <c r="L15" s="30">
        <f t="shared" ref="L15:L62" si="2">$H$14*F14</f>
        <v>40.700000000000003</v>
      </c>
      <c r="M15" s="30"/>
      <c r="N15" s="28">
        <f t="shared" ref="N15:N78" si="3">J15/$H$14+L15/1000</f>
        <v>0.17644727598041454</v>
      </c>
      <c r="O15" s="28"/>
      <c r="P15" s="27">
        <v>-5.4000000000000003E-3</v>
      </c>
      <c r="Q15" s="28"/>
      <c r="R15" s="32">
        <f t="shared" ref="R15:R78" si="4">P15-N15</f>
        <v>-0.18184727598041453</v>
      </c>
      <c r="S15" s="32"/>
    </row>
    <row r="16" spans="1:19" x14ac:dyDescent="0.2">
      <c r="A16" s="10"/>
      <c r="B16" s="11">
        <f t="shared" ref="B16:B62" si="5">B15+1</f>
        <v>3</v>
      </c>
      <c r="C16" s="10"/>
      <c r="D16" s="12">
        <v>1933</v>
      </c>
      <c r="E16" s="12"/>
      <c r="F16" s="27">
        <v>3.3599999999999998E-2</v>
      </c>
      <c r="G16" s="28"/>
      <c r="H16" s="29">
        <f t="shared" si="0"/>
        <v>969.59656198144023</v>
      </c>
      <c r="I16" s="29"/>
      <c r="J16" s="29">
        <f t="shared" si="1"/>
        <v>-30.403438018559768</v>
      </c>
      <c r="K16" s="29"/>
      <c r="L16" s="30">
        <f t="shared" si="2"/>
        <v>31.5</v>
      </c>
      <c r="M16" s="30"/>
      <c r="N16" s="28">
        <f t="shared" si="3"/>
        <v>1.0965619814402305E-3</v>
      </c>
      <c r="O16" s="28"/>
      <c r="P16" s="27">
        <v>-0.21870000000000001</v>
      </c>
      <c r="Q16" s="28"/>
      <c r="R16" s="32">
        <f t="shared" si="4"/>
        <v>-0.21979656198144024</v>
      </c>
      <c r="S16" s="32"/>
    </row>
    <row r="17" spans="1:19" x14ac:dyDescent="0.2">
      <c r="A17" s="10"/>
      <c r="B17" s="11">
        <f t="shared" si="5"/>
        <v>4</v>
      </c>
      <c r="C17" s="10"/>
      <c r="D17" s="12">
        <v>1934</v>
      </c>
      <c r="E17" s="12"/>
      <c r="F17" s="27">
        <v>2.93E-2</v>
      </c>
      <c r="G17" s="28"/>
      <c r="H17" s="29">
        <f t="shared" si="0"/>
        <v>1064.731884422225</v>
      </c>
      <c r="I17" s="29"/>
      <c r="J17" s="29">
        <f t="shared" si="1"/>
        <v>64.731884422224994</v>
      </c>
      <c r="K17" s="29"/>
      <c r="L17" s="30">
        <f t="shared" si="2"/>
        <v>33.6</v>
      </c>
      <c r="M17" s="30"/>
      <c r="N17" s="28">
        <f t="shared" si="3"/>
        <v>9.8331884422224999E-2</v>
      </c>
      <c r="O17" s="28"/>
      <c r="P17" s="27">
        <v>-0.2041</v>
      </c>
      <c r="Q17" s="28"/>
      <c r="R17" s="32">
        <f t="shared" si="4"/>
        <v>-0.30243188442222502</v>
      </c>
      <c r="S17" s="32"/>
    </row>
    <row r="18" spans="1:19" x14ac:dyDescent="0.2">
      <c r="A18" s="10"/>
      <c r="B18" s="11">
        <f t="shared" si="5"/>
        <v>5</v>
      </c>
      <c r="C18" s="10"/>
      <c r="D18" s="12">
        <v>1935</v>
      </c>
      <c r="E18" s="12"/>
      <c r="F18" s="27">
        <v>2.76E-2</v>
      </c>
      <c r="G18" s="28"/>
      <c r="H18" s="29">
        <f t="shared" si="0"/>
        <v>1025.9943368533116</v>
      </c>
      <c r="I18" s="29"/>
      <c r="J18" s="29">
        <f t="shared" si="1"/>
        <v>25.994336853311552</v>
      </c>
      <c r="K18" s="29"/>
      <c r="L18" s="30">
        <f t="shared" si="2"/>
        <v>29.3</v>
      </c>
      <c r="M18" s="30"/>
      <c r="N18" s="28">
        <f t="shared" si="3"/>
        <v>5.5294336853311553E-2</v>
      </c>
      <c r="O18" s="28"/>
      <c r="P18" s="27">
        <v>0.76629999999999998</v>
      </c>
      <c r="Q18" s="28"/>
      <c r="R18" s="32">
        <f t="shared" si="4"/>
        <v>0.71100566314668845</v>
      </c>
      <c r="S18" s="32"/>
    </row>
    <row r="19" spans="1:19" x14ac:dyDescent="0.2">
      <c r="A19" s="10"/>
      <c r="B19" s="11">
        <f t="shared" si="5"/>
        <v>6</v>
      </c>
      <c r="C19" s="10"/>
      <c r="D19" s="12">
        <v>1936</v>
      </c>
      <c r="E19" s="12"/>
      <c r="F19" s="27">
        <v>2.5499999999999998E-2</v>
      </c>
      <c r="G19" s="28"/>
      <c r="H19" s="29">
        <f t="shared" si="0"/>
        <v>1032.7406778567313</v>
      </c>
      <c r="I19" s="29"/>
      <c r="J19" s="29">
        <f t="shared" si="1"/>
        <v>32.740677856731281</v>
      </c>
      <c r="K19" s="29"/>
      <c r="L19" s="30">
        <f t="shared" si="2"/>
        <v>27.599999999999998</v>
      </c>
      <c r="M19" s="30"/>
      <c r="N19" s="28">
        <f t="shared" si="3"/>
        <v>6.0340677856731278E-2</v>
      </c>
      <c r="O19" s="28"/>
      <c r="P19" s="27">
        <v>0.2069</v>
      </c>
      <c r="Q19" s="28"/>
      <c r="R19" s="32">
        <f t="shared" si="4"/>
        <v>0.14655932214326872</v>
      </c>
      <c r="S19" s="32"/>
    </row>
    <row r="20" spans="1:19" ht="15.75" x14ac:dyDescent="0.25">
      <c r="A20" s="10"/>
      <c r="B20" s="11">
        <f t="shared" si="5"/>
        <v>7</v>
      </c>
      <c r="C20" s="10"/>
      <c r="D20" s="12">
        <v>1937</v>
      </c>
      <c r="E20" s="12"/>
      <c r="F20" s="27">
        <v>2.7300000000000001E-2</v>
      </c>
      <c r="G20" s="28"/>
      <c r="H20" s="29">
        <f t="shared" si="0"/>
        <v>972.40035166203154</v>
      </c>
      <c r="I20" s="33"/>
      <c r="J20" s="29">
        <f t="shared" si="1"/>
        <v>-27.599648337968461</v>
      </c>
      <c r="K20" s="29"/>
      <c r="L20" s="30">
        <f t="shared" si="2"/>
        <v>25.5</v>
      </c>
      <c r="M20" s="30"/>
      <c r="N20" s="28">
        <f t="shared" si="3"/>
        <v>-2.0996483379684613E-3</v>
      </c>
      <c r="O20" s="28"/>
      <c r="P20" s="27">
        <v>-0.37040000000000001</v>
      </c>
      <c r="Q20" s="28"/>
      <c r="R20" s="32">
        <f t="shared" si="4"/>
        <v>-0.36830035166203157</v>
      </c>
      <c r="S20" s="32"/>
    </row>
    <row r="21" spans="1:19" x14ac:dyDescent="0.2">
      <c r="A21" s="10"/>
      <c r="B21" s="11">
        <f t="shared" si="5"/>
        <v>8</v>
      </c>
      <c r="C21" s="10"/>
      <c r="D21" s="12">
        <v>1938</v>
      </c>
      <c r="E21" s="12"/>
      <c r="F21" s="27">
        <v>2.52E-2</v>
      </c>
      <c r="G21" s="28"/>
      <c r="H21" s="29">
        <f t="shared" si="0"/>
        <v>1032.8321177450225</v>
      </c>
      <c r="I21" s="29"/>
      <c r="J21" s="29">
        <f t="shared" si="1"/>
        <v>32.832117745022515</v>
      </c>
      <c r="K21" s="29"/>
      <c r="L21" s="30">
        <f t="shared" si="2"/>
        <v>27.3</v>
      </c>
      <c r="M21" s="30"/>
      <c r="N21" s="28">
        <f t="shared" si="3"/>
        <v>6.0132117745022515E-2</v>
      </c>
      <c r="O21" s="28"/>
      <c r="P21" s="27">
        <v>0.22450000000000001</v>
      </c>
      <c r="Q21" s="28"/>
      <c r="R21" s="32">
        <f t="shared" si="4"/>
        <v>0.1643678822549775</v>
      </c>
      <c r="S21" s="32"/>
    </row>
    <row r="22" spans="1:19" x14ac:dyDescent="0.2">
      <c r="A22" s="10"/>
      <c r="B22" s="11">
        <f t="shared" si="5"/>
        <v>9</v>
      </c>
      <c r="C22" s="10"/>
      <c r="D22" s="12">
        <v>1939</v>
      </c>
      <c r="E22" s="12"/>
      <c r="F22" s="27">
        <v>2.2599999999999999E-2</v>
      </c>
      <c r="G22" s="28"/>
      <c r="H22" s="29">
        <f t="shared" si="0"/>
        <v>1041.6495613830321</v>
      </c>
      <c r="I22" s="29"/>
      <c r="J22" s="29">
        <f t="shared" si="1"/>
        <v>41.649561383032051</v>
      </c>
      <c r="K22" s="29"/>
      <c r="L22" s="30">
        <f t="shared" si="2"/>
        <v>25.2</v>
      </c>
      <c r="M22" s="30"/>
      <c r="N22" s="28">
        <f t="shared" si="3"/>
        <v>6.6849561383032052E-2</v>
      </c>
      <c r="O22" s="28"/>
      <c r="P22" s="27">
        <v>0.11260000000000001</v>
      </c>
      <c r="Q22" s="28"/>
      <c r="R22" s="32">
        <f t="shared" si="4"/>
        <v>4.5750438616967953E-2</v>
      </c>
      <c r="S22" s="32"/>
    </row>
    <row r="23" spans="1:19" x14ac:dyDescent="0.2">
      <c r="A23" s="10"/>
      <c r="B23" s="11">
        <f t="shared" si="5"/>
        <v>10</v>
      </c>
      <c r="C23" s="10"/>
      <c r="D23" s="12">
        <v>1940</v>
      </c>
      <c r="E23" s="12"/>
      <c r="F23" s="27">
        <v>1.9400000000000001E-2</v>
      </c>
      <c r="G23" s="28"/>
      <c r="H23" s="29">
        <f t="shared" si="0"/>
        <v>1052.8359636816806</v>
      </c>
      <c r="I23" s="29"/>
      <c r="J23" s="29">
        <f t="shared" si="1"/>
        <v>52.835963681680596</v>
      </c>
      <c r="K23" s="29"/>
      <c r="L23" s="30">
        <f t="shared" si="2"/>
        <v>22.599999999999998</v>
      </c>
      <c r="M23" s="30"/>
      <c r="N23" s="28">
        <f t="shared" si="3"/>
        <v>7.5435963681680596E-2</v>
      </c>
      <c r="O23" s="28"/>
      <c r="P23" s="27">
        <v>-0.17150000000000001</v>
      </c>
      <c r="Q23" s="28"/>
      <c r="R23" s="32">
        <f t="shared" si="4"/>
        <v>-0.24693596368168061</v>
      </c>
      <c r="S23" s="32"/>
    </row>
    <row r="24" spans="1:19" x14ac:dyDescent="0.2">
      <c r="A24" s="10"/>
      <c r="B24" s="11">
        <f t="shared" si="5"/>
        <v>11</v>
      </c>
      <c r="C24" s="10"/>
      <c r="D24" s="12">
        <v>1941</v>
      </c>
      <c r="E24" s="12"/>
      <c r="F24" s="27">
        <v>2.0400000000000001E-2</v>
      </c>
      <c r="G24" s="28"/>
      <c r="H24" s="29">
        <f t="shared" si="0"/>
        <v>983.64483580369824</v>
      </c>
      <c r="I24" s="29"/>
      <c r="J24" s="29">
        <f t="shared" si="1"/>
        <v>-16.355164196301757</v>
      </c>
      <c r="K24" s="29"/>
      <c r="L24" s="30">
        <f t="shared" si="2"/>
        <v>19.400000000000002</v>
      </c>
      <c r="M24" s="30"/>
      <c r="N24" s="28">
        <f t="shared" si="3"/>
        <v>3.0448358036982426E-3</v>
      </c>
      <c r="O24" s="28"/>
      <c r="P24" s="27">
        <v>-0.31569999999999998</v>
      </c>
      <c r="Q24" s="28"/>
      <c r="R24" s="32">
        <f t="shared" si="4"/>
        <v>-0.31874483580369822</v>
      </c>
      <c r="S24" s="32"/>
    </row>
    <row r="25" spans="1:19" x14ac:dyDescent="0.2">
      <c r="A25" s="10"/>
      <c r="B25" s="11">
        <f t="shared" si="5"/>
        <v>12</v>
      </c>
      <c r="C25" s="10"/>
      <c r="D25" s="12">
        <v>1942</v>
      </c>
      <c r="E25" s="12"/>
      <c r="F25" s="27">
        <v>2.46E-2</v>
      </c>
      <c r="G25" s="28"/>
      <c r="H25" s="29">
        <f t="shared" si="0"/>
        <v>933.96781719459909</v>
      </c>
      <c r="I25" s="29"/>
      <c r="J25" s="29">
        <f t="shared" si="1"/>
        <v>-66.032182805400907</v>
      </c>
      <c r="K25" s="29"/>
      <c r="L25" s="30">
        <f t="shared" si="2"/>
        <v>20.400000000000002</v>
      </c>
      <c r="M25" s="30"/>
      <c r="N25" s="28">
        <f t="shared" si="3"/>
        <v>-4.5632182805400906E-2</v>
      </c>
      <c r="O25" s="28"/>
      <c r="P25" s="27">
        <v>0.15390000000000001</v>
      </c>
      <c r="Q25" s="28"/>
      <c r="R25" s="32">
        <f t="shared" si="4"/>
        <v>0.19953218280540092</v>
      </c>
      <c r="S25" s="32"/>
    </row>
    <row r="26" spans="1:19" x14ac:dyDescent="0.2">
      <c r="A26" s="10"/>
      <c r="B26" s="11">
        <f t="shared" si="5"/>
        <v>13</v>
      </c>
      <c r="C26" s="10"/>
      <c r="D26" s="12">
        <v>1943</v>
      </c>
      <c r="E26" s="12"/>
      <c r="F26" s="27">
        <v>2.4799999999999999E-2</v>
      </c>
      <c r="G26" s="28"/>
      <c r="H26" s="29">
        <f t="shared" si="0"/>
        <v>996.86146626609343</v>
      </c>
      <c r="I26" s="29"/>
      <c r="J26" s="29">
        <f t="shared" si="1"/>
        <v>-3.13853373390657</v>
      </c>
      <c r="K26" s="29"/>
      <c r="L26" s="30">
        <f t="shared" si="2"/>
        <v>24.6</v>
      </c>
      <c r="M26" s="30"/>
      <c r="N26" s="28">
        <f t="shared" si="3"/>
        <v>2.146146626609343E-2</v>
      </c>
      <c r="O26" s="28"/>
      <c r="P26" s="27">
        <v>0.4607</v>
      </c>
      <c r="Q26" s="28"/>
      <c r="R26" s="32">
        <f t="shared" si="4"/>
        <v>0.43923853373390659</v>
      </c>
      <c r="S26" s="32"/>
    </row>
    <row r="27" spans="1:19" x14ac:dyDescent="0.2">
      <c r="A27" s="10"/>
      <c r="B27" s="11">
        <f t="shared" si="5"/>
        <v>14</v>
      </c>
      <c r="C27" s="10"/>
      <c r="D27" s="12">
        <v>1944</v>
      </c>
      <c r="E27" s="12"/>
      <c r="F27" s="27">
        <v>2.46E-2</v>
      </c>
      <c r="G27" s="28"/>
      <c r="H27" s="29">
        <f t="shared" si="0"/>
        <v>1003.1443896574001</v>
      </c>
      <c r="I27" s="29"/>
      <c r="J27" s="29">
        <f t="shared" si="1"/>
        <v>3.1443896574000973</v>
      </c>
      <c r="K27" s="29"/>
      <c r="L27" s="30">
        <f t="shared" si="2"/>
        <v>24.8</v>
      </c>
      <c r="M27" s="30"/>
      <c r="N27" s="28">
        <f t="shared" si="3"/>
        <v>2.7944389657400096E-2</v>
      </c>
      <c r="O27" s="28"/>
      <c r="P27" s="27">
        <v>0.18029999999999999</v>
      </c>
      <c r="Q27" s="28"/>
      <c r="R27" s="32">
        <f t="shared" si="4"/>
        <v>0.1523556103425999</v>
      </c>
      <c r="S27" s="32"/>
    </row>
    <row r="28" spans="1:19" x14ac:dyDescent="0.2">
      <c r="A28" s="10"/>
      <c r="B28" s="11">
        <f t="shared" si="5"/>
        <v>15</v>
      </c>
      <c r="C28" s="10"/>
      <c r="D28" s="12">
        <v>1945</v>
      </c>
      <c r="E28" s="12"/>
      <c r="F28" s="27">
        <v>1.9900000000000001E-2</v>
      </c>
      <c r="G28" s="28"/>
      <c r="H28" s="29">
        <f t="shared" si="0"/>
        <v>1077.2348175817795</v>
      </c>
      <c r="I28" s="29"/>
      <c r="J28" s="29">
        <f t="shared" si="1"/>
        <v>77.234817581779453</v>
      </c>
      <c r="K28" s="29"/>
      <c r="L28" s="30">
        <f t="shared" si="2"/>
        <v>24.6</v>
      </c>
      <c r="M28" s="30"/>
      <c r="N28" s="28">
        <f t="shared" si="3"/>
        <v>0.10183481758177945</v>
      </c>
      <c r="O28" s="28"/>
      <c r="P28" s="27">
        <v>0.5333</v>
      </c>
      <c r="Q28" s="28"/>
      <c r="R28" s="32">
        <f t="shared" si="4"/>
        <v>0.43146518241822052</v>
      </c>
      <c r="S28" s="32"/>
    </row>
    <row r="29" spans="1:19" x14ac:dyDescent="0.2">
      <c r="A29" s="10"/>
      <c r="B29" s="11">
        <f t="shared" si="5"/>
        <v>16</v>
      </c>
      <c r="C29" s="10"/>
      <c r="D29" s="12">
        <v>1946</v>
      </c>
      <c r="E29" s="12"/>
      <c r="F29" s="27">
        <v>2.12E-2</v>
      </c>
      <c r="G29" s="28"/>
      <c r="H29" s="29">
        <f t="shared" si="0"/>
        <v>978.89865897623304</v>
      </c>
      <c r="I29" s="29"/>
      <c r="J29" s="29">
        <f t="shared" si="1"/>
        <v>-21.101341023766963</v>
      </c>
      <c r="K29" s="29"/>
      <c r="L29" s="30">
        <f t="shared" si="2"/>
        <v>19.900000000000002</v>
      </c>
      <c r="M29" s="30"/>
      <c r="N29" s="28">
        <f t="shared" si="3"/>
        <v>-1.2013410237669622E-3</v>
      </c>
      <c r="O29" s="28"/>
      <c r="P29" s="27">
        <v>1.26E-2</v>
      </c>
      <c r="Q29" s="28"/>
      <c r="R29" s="32">
        <f t="shared" si="4"/>
        <v>1.3801341023766962E-2</v>
      </c>
      <c r="S29" s="32"/>
    </row>
    <row r="30" spans="1:19" x14ac:dyDescent="0.2">
      <c r="A30" s="10"/>
      <c r="B30" s="11">
        <f t="shared" si="5"/>
        <v>17</v>
      </c>
      <c r="C30" s="10"/>
      <c r="D30" s="12">
        <v>1947</v>
      </c>
      <c r="E30" s="12"/>
      <c r="F30" s="27">
        <v>2.4299999999999999E-2</v>
      </c>
      <c r="G30" s="28"/>
      <c r="H30" s="29">
        <f t="shared" si="0"/>
        <v>951.12535781133874</v>
      </c>
      <c r="I30" s="29"/>
      <c r="J30" s="29">
        <f t="shared" si="1"/>
        <v>-48.874642188661255</v>
      </c>
      <c r="K30" s="29"/>
      <c r="L30" s="30">
        <f t="shared" si="2"/>
        <v>21.2</v>
      </c>
      <c r="M30" s="30"/>
      <c r="N30" s="28">
        <f t="shared" si="3"/>
        <v>-2.7674642188661256E-2</v>
      </c>
      <c r="O30" s="28"/>
      <c r="P30" s="27">
        <v>-0.13159999999999999</v>
      </c>
      <c r="Q30" s="28"/>
      <c r="R30" s="32">
        <f t="shared" si="4"/>
        <v>-0.10392535781133874</v>
      </c>
      <c r="S30" s="32"/>
    </row>
    <row r="31" spans="1:19" x14ac:dyDescent="0.2">
      <c r="A31" s="10"/>
      <c r="B31" s="11">
        <f t="shared" si="5"/>
        <v>18</v>
      </c>
      <c r="C31" s="10"/>
      <c r="D31" s="12">
        <v>1948</v>
      </c>
      <c r="E31" s="12"/>
      <c r="F31" s="27">
        <v>2.3699999999999999E-2</v>
      </c>
      <c r="G31" s="28"/>
      <c r="H31" s="29">
        <f t="shared" si="0"/>
        <v>1009.5128034893494</v>
      </c>
      <c r="I31" s="29"/>
      <c r="J31" s="29">
        <f t="shared" si="1"/>
        <v>9.5128034893493805</v>
      </c>
      <c r="K31" s="29"/>
      <c r="L31" s="30">
        <f t="shared" si="2"/>
        <v>24.299999999999997</v>
      </c>
      <c r="M31" s="30"/>
      <c r="N31" s="28">
        <f t="shared" si="3"/>
        <v>3.3812803489349383E-2</v>
      </c>
      <c r="O31" s="28"/>
      <c r="P31" s="27">
        <v>4.0099999999999997E-2</v>
      </c>
      <c r="Q31" s="28"/>
      <c r="R31" s="32">
        <f t="shared" si="4"/>
        <v>6.2871965106506139E-3</v>
      </c>
      <c r="S31" s="32"/>
    </row>
    <row r="32" spans="1:19" x14ac:dyDescent="0.2">
      <c r="A32" s="10"/>
      <c r="B32" s="11">
        <f t="shared" si="5"/>
        <v>19</v>
      </c>
      <c r="C32" s="10"/>
      <c r="D32" s="12">
        <v>1949</v>
      </c>
      <c r="E32" s="12"/>
      <c r="F32" s="27">
        <v>2.0899999999999998E-2</v>
      </c>
      <c r="G32" s="28"/>
      <c r="H32" s="29">
        <f t="shared" si="0"/>
        <v>1045.5781408093503</v>
      </c>
      <c r="I32" s="29"/>
      <c r="J32" s="29">
        <f t="shared" si="1"/>
        <v>45.578140809350316</v>
      </c>
      <c r="K32" s="29"/>
      <c r="L32" s="30">
        <f t="shared" si="2"/>
        <v>23.7</v>
      </c>
      <c r="M32" s="30"/>
      <c r="N32" s="28">
        <f t="shared" si="3"/>
        <v>6.9278140809350325E-2</v>
      </c>
      <c r="O32" s="28"/>
      <c r="P32" s="27">
        <v>0.31390000000000001</v>
      </c>
      <c r="Q32" s="28"/>
      <c r="R32" s="32">
        <f t="shared" si="4"/>
        <v>0.24462185919064969</v>
      </c>
      <c r="S32" s="32"/>
    </row>
    <row r="33" spans="1:19" x14ac:dyDescent="0.2">
      <c r="A33" s="10"/>
      <c r="B33" s="11">
        <f t="shared" si="5"/>
        <v>20</v>
      </c>
      <c r="C33" s="10"/>
      <c r="D33" s="12">
        <v>1950</v>
      </c>
      <c r="E33" s="12"/>
      <c r="F33" s="27">
        <v>2.24E-2</v>
      </c>
      <c r="G33" s="28"/>
      <c r="H33" s="29">
        <f t="shared" si="0"/>
        <v>975.92618407456405</v>
      </c>
      <c r="I33" s="29"/>
      <c r="J33" s="29">
        <f t="shared" si="1"/>
        <v>-24.073815925435952</v>
      </c>
      <c r="K33" s="29"/>
      <c r="L33" s="30">
        <f t="shared" si="2"/>
        <v>20.9</v>
      </c>
      <c r="M33" s="30"/>
      <c r="N33" s="28">
        <f t="shared" si="3"/>
        <v>-3.1738159254359535E-3</v>
      </c>
      <c r="O33" s="28"/>
      <c r="P33" s="27">
        <v>3.2500000000000001E-2</v>
      </c>
      <c r="Q33" s="28"/>
      <c r="R33" s="32">
        <f t="shared" si="4"/>
        <v>3.5673815925435955E-2</v>
      </c>
      <c r="S33" s="32"/>
    </row>
    <row r="34" spans="1:19" x14ac:dyDescent="0.2">
      <c r="A34" s="10"/>
      <c r="B34" s="11">
        <f t="shared" si="5"/>
        <v>21</v>
      </c>
      <c r="C34" s="10"/>
      <c r="D34" s="12">
        <v>1951</v>
      </c>
      <c r="E34" s="12"/>
      <c r="F34" s="27">
        <v>2.69E-2</v>
      </c>
      <c r="G34" s="28"/>
      <c r="H34" s="29">
        <f t="shared" si="0"/>
        <v>930.7455943738529</v>
      </c>
      <c r="I34" s="29"/>
      <c r="J34" s="29">
        <f t="shared" si="1"/>
        <v>-69.254405626147104</v>
      </c>
      <c r="K34" s="29"/>
      <c r="L34" s="30">
        <f t="shared" si="2"/>
        <v>22.4</v>
      </c>
      <c r="M34" s="30"/>
      <c r="N34" s="28">
        <f t="shared" si="3"/>
        <v>-4.6854405626147094E-2</v>
      </c>
      <c r="O34" s="28"/>
      <c r="P34" s="27">
        <v>0.18629999999999999</v>
      </c>
      <c r="Q34" s="28"/>
      <c r="R34" s="32">
        <f t="shared" si="4"/>
        <v>0.23315440562614709</v>
      </c>
      <c r="S34" s="32"/>
    </row>
    <row r="35" spans="1:19" x14ac:dyDescent="0.2">
      <c r="A35" s="10"/>
      <c r="B35" s="11">
        <f t="shared" si="5"/>
        <v>22</v>
      </c>
      <c r="C35" s="10"/>
      <c r="D35" s="12">
        <v>1952</v>
      </c>
      <c r="E35" s="12"/>
      <c r="F35" s="27">
        <v>2.7900000000000001E-2</v>
      </c>
      <c r="G35" s="28"/>
      <c r="H35" s="29">
        <f t="shared" si="0"/>
        <v>984.75139816121191</v>
      </c>
      <c r="I35" s="29"/>
      <c r="J35" s="29">
        <f t="shared" si="1"/>
        <v>-15.24860183878809</v>
      </c>
      <c r="K35" s="29"/>
      <c r="L35" s="30">
        <f t="shared" si="2"/>
        <v>26.9</v>
      </c>
      <c r="M35" s="30"/>
      <c r="N35" s="28">
        <f t="shared" si="3"/>
        <v>1.165139816121191E-2</v>
      </c>
      <c r="O35" s="28"/>
      <c r="P35" s="27">
        <v>0.1925</v>
      </c>
      <c r="Q35" s="28"/>
      <c r="R35" s="32">
        <f t="shared" si="4"/>
        <v>0.18084860183878809</v>
      </c>
      <c r="S35" s="32"/>
    </row>
    <row r="36" spans="1:19" x14ac:dyDescent="0.2">
      <c r="A36" s="10"/>
      <c r="B36" s="11">
        <f t="shared" si="5"/>
        <v>23</v>
      </c>
      <c r="C36" s="10"/>
      <c r="D36" s="12">
        <v>1953</v>
      </c>
      <c r="E36" s="12"/>
      <c r="F36" s="27">
        <v>2.7400000000000001E-2</v>
      </c>
      <c r="G36" s="28"/>
      <c r="H36" s="29">
        <f t="shared" si="0"/>
        <v>1007.6595010822017</v>
      </c>
      <c r="I36" s="29"/>
      <c r="J36" s="29">
        <f t="shared" si="1"/>
        <v>7.6595010822017002</v>
      </c>
      <c r="K36" s="29"/>
      <c r="L36" s="30">
        <f t="shared" si="2"/>
        <v>27.900000000000002</v>
      </c>
      <c r="M36" s="30"/>
      <c r="N36" s="28">
        <f t="shared" si="3"/>
        <v>3.5559501082201704E-2</v>
      </c>
      <c r="O36" s="28"/>
      <c r="P36" s="27">
        <v>7.85E-2</v>
      </c>
      <c r="Q36" s="28"/>
      <c r="R36" s="32">
        <f t="shared" si="4"/>
        <v>4.2940498917798296E-2</v>
      </c>
      <c r="S36" s="32"/>
    </row>
    <row r="37" spans="1:19" x14ac:dyDescent="0.2">
      <c r="A37" s="10"/>
      <c r="B37" s="11">
        <f t="shared" si="5"/>
        <v>24</v>
      </c>
      <c r="C37" s="10"/>
      <c r="D37" s="12">
        <v>1954</v>
      </c>
      <c r="E37" s="12"/>
      <c r="F37" s="27">
        <v>2.7199999999999998E-2</v>
      </c>
      <c r="G37" s="28"/>
      <c r="H37" s="29">
        <f t="shared" si="0"/>
        <v>1003.0694584824935</v>
      </c>
      <c r="I37" s="29"/>
      <c r="J37" s="29">
        <f t="shared" si="1"/>
        <v>3.0694584824934736</v>
      </c>
      <c r="K37" s="29"/>
      <c r="L37" s="30">
        <f t="shared" si="2"/>
        <v>27.400000000000002</v>
      </c>
      <c r="M37" s="30"/>
      <c r="N37" s="28">
        <f t="shared" si="3"/>
        <v>3.0469458482493474E-2</v>
      </c>
      <c r="O37" s="28"/>
      <c r="P37" s="27">
        <v>0.2472</v>
      </c>
      <c r="Q37" s="28"/>
      <c r="R37" s="32">
        <f t="shared" si="4"/>
        <v>0.21673054151750654</v>
      </c>
      <c r="S37" s="32"/>
    </row>
    <row r="38" spans="1:19" x14ac:dyDescent="0.2">
      <c r="A38" s="10"/>
      <c r="B38" s="11">
        <f t="shared" si="5"/>
        <v>25</v>
      </c>
      <c r="C38" s="10"/>
      <c r="D38" s="12">
        <v>1955</v>
      </c>
      <c r="E38" s="12"/>
      <c r="F38" s="27">
        <v>2.9499999999999998E-2</v>
      </c>
      <c r="G38" s="28"/>
      <c r="H38" s="29">
        <f t="shared" si="0"/>
        <v>965.43926409153778</v>
      </c>
      <c r="I38" s="29"/>
      <c r="J38" s="29">
        <f t="shared" si="1"/>
        <v>-34.56073590846222</v>
      </c>
      <c r="K38" s="29"/>
      <c r="L38" s="30">
        <f t="shared" si="2"/>
        <v>27.2</v>
      </c>
      <c r="M38" s="30"/>
      <c r="N38" s="28">
        <f t="shared" si="3"/>
        <v>-7.3607359084622188E-3</v>
      </c>
      <c r="O38" s="28"/>
      <c r="P38" s="27">
        <v>0.11260000000000001</v>
      </c>
      <c r="Q38" s="28"/>
      <c r="R38" s="32">
        <f t="shared" si="4"/>
        <v>0.11996073590846222</v>
      </c>
      <c r="S38" s="32"/>
    </row>
    <row r="39" spans="1:19" x14ac:dyDescent="0.2">
      <c r="A39" s="10"/>
      <c r="B39" s="11">
        <f t="shared" si="5"/>
        <v>26</v>
      </c>
      <c r="C39" s="10"/>
      <c r="D39" s="12">
        <v>1956</v>
      </c>
      <c r="E39" s="12"/>
      <c r="F39" s="27">
        <v>3.4500000000000003E-2</v>
      </c>
      <c r="G39" s="28"/>
      <c r="H39" s="29">
        <f t="shared" si="0"/>
        <v>928.1936062219479</v>
      </c>
      <c r="I39" s="29"/>
      <c r="J39" s="29">
        <f t="shared" si="1"/>
        <v>-71.806393778052097</v>
      </c>
      <c r="K39" s="29"/>
      <c r="L39" s="30">
        <f t="shared" si="2"/>
        <v>29.5</v>
      </c>
      <c r="M39" s="30"/>
      <c r="N39" s="28">
        <f t="shared" si="3"/>
        <v>-4.2306393778052093E-2</v>
      </c>
      <c r="O39" s="28"/>
      <c r="P39" s="27">
        <v>5.0599999999999999E-2</v>
      </c>
      <c r="Q39" s="28"/>
      <c r="R39" s="32">
        <f t="shared" si="4"/>
        <v>9.2906393778052099E-2</v>
      </c>
      <c r="S39" s="32"/>
    </row>
    <row r="40" spans="1:19" x14ac:dyDescent="0.2">
      <c r="A40" s="10"/>
      <c r="B40" s="11">
        <f t="shared" si="5"/>
        <v>27</v>
      </c>
      <c r="C40" s="10"/>
      <c r="D40" s="12">
        <v>1957</v>
      </c>
      <c r="E40" s="12"/>
      <c r="F40" s="27">
        <v>3.2300000000000002E-2</v>
      </c>
      <c r="G40" s="28"/>
      <c r="H40" s="29">
        <f t="shared" si="0"/>
        <v>1032.2269221102488</v>
      </c>
      <c r="I40" s="29"/>
      <c r="J40" s="29">
        <f t="shared" si="1"/>
        <v>32.226922110248779</v>
      </c>
      <c r="K40" s="29"/>
      <c r="L40" s="30">
        <f t="shared" si="2"/>
        <v>34.5</v>
      </c>
      <c r="M40" s="30"/>
      <c r="N40" s="28">
        <f t="shared" si="3"/>
        <v>6.6726922110248776E-2</v>
      </c>
      <c r="O40" s="28"/>
      <c r="P40" s="27">
        <v>6.3600000000000004E-2</v>
      </c>
      <c r="Q40" s="28"/>
      <c r="R40" s="32">
        <f t="shared" si="4"/>
        <v>-3.1269221102487726E-3</v>
      </c>
      <c r="S40" s="32"/>
    </row>
    <row r="41" spans="1:19" x14ac:dyDescent="0.2">
      <c r="A41" s="10"/>
      <c r="B41" s="11">
        <f t="shared" si="5"/>
        <v>28</v>
      </c>
      <c r="C41" s="10"/>
      <c r="D41" s="12">
        <v>1958</v>
      </c>
      <c r="E41" s="12"/>
      <c r="F41" s="27">
        <v>3.8199999999999998E-2</v>
      </c>
      <c r="G41" s="28"/>
      <c r="H41" s="29">
        <f t="shared" si="0"/>
        <v>918.01278411928229</v>
      </c>
      <c r="I41" s="29"/>
      <c r="J41" s="29">
        <f t="shared" si="1"/>
        <v>-81.987215880717713</v>
      </c>
      <c r="K41" s="29"/>
      <c r="L41" s="30">
        <f t="shared" si="2"/>
        <v>32.300000000000004</v>
      </c>
      <c r="M41" s="30"/>
      <c r="N41" s="28">
        <f t="shared" si="3"/>
        <v>-4.9687215880717707E-2</v>
      </c>
      <c r="O41" s="28"/>
      <c r="P41" s="27">
        <v>0.40699999999999997</v>
      </c>
      <c r="Q41" s="28"/>
      <c r="R41" s="32">
        <f t="shared" si="4"/>
        <v>0.4566872158807177</v>
      </c>
      <c r="S41" s="32"/>
    </row>
    <row r="42" spans="1:19" x14ac:dyDescent="0.2">
      <c r="A42" s="10"/>
      <c r="B42" s="11">
        <f t="shared" si="5"/>
        <v>29</v>
      </c>
      <c r="C42" s="10"/>
      <c r="D42" s="12">
        <v>1959</v>
      </c>
      <c r="E42" s="12"/>
      <c r="F42" s="27">
        <v>4.4699999999999997E-2</v>
      </c>
      <c r="G42" s="28"/>
      <c r="H42" s="29">
        <f t="shared" si="0"/>
        <v>914.65117112753114</v>
      </c>
      <c r="I42" s="29"/>
      <c r="J42" s="29">
        <f t="shared" si="1"/>
        <v>-85.348828872468857</v>
      </c>
      <c r="K42" s="29"/>
      <c r="L42" s="30">
        <f t="shared" si="2"/>
        <v>38.199999999999996</v>
      </c>
      <c r="M42" s="30"/>
      <c r="N42" s="28">
        <f t="shared" si="3"/>
        <v>-4.7148828872468865E-2</v>
      </c>
      <c r="O42" s="28"/>
      <c r="P42" s="27">
        <v>7.4899999999999994E-2</v>
      </c>
      <c r="Q42" s="28"/>
      <c r="R42" s="32">
        <f t="shared" si="4"/>
        <v>0.12204882887246886</v>
      </c>
      <c r="S42" s="32"/>
    </row>
    <row r="43" spans="1:19" x14ac:dyDescent="0.2">
      <c r="A43" s="10"/>
      <c r="B43" s="11">
        <f t="shared" si="5"/>
        <v>30</v>
      </c>
      <c r="C43" s="10"/>
      <c r="D43" s="12">
        <v>1960</v>
      </c>
      <c r="E43" s="12"/>
      <c r="F43" s="27">
        <v>3.7999999999999999E-2</v>
      </c>
      <c r="G43" s="28"/>
      <c r="H43" s="29">
        <f t="shared" si="0"/>
        <v>1093.2688091192899</v>
      </c>
      <c r="I43" s="29"/>
      <c r="J43" s="29">
        <f t="shared" si="1"/>
        <v>93.268809119289926</v>
      </c>
      <c r="K43" s="29"/>
      <c r="L43" s="30">
        <f t="shared" si="2"/>
        <v>44.699999999999996</v>
      </c>
      <c r="M43" s="30"/>
      <c r="N43" s="28">
        <f t="shared" si="3"/>
        <v>0.13796880911928994</v>
      </c>
      <c r="O43" s="28"/>
      <c r="P43" s="27">
        <v>0.2026</v>
      </c>
      <c r="Q43" s="28"/>
      <c r="R43" s="32">
        <f t="shared" si="4"/>
        <v>6.4631190880710065E-2</v>
      </c>
      <c r="S43" s="32"/>
    </row>
    <row r="44" spans="1:19" x14ac:dyDescent="0.2">
      <c r="A44" s="10"/>
      <c r="B44" s="11">
        <f t="shared" si="5"/>
        <v>31</v>
      </c>
      <c r="C44" s="10"/>
      <c r="D44" s="12">
        <v>1961</v>
      </c>
      <c r="E44" s="12"/>
      <c r="F44" s="27">
        <v>4.1500000000000002E-2</v>
      </c>
      <c r="G44" s="28"/>
      <c r="H44" s="29">
        <f t="shared" si="0"/>
        <v>952.75158910318783</v>
      </c>
      <c r="I44" s="29"/>
      <c r="J44" s="29">
        <f t="shared" si="1"/>
        <v>-47.248410896812175</v>
      </c>
      <c r="K44" s="29"/>
      <c r="L44" s="30">
        <f t="shared" si="2"/>
        <v>38</v>
      </c>
      <c r="M44" s="30"/>
      <c r="N44" s="28">
        <f t="shared" si="3"/>
        <v>-9.2484108968121786E-3</v>
      </c>
      <c r="O44" s="28"/>
      <c r="P44" s="27">
        <v>0.29330000000000001</v>
      </c>
      <c r="Q44" s="28"/>
      <c r="R44" s="32">
        <f t="shared" si="4"/>
        <v>0.30254841089681217</v>
      </c>
      <c r="S44" s="32"/>
    </row>
    <row r="45" spans="1:19" x14ac:dyDescent="0.2">
      <c r="A45" s="10"/>
      <c r="B45" s="11">
        <f t="shared" si="5"/>
        <v>32</v>
      </c>
      <c r="C45" s="10"/>
      <c r="D45" s="12">
        <v>1962</v>
      </c>
      <c r="E45" s="12"/>
      <c r="F45" s="27">
        <v>3.95E-2</v>
      </c>
      <c r="G45" s="28"/>
      <c r="H45" s="29">
        <f t="shared" si="0"/>
        <v>1027.4758023602403</v>
      </c>
      <c r="I45" s="29"/>
      <c r="J45" s="29">
        <f t="shared" si="1"/>
        <v>27.475802360240323</v>
      </c>
      <c r="K45" s="29"/>
      <c r="L45" s="30">
        <f t="shared" si="2"/>
        <v>41.5</v>
      </c>
      <c r="M45" s="30"/>
      <c r="N45" s="28">
        <f t="shared" si="3"/>
        <v>6.8975802360240326E-2</v>
      </c>
      <c r="O45" s="28"/>
      <c r="P45" s="27">
        <v>-2.4400000000000002E-2</v>
      </c>
      <c r="Q45" s="28"/>
      <c r="R45" s="32">
        <f t="shared" si="4"/>
        <v>-9.3375802360240331E-2</v>
      </c>
      <c r="S45" s="32"/>
    </row>
    <row r="46" spans="1:19" x14ac:dyDescent="0.2">
      <c r="A46" s="10"/>
      <c r="B46" s="11">
        <f t="shared" si="5"/>
        <v>33</v>
      </c>
      <c r="C46" s="10"/>
      <c r="D46" s="12">
        <v>1963</v>
      </c>
      <c r="E46" s="12"/>
      <c r="F46" s="27">
        <v>4.1700000000000001E-2</v>
      </c>
      <c r="G46" s="28"/>
      <c r="H46" s="29">
        <f t="shared" si="0"/>
        <v>970.35270408182964</v>
      </c>
      <c r="I46" s="29"/>
      <c r="J46" s="29">
        <f t="shared" si="1"/>
        <v>-29.647295918170357</v>
      </c>
      <c r="K46" s="29"/>
      <c r="L46" s="30">
        <f t="shared" si="2"/>
        <v>39.5</v>
      </c>
      <c r="M46" s="30"/>
      <c r="N46" s="28">
        <f t="shared" si="3"/>
        <v>9.8527040818296441E-3</v>
      </c>
      <c r="O46" s="28"/>
      <c r="P46" s="27">
        <v>0.1236</v>
      </c>
      <c r="Q46" s="28"/>
      <c r="R46" s="32">
        <f t="shared" si="4"/>
        <v>0.11374729591817036</v>
      </c>
      <c r="S46" s="32"/>
    </row>
    <row r="47" spans="1:19" x14ac:dyDescent="0.2">
      <c r="A47" s="10"/>
      <c r="B47" s="11">
        <f t="shared" si="5"/>
        <v>34</v>
      </c>
      <c r="C47" s="10"/>
      <c r="D47" s="12">
        <v>1964</v>
      </c>
      <c r="E47" s="12"/>
      <c r="F47" s="27">
        <v>4.2299999999999997E-2</v>
      </c>
      <c r="G47" s="28"/>
      <c r="H47" s="29">
        <f t="shared" si="0"/>
        <v>991.95646310968903</v>
      </c>
      <c r="I47" s="29"/>
      <c r="J47" s="29">
        <f t="shared" si="1"/>
        <v>-8.0435368903109747</v>
      </c>
      <c r="K47" s="29"/>
      <c r="L47" s="30">
        <f t="shared" si="2"/>
        <v>41.7</v>
      </c>
      <c r="M47" s="30"/>
      <c r="N47" s="28">
        <f t="shared" si="3"/>
        <v>3.3656463109689026E-2</v>
      </c>
      <c r="O47" s="28"/>
      <c r="P47" s="27">
        <v>0.15909999999999999</v>
      </c>
      <c r="Q47" s="28"/>
      <c r="R47" s="32">
        <f t="shared" si="4"/>
        <v>0.12544353689031096</v>
      </c>
      <c r="S47" s="32"/>
    </row>
    <row r="48" spans="1:19" x14ac:dyDescent="0.2">
      <c r="A48" s="10"/>
      <c r="B48" s="11">
        <f t="shared" si="5"/>
        <v>35</v>
      </c>
      <c r="C48" s="10"/>
      <c r="D48" s="12">
        <v>1965</v>
      </c>
      <c r="E48" s="12"/>
      <c r="F48" s="27">
        <v>4.4999999999999998E-2</v>
      </c>
      <c r="G48" s="28"/>
      <c r="H48" s="29">
        <f t="shared" si="0"/>
        <v>964.63874502224144</v>
      </c>
      <c r="I48" s="29"/>
      <c r="J48" s="29">
        <f t="shared" si="1"/>
        <v>-35.361254977758563</v>
      </c>
      <c r="K48" s="29"/>
      <c r="L48" s="30">
        <f t="shared" si="2"/>
        <v>42.3</v>
      </c>
      <c r="M48" s="30"/>
      <c r="N48" s="28">
        <f t="shared" si="3"/>
        <v>6.938745022241434E-3</v>
      </c>
      <c r="O48" s="28"/>
      <c r="P48" s="27">
        <v>4.6699999999999998E-2</v>
      </c>
      <c r="Q48" s="28"/>
      <c r="R48" s="32">
        <f t="shared" si="4"/>
        <v>3.9761254977758564E-2</v>
      </c>
      <c r="S48" s="32"/>
    </row>
    <row r="49" spans="1:19" x14ac:dyDescent="0.2">
      <c r="A49" s="10"/>
      <c r="B49" s="11">
        <f t="shared" si="5"/>
        <v>36</v>
      </c>
      <c r="C49" s="10"/>
      <c r="D49" s="12">
        <v>1966</v>
      </c>
      <c r="E49" s="12"/>
      <c r="F49" s="27">
        <v>4.5499999999999999E-2</v>
      </c>
      <c r="G49" s="28"/>
      <c r="H49" s="29">
        <f t="shared" si="0"/>
        <v>993.47966720728982</v>
      </c>
      <c r="I49" s="29"/>
      <c r="J49" s="29">
        <f t="shared" si="1"/>
        <v>-6.5203327927101782</v>
      </c>
      <c r="K49" s="29"/>
      <c r="L49" s="30">
        <f t="shared" si="2"/>
        <v>45</v>
      </c>
      <c r="M49" s="30"/>
      <c r="N49" s="28">
        <f t="shared" si="3"/>
        <v>3.8479667207289819E-2</v>
      </c>
      <c r="O49" s="28"/>
      <c r="P49" s="27">
        <v>-4.48E-2</v>
      </c>
      <c r="Q49" s="28"/>
      <c r="R49" s="32">
        <f t="shared" si="4"/>
        <v>-8.3279667207289826E-2</v>
      </c>
      <c r="S49" s="32"/>
    </row>
    <row r="50" spans="1:19" x14ac:dyDescent="0.2">
      <c r="A50" s="10"/>
      <c r="B50" s="11">
        <f t="shared" si="5"/>
        <v>37</v>
      </c>
      <c r="C50" s="10"/>
      <c r="D50" s="12">
        <v>1967</v>
      </c>
      <c r="E50" s="12"/>
      <c r="F50" s="27">
        <v>5.5599999999999997E-2</v>
      </c>
      <c r="G50" s="28"/>
      <c r="H50" s="29">
        <f t="shared" si="0"/>
        <v>879.00527377372919</v>
      </c>
      <c r="I50" s="29"/>
      <c r="J50" s="29">
        <f t="shared" si="1"/>
        <v>-120.99472622627081</v>
      </c>
      <c r="K50" s="29"/>
      <c r="L50" s="30">
        <f t="shared" si="2"/>
        <v>45.5</v>
      </c>
      <c r="M50" s="30"/>
      <c r="N50" s="28">
        <f t="shared" si="3"/>
        <v>-7.549472622627082E-2</v>
      </c>
      <c r="O50" s="28"/>
      <c r="P50" s="27">
        <v>-6.3E-3</v>
      </c>
      <c r="Q50" s="28"/>
      <c r="R50" s="32">
        <f t="shared" si="4"/>
        <v>6.919472622627082E-2</v>
      </c>
      <c r="S50" s="32"/>
    </row>
    <row r="51" spans="1:19" x14ac:dyDescent="0.2">
      <c r="A51" s="10"/>
      <c r="B51" s="11">
        <f t="shared" si="5"/>
        <v>38</v>
      </c>
      <c r="C51" s="10"/>
      <c r="D51" s="12">
        <v>1968</v>
      </c>
      <c r="E51" s="12"/>
      <c r="F51" s="27">
        <v>5.9799999999999999E-2</v>
      </c>
      <c r="G51" s="28"/>
      <c r="H51" s="29">
        <f t="shared" si="0"/>
        <v>951.38041550098774</v>
      </c>
      <c r="I51" s="29"/>
      <c r="J51" s="29">
        <f t="shared" si="1"/>
        <v>-48.619584499012262</v>
      </c>
      <c r="K51" s="29"/>
      <c r="L51" s="30">
        <f t="shared" si="2"/>
        <v>55.599999999999994</v>
      </c>
      <c r="M51" s="30"/>
      <c r="N51" s="28">
        <f t="shared" si="3"/>
        <v>6.9804155009877342E-3</v>
      </c>
      <c r="O51" s="28"/>
      <c r="P51" s="27">
        <v>0.1032</v>
      </c>
      <c r="Q51" s="28"/>
      <c r="R51" s="32">
        <f t="shared" si="4"/>
        <v>9.6219584499012273E-2</v>
      </c>
      <c r="S51" s="32"/>
    </row>
    <row r="52" spans="1:19" x14ac:dyDescent="0.2">
      <c r="A52" s="10"/>
      <c r="B52" s="11">
        <f t="shared" si="5"/>
        <v>39</v>
      </c>
      <c r="C52" s="10"/>
      <c r="D52" s="12">
        <v>1969</v>
      </c>
      <c r="E52" s="12"/>
      <c r="F52" s="27">
        <v>6.8699999999999997E-2</v>
      </c>
      <c r="G52" s="28"/>
      <c r="H52" s="29">
        <f t="shared" si="0"/>
        <v>904.00432698487884</v>
      </c>
      <c r="I52" s="29"/>
      <c r="J52" s="29">
        <f t="shared" si="1"/>
        <v>-95.995673015121156</v>
      </c>
      <c r="K52" s="29"/>
      <c r="L52" s="30">
        <f t="shared" si="2"/>
        <v>59.8</v>
      </c>
      <c r="M52" s="30"/>
      <c r="N52" s="28">
        <f t="shared" si="3"/>
        <v>-3.6195673015121159E-2</v>
      </c>
      <c r="O52" s="28"/>
      <c r="P52" s="27">
        <v>-0.1542</v>
      </c>
      <c r="Q52" s="28"/>
      <c r="R52" s="32">
        <f t="shared" si="4"/>
        <v>-0.11800432698487884</v>
      </c>
      <c r="S52" s="32"/>
    </row>
    <row r="53" spans="1:19" x14ac:dyDescent="0.2">
      <c r="A53" s="10"/>
      <c r="B53" s="11">
        <f t="shared" si="5"/>
        <v>40</v>
      </c>
      <c r="C53" s="10"/>
      <c r="D53" s="12">
        <v>1970</v>
      </c>
      <c r="E53" s="12"/>
      <c r="F53" s="27">
        <v>6.4799999999999996E-2</v>
      </c>
      <c r="G53" s="28"/>
      <c r="H53" s="29">
        <f t="shared" si="0"/>
        <v>1043.3751057267143</v>
      </c>
      <c r="I53" s="29"/>
      <c r="J53" s="29">
        <f t="shared" si="1"/>
        <v>43.37510572671431</v>
      </c>
      <c r="K53" s="29"/>
      <c r="L53" s="30">
        <f t="shared" si="2"/>
        <v>68.7</v>
      </c>
      <c r="M53" s="30"/>
      <c r="N53" s="28">
        <f t="shared" si="3"/>
        <v>0.11207510572671431</v>
      </c>
      <c r="O53" s="28"/>
      <c r="P53" s="27">
        <v>0.1656</v>
      </c>
      <c r="Q53" s="28"/>
      <c r="R53" s="32">
        <f t="shared" si="4"/>
        <v>5.3524894273285689E-2</v>
      </c>
      <c r="S53" s="32"/>
    </row>
    <row r="54" spans="1:19" x14ac:dyDescent="0.2">
      <c r="A54" s="10"/>
      <c r="B54" s="11">
        <f t="shared" si="5"/>
        <v>41</v>
      </c>
      <c r="C54" s="10"/>
      <c r="D54" s="12">
        <v>1971</v>
      </c>
      <c r="E54" s="12"/>
      <c r="F54" s="27">
        <v>5.9700000000000003E-2</v>
      </c>
      <c r="G54" s="28"/>
      <c r="H54" s="29">
        <f t="shared" si="0"/>
        <v>1059.0858534353497</v>
      </c>
      <c r="I54" s="29"/>
      <c r="J54" s="29">
        <f t="shared" si="1"/>
        <v>59.085853435349691</v>
      </c>
      <c r="K54" s="29"/>
      <c r="L54" s="30">
        <f t="shared" si="2"/>
        <v>64.8</v>
      </c>
      <c r="M54" s="30"/>
      <c r="N54" s="28">
        <f t="shared" si="3"/>
        <v>0.12388585343534969</v>
      </c>
      <c r="O54" s="28"/>
      <c r="P54" s="27">
        <v>2.41E-2</v>
      </c>
      <c r="Q54" s="28"/>
      <c r="R54" s="32">
        <f t="shared" si="4"/>
        <v>-9.9785853435349695E-2</v>
      </c>
      <c r="S54" s="32"/>
    </row>
    <row r="55" spans="1:19" x14ac:dyDescent="0.2">
      <c r="A55" s="10"/>
      <c r="B55" s="11">
        <f t="shared" si="5"/>
        <v>42</v>
      </c>
      <c r="C55" s="10"/>
      <c r="D55" s="12">
        <v>1972</v>
      </c>
      <c r="E55" s="12"/>
      <c r="F55" s="27">
        <v>5.9900000000000002E-2</v>
      </c>
      <c r="G55" s="28"/>
      <c r="H55" s="29">
        <f t="shared" si="0"/>
        <v>997.68665338746075</v>
      </c>
      <c r="I55" s="29"/>
      <c r="J55" s="29">
        <f t="shared" si="1"/>
        <v>-2.3133466125392488</v>
      </c>
      <c r="K55" s="29"/>
      <c r="L55" s="30">
        <f t="shared" si="2"/>
        <v>59.7</v>
      </c>
      <c r="M55" s="30"/>
      <c r="N55" s="28">
        <f t="shared" si="3"/>
        <v>5.7386653387460754E-2</v>
      </c>
      <c r="O55" s="28"/>
      <c r="P55" s="27">
        <v>8.1500000000000003E-2</v>
      </c>
      <c r="Q55" s="28"/>
      <c r="R55" s="32">
        <f t="shared" si="4"/>
        <v>2.4113346612539249E-2</v>
      </c>
      <c r="S55" s="32"/>
    </row>
    <row r="56" spans="1:19" x14ac:dyDescent="0.2">
      <c r="A56" s="10"/>
      <c r="B56" s="11">
        <f t="shared" si="5"/>
        <v>43</v>
      </c>
      <c r="C56" s="10"/>
      <c r="D56" s="12">
        <v>1973</v>
      </c>
      <c r="E56" s="12"/>
      <c r="F56" s="27">
        <v>7.2599999999999998E-2</v>
      </c>
      <c r="G56" s="28"/>
      <c r="H56" s="29">
        <f t="shared" si="0"/>
        <v>867.08801193238844</v>
      </c>
      <c r="I56" s="29"/>
      <c r="J56" s="29">
        <f t="shared" si="1"/>
        <v>-132.91198806761156</v>
      </c>
      <c r="K56" s="29"/>
      <c r="L56" s="30">
        <f t="shared" si="2"/>
        <v>59.9</v>
      </c>
      <c r="M56" s="30"/>
      <c r="N56" s="28">
        <f t="shared" si="3"/>
        <v>-7.3011988067611555E-2</v>
      </c>
      <c r="O56" s="28"/>
      <c r="P56" s="27">
        <v>-0.1807</v>
      </c>
      <c r="Q56" s="28"/>
      <c r="R56" s="32">
        <f t="shared" si="4"/>
        <v>-0.10768801193238844</v>
      </c>
      <c r="S56" s="32"/>
    </row>
    <row r="57" spans="1:19" x14ac:dyDescent="0.2">
      <c r="A57" s="10"/>
      <c r="B57" s="11">
        <f t="shared" si="5"/>
        <v>44</v>
      </c>
      <c r="C57" s="10"/>
      <c r="D57" s="12">
        <v>1974</v>
      </c>
      <c r="E57" s="12"/>
      <c r="F57" s="27">
        <v>7.5999999999999998E-2</v>
      </c>
      <c r="G57" s="28"/>
      <c r="H57" s="29">
        <f t="shared" si="0"/>
        <v>965.32717078282383</v>
      </c>
      <c r="I57" s="29"/>
      <c r="J57" s="29">
        <f t="shared" si="1"/>
        <v>-34.672829217176172</v>
      </c>
      <c r="K57" s="29"/>
      <c r="L57" s="30">
        <f t="shared" si="2"/>
        <v>72.599999999999994</v>
      </c>
      <c r="M57" s="30"/>
      <c r="N57" s="28">
        <f t="shared" si="3"/>
        <v>3.7927170782823823E-2</v>
      </c>
      <c r="O57" s="28"/>
      <c r="P57" s="27">
        <v>-0.2155</v>
      </c>
      <c r="Q57" s="28"/>
      <c r="R57" s="32">
        <f t="shared" si="4"/>
        <v>-0.25342717078282384</v>
      </c>
      <c r="S57" s="32"/>
    </row>
    <row r="58" spans="1:19" x14ac:dyDescent="0.2">
      <c r="A58" s="10"/>
      <c r="B58" s="11">
        <f t="shared" si="5"/>
        <v>45</v>
      </c>
      <c r="C58" s="10"/>
      <c r="D58" s="12">
        <v>1975</v>
      </c>
      <c r="E58" s="12"/>
      <c r="F58" s="27">
        <v>8.0500000000000002E-2</v>
      </c>
      <c r="G58" s="28"/>
      <c r="H58" s="29">
        <f t="shared" si="0"/>
        <v>955.63145910256253</v>
      </c>
      <c r="I58" s="29"/>
      <c r="J58" s="29">
        <f t="shared" si="1"/>
        <v>-44.36854089743747</v>
      </c>
      <c r="K58" s="29"/>
      <c r="L58" s="30">
        <f t="shared" si="2"/>
        <v>76</v>
      </c>
      <c r="M58" s="30"/>
      <c r="N58" s="28">
        <f t="shared" si="3"/>
        <v>3.1631459102562529E-2</v>
      </c>
      <c r="O58" s="28"/>
      <c r="P58" s="27">
        <v>0.44490000000000002</v>
      </c>
      <c r="Q58" s="28"/>
      <c r="R58" s="32">
        <f t="shared" si="4"/>
        <v>0.41326854089743748</v>
      </c>
      <c r="S58" s="32"/>
    </row>
    <row r="59" spans="1:19" x14ac:dyDescent="0.2">
      <c r="A59" s="10"/>
      <c r="B59" s="11">
        <f t="shared" si="5"/>
        <v>46</v>
      </c>
      <c r="C59" s="10"/>
      <c r="D59" s="12">
        <v>1976</v>
      </c>
      <c r="E59" s="12"/>
      <c r="F59" s="27">
        <v>7.2099999999999997E-2</v>
      </c>
      <c r="G59" s="28"/>
      <c r="H59" s="29">
        <f t="shared" si="0"/>
        <v>1088.2485461711258</v>
      </c>
      <c r="I59" s="29"/>
      <c r="J59" s="29">
        <f t="shared" si="1"/>
        <v>88.248546171125781</v>
      </c>
      <c r="K59" s="29"/>
      <c r="L59" s="30">
        <f t="shared" si="2"/>
        <v>80.5</v>
      </c>
      <c r="M59" s="30"/>
      <c r="N59" s="28">
        <f t="shared" si="3"/>
        <v>0.16874854617112578</v>
      </c>
      <c r="O59" s="28"/>
      <c r="P59" s="27">
        <v>0.31809999999999999</v>
      </c>
      <c r="Q59" s="28"/>
      <c r="R59" s="32">
        <f t="shared" si="4"/>
        <v>0.14935145382887421</v>
      </c>
      <c r="S59" s="32"/>
    </row>
    <row r="60" spans="1:19" x14ac:dyDescent="0.2">
      <c r="A60" s="10"/>
      <c r="B60" s="11">
        <f t="shared" si="5"/>
        <v>47</v>
      </c>
      <c r="C60" s="10"/>
      <c r="D60" s="12">
        <v>1977</v>
      </c>
      <c r="E60" s="12"/>
      <c r="F60" s="27">
        <v>8.0299999999999996E-2</v>
      </c>
      <c r="G60" s="28"/>
      <c r="H60" s="29">
        <f t="shared" si="0"/>
        <v>919.03045539380878</v>
      </c>
      <c r="I60" s="29"/>
      <c r="J60" s="29">
        <f t="shared" si="1"/>
        <v>-80.969544606191221</v>
      </c>
      <c r="K60" s="29"/>
      <c r="L60" s="30">
        <f t="shared" si="2"/>
        <v>72.099999999999994</v>
      </c>
      <c r="M60" s="30"/>
      <c r="N60" s="28">
        <f t="shared" si="3"/>
        <v>-8.8695446061912292E-3</v>
      </c>
      <c r="O60" s="28"/>
      <c r="P60" s="27">
        <v>8.6400000000000005E-2</v>
      </c>
      <c r="Q60" s="28"/>
      <c r="R60" s="32">
        <f t="shared" si="4"/>
        <v>9.5269544606191234E-2</v>
      </c>
      <c r="S60" s="32"/>
    </row>
    <row r="61" spans="1:19" x14ac:dyDescent="0.2">
      <c r="A61" s="10"/>
      <c r="B61" s="11">
        <f t="shared" si="5"/>
        <v>48</v>
      </c>
      <c r="C61" s="10"/>
      <c r="D61" s="12">
        <v>1978</v>
      </c>
      <c r="E61" s="12"/>
      <c r="F61" s="27">
        <v>8.9800000000000005E-2</v>
      </c>
      <c r="G61" s="28"/>
      <c r="H61" s="29">
        <f t="shared" si="0"/>
        <v>912.46756006839087</v>
      </c>
      <c r="I61" s="29"/>
      <c r="J61" s="29">
        <f t="shared" si="1"/>
        <v>-87.532439931609133</v>
      </c>
      <c r="K61" s="29"/>
      <c r="L61" s="30">
        <f t="shared" si="2"/>
        <v>80.3</v>
      </c>
      <c r="M61" s="30"/>
      <c r="N61" s="28">
        <f t="shared" si="3"/>
        <v>-7.2324399316091303E-3</v>
      </c>
      <c r="O61" s="28"/>
      <c r="P61" s="27">
        <v>-3.7100000000000001E-2</v>
      </c>
      <c r="Q61" s="28"/>
      <c r="R61" s="32">
        <f t="shared" si="4"/>
        <v>-2.9867560068390871E-2</v>
      </c>
      <c r="S61" s="32"/>
    </row>
    <row r="62" spans="1:19" x14ac:dyDescent="0.2">
      <c r="A62" s="10"/>
      <c r="B62" s="11">
        <f t="shared" si="5"/>
        <v>49</v>
      </c>
      <c r="C62" s="10"/>
      <c r="D62" s="12">
        <v>1979</v>
      </c>
      <c r="E62" s="12"/>
      <c r="F62" s="27">
        <v>0.1012</v>
      </c>
      <c r="G62" s="28"/>
      <c r="H62" s="29">
        <f t="shared" si="0"/>
        <v>902.99148088748575</v>
      </c>
      <c r="I62" s="29"/>
      <c r="J62" s="29">
        <f t="shared" si="1"/>
        <v>-97.00851911251425</v>
      </c>
      <c r="K62" s="29"/>
      <c r="L62" s="30">
        <f t="shared" si="2"/>
        <v>89.800000000000011</v>
      </c>
      <c r="M62" s="30"/>
      <c r="N62" s="28">
        <f t="shared" si="3"/>
        <v>-7.2085191125142445E-3</v>
      </c>
      <c r="O62" s="28"/>
      <c r="P62" s="27">
        <v>0.1358</v>
      </c>
      <c r="Q62" s="28"/>
      <c r="R62" s="32">
        <f t="shared" si="4"/>
        <v>0.14300851911251425</v>
      </c>
      <c r="S62" s="32"/>
    </row>
    <row r="63" spans="1:19" x14ac:dyDescent="0.2">
      <c r="A63" s="10"/>
      <c r="B63" s="11">
        <f>B62+1</f>
        <v>50</v>
      </c>
      <c r="C63" s="10"/>
      <c r="D63" s="12">
        <v>1980</v>
      </c>
      <c r="E63" s="12"/>
      <c r="F63" s="27">
        <v>0.11990000000000001</v>
      </c>
      <c r="G63" s="28"/>
      <c r="H63" s="29">
        <f>PV(F63/2,40,-(1000*F62/2))+1000/((1+F63/2)^40)</f>
        <v>859.2284280371299</v>
      </c>
      <c r="I63" s="29"/>
      <c r="J63" s="29">
        <f t="shared" si="1"/>
        <v>-140.7715719628701</v>
      </c>
      <c r="K63" s="29"/>
      <c r="L63" s="30">
        <f>$H$14*F62</f>
        <v>101.2</v>
      </c>
      <c r="M63" s="30"/>
      <c r="N63" s="28">
        <f t="shared" si="3"/>
        <v>-3.9571571962870103E-2</v>
      </c>
      <c r="O63" s="28"/>
      <c r="P63" s="27">
        <v>0.15079999999999999</v>
      </c>
      <c r="Q63" s="28"/>
      <c r="R63" s="32">
        <f t="shared" si="4"/>
        <v>0.19037157196287008</v>
      </c>
      <c r="S63" s="32"/>
    </row>
    <row r="64" spans="1:19" x14ac:dyDescent="0.2">
      <c r="A64" s="10"/>
      <c r="B64" s="11">
        <f t="shared" ref="B64:B71" si="6">B63+1</f>
        <v>51</v>
      </c>
      <c r="C64" s="10"/>
      <c r="D64" s="12">
        <v>1981</v>
      </c>
      <c r="E64" s="12"/>
      <c r="F64" s="27">
        <v>0.13339999999999999</v>
      </c>
      <c r="G64" s="28"/>
      <c r="H64" s="29">
        <f t="shared" ref="H64:H71" si="7">PV(F64/2,40,-(1000*F63/2))+1000/((1+F64/2)^40)</f>
        <v>906.44751245534349</v>
      </c>
      <c r="I64" s="29"/>
      <c r="J64" s="29">
        <f t="shared" si="1"/>
        <v>-93.552487544656515</v>
      </c>
      <c r="K64" s="29"/>
      <c r="L64" s="30">
        <f t="shared" ref="L64:L71" si="8">$H$14*F63</f>
        <v>119.9</v>
      </c>
      <c r="M64" s="30"/>
      <c r="N64" s="28">
        <f t="shared" si="3"/>
        <v>2.6347512455343489E-2</v>
      </c>
      <c r="O64" s="28"/>
      <c r="P64" s="27">
        <v>0.1174</v>
      </c>
      <c r="Q64" s="28"/>
      <c r="R64" s="32">
        <f t="shared" si="4"/>
        <v>9.1052487544656516E-2</v>
      </c>
      <c r="S64" s="32"/>
    </row>
    <row r="65" spans="1:19" x14ac:dyDescent="0.2">
      <c r="A65" s="10"/>
      <c r="B65" s="11">
        <f t="shared" si="6"/>
        <v>52</v>
      </c>
      <c r="C65" s="10"/>
      <c r="D65" s="12">
        <v>1982</v>
      </c>
      <c r="E65" s="12"/>
      <c r="F65" s="27">
        <v>0.1095</v>
      </c>
      <c r="G65" s="28"/>
      <c r="H65" s="29">
        <f t="shared" si="7"/>
        <v>1192.382566831797</v>
      </c>
      <c r="I65" s="29"/>
      <c r="J65" s="29">
        <f t="shared" si="1"/>
        <v>192.38256683179702</v>
      </c>
      <c r="K65" s="29"/>
      <c r="L65" s="30">
        <f t="shared" si="8"/>
        <v>133.39999999999998</v>
      </c>
      <c r="M65" s="30"/>
      <c r="N65" s="28">
        <f t="shared" si="3"/>
        <v>0.32578256683179702</v>
      </c>
      <c r="O65" s="28"/>
      <c r="P65" s="27">
        <v>0.26519999999999999</v>
      </c>
      <c r="Q65" s="28"/>
      <c r="R65" s="32">
        <f t="shared" si="4"/>
        <v>-6.0582566831797025E-2</v>
      </c>
      <c r="S65" s="32"/>
    </row>
    <row r="66" spans="1:19" x14ac:dyDescent="0.2">
      <c r="A66" s="10"/>
      <c r="B66" s="11">
        <f t="shared" si="6"/>
        <v>53</v>
      </c>
      <c r="C66" s="10"/>
      <c r="D66" s="12">
        <v>1983</v>
      </c>
      <c r="E66" s="12"/>
      <c r="F66" s="27">
        <v>0.1197</v>
      </c>
      <c r="G66" s="28"/>
      <c r="H66" s="29">
        <f t="shared" si="7"/>
        <v>923.11859512182048</v>
      </c>
      <c r="I66" s="29"/>
      <c r="J66" s="29">
        <f t="shared" si="1"/>
        <v>-76.881404878179524</v>
      </c>
      <c r="K66" s="29"/>
      <c r="L66" s="30">
        <f t="shared" si="8"/>
        <v>109.5</v>
      </c>
      <c r="M66" s="30"/>
      <c r="N66" s="28">
        <f t="shared" si="3"/>
        <v>3.2618595121820471E-2</v>
      </c>
      <c r="O66" s="28"/>
      <c r="P66" s="27">
        <v>0.2001</v>
      </c>
      <c r="Q66" s="28"/>
      <c r="R66" s="32">
        <f t="shared" si="4"/>
        <v>0.16748140487817953</v>
      </c>
      <c r="S66" s="32"/>
    </row>
    <row r="67" spans="1:19" x14ac:dyDescent="0.2">
      <c r="A67" s="10"/>
      <c r="B67" s="11">
        <f t="shared" si="6"/>
        <v>54</v>
      </c>
      <c r="C67" s="10"/>
      <c r="D67" s="12">
        <v>1984</v>
      </c>
      <c r="E67" s="12"/>
      <c r="F67" s="27">
        <v>0.11700000000000001</v>
      </c>
      <c r="G67" s="28"/>
      <c r="H67" s="29">
        <f t="shared" si="7"/>
        <v>1020.7025803479655</v>
      </c>
      <c r="I67" s="29"/>
      <c r="J67" s="29">
        <f t="shared" si="1"/>
        <v>20.702580347965522</v>
      </c>
      <c r="K67" s="29"/>
      <c r="L67" s="30">
        <f t="shared" si="8"/>
        <v>119.7</v>
      </c>
      <c r="M67" s="30"/>
      <c r="N67" s="28">
        <f t="shared" si="3"/>
        <v>0.14040258034796552</v>
      </c>
      <c r="O67" s="28"/>
      <c r="P67" s="27">
        <v>0.26040000000000002</v>
      </c>
      <c r="Q67" s="28"/>
      <c r="R67" s="32">
        <f t="shared" si="4"/>
        <v>0.1199974196520345</v>
      </c>
      <c r="S67" s="32"/>
    </row>
    <row r="68" spans="1:19" x14ac:dyDescent="0.2">
      <c r="A68" s="10"/>
      <c r="B68" s="11">
        <f t="shared" si="6"/>
        <v>55</v>
      </c>
      <c r="C68" s="10"/>
      <c r="D68" s="12">
        <v>1985</v>
      </c>
      <c r="E68" s="12"/>
      <c r="F68" s="27">
        <v>9.5600000000000004E-2</v>
      </c>
      <c r="G68" s="28"/>
      <c r="H68" s="29">
        <f t="shared" si="7"/>
        <v>1189.2697603351533</v>
      </c>
      <c r="I68" s="29"/>
      <c r="J68" s="29">
        <f t="shared" si="1"/>
        <v>189.26976033515325</v>
      </c>
      <c r="K68" s="29"/>
      <c r="L68" s="30">
        <f t="shared" si="8"/>
        <v>117</v>
      </c>
      <c r="M68" s="30"/>
      <c r="N68" s="28">
        <f t="shared" si="3"/>
        <v>0.30626976033515324</v>
      </c>
      <c r="O68" s="28"/>
      <c r="P68" s="27">
        <v>0.33050000000000002</v>
      </c>
      <c r="Q68" s="28"/>
      <c r="R68" s="32">
        <f t="shared" si="4"/>
        <v>2.4230239664846775E-2</v>
      </c>
      <c r="S68" s="32"/>
    </row>
    <row r="69" spans="1:19" x14ac:dyDescent="0.2">
      <c r="A69" s="10"/>
      <c r="B69" s="11">
        <f t="shared" si="6"/>
        <v>56</v>
      </c>
      <c r="C69" s="10"/>
      <c r="D69" s="12">
        <v>1986</v>
      </c>
      <c r="E69" s="12"/>
      <c r="F69" s="27">
        <v>7.8899999999999998E-2</v>
      </c>
      <c r="G69" s="28"/>
      <c r="H69" s="29">
        <f t="shared" si="7"/>
        <v>1166.631016152259</v>
      </c>
      <c r="I69" s="29"/>
      <c r="J69" s="29">
        <f t="shared" si="1"/>
        <v>166.63101615225901</v>
      </c>
      <c r="K69" s="29"/>
      <c r="L69" s="30">
        <f t="shared" si="8"/>
        <v>95.600000000000009</v>
      </c>
      <c r="M69" s="30"/>
      <c r="N69" s="28">
        <f t="shared" si="3"/>
        <v>0.26223101615225902</v>
      </c>
      <c r="O69" s="28"/>
      <c r="P69" s="27">
        <v>0.2853</v>
      </c>
      <c r="Q69" s="28"/>
      <c r="R69" s="32">
        <f t="shared" si="4"/>
        <v>2.3068983847740976E-2</v>
      </c>
      <c r="S69" s="32"/>
    </row>
    <row r="70" spans="1:19" x14ac:dyDescent="0.2">
      <c r="A70" s="10"/>
      <c r="B70" s="11">
        <f t="shared" si="6"/>
        <v>57</v>
      </c>
      <c r="C70" s="10"/>
      <c r="D70" s="12">
        <v>1987</v>
      </c>
      <c r="E70" s="12"/>
      <c r="F70" s="27">
        <v>9.1999999999999998E-2</v>
      </c>
      <c r="G70" s="28"/>
      <c r="H70" s="29">
        <f t="shared" si="7"/>
        <v>881.17090916272605</v>
      </c>
      <c r="I70" s="29"/>
      <c r="J70" s="29">
        <f t="shared" si="1"/>
        <v>-118.82909083727395</v>
      </c>
      <c r="K70" s="29"/>
      <c r="L70" s="30">
        <f t="shared" si="8"/>
        <v>78.899999999999991</v>
      </c>
      <c r="M70" s="30"/>
      <c r="N70" s="28">
        <f t="shared" si="3"/>
        <v>-3.9929090837273959E-2</v>
      </c>
      <c r="O70" s="28"/>
      <c r="P70" s="27">
        <v>-2.92E-2</v>
      </c>
      <c r="Q70" s="28"/>
      <c r="R70" s="32">
        <f t="shared" si="4"/>
        <v>1.0729090837273959E-2</v>
      </c>
      <c r="S70" s="32"/>
    </row>
    <row r="71" spans="1:19" x14ac:dyDescent="0.2">
      <c r="A71" s="10"/>
      <c r="B71" s="11">
        <f t="shared" si="6"/>
        <v>58</v>
      </c>
      <c r="C71" s="10"/>
      <c r="D71" s="12">
        <v>1988</v>
      </c>
      <c r="E71" s="12"/>
      <c r="F71" s="27">
        <v>9.1800000000000007E-2</v>
      </c>
      <c r="G71" s="28"/>
      <c r="H71" s="29">
        <f t="shared" si="7"/>
        <v>1001.8167557276529</v>
      </c>
      <c r="I71" s="29"/>
      <c r="J71" s="29">
        <f t="shared" si="1"/>
        <v>1.8167557276528896</v>
      </c>
      <c r="K71" s="29"/>
      <c r="L71" s="30">
        <f t="shared" si="8"/>
        <v>92</v>
      </c>
      <c r="M71" s="30"/>
      <c r="N71" s="28">
        <f t="shared" si="3"/>
        <v>9.3816755727652884E-2</v>
      </c>
      <c r="O71" s="28"/>
      <c r="P71" s="27">
        <v>0.1827</v>
      </c>
      <c r="Q71" s="28"/>
      <c r="R71" s="32">
        <f t="shared" si="4"/>
        <v>8.8883244272347117E-2</v>
      </c>
      <c r="S71" s="32"/>
    </row>
    <row r="72" spans="1:19" x14ac:dyDescent="0.2">
      <c r="A72" s="10"/>
      <c r="B72" s="11">
        <f>B71+1</f>
        <v>59</v>
      </c>
      <c r="C72" s="10"/>
      <c r="D72" s="12">
        <v>1989</v>
      </c>
      <c r="E72" s="12"/>
      <c r="F72" s="27">
        <v>8.1600000000000006E-2</v>
      </c>
      <c r="G72" s="28"/>
      <c r="H72" s="29">
        <f>PV(F72/2,40,-(1000*F71/2))+1000/((1+F72/2)^40)</f>
        <v>1099.7524831412948</v>
      </c>
      <c r="I72" s="29"/>
      <c r="J72" s="29">
        <f t="shared" si="1"/>
        <v>99.752483141294761</v>
      </c>
      <c r="K72" s="29"/>
      <c r="L72" s="30">
        <f>$H$14*F71</f>
        <v>91.800000000000011</v>
      </c>
      <c r="M72" s="30"/>
      <c r="N72" s="28">
        <f t="shared" si="3"/>
        <v>0.19155248314129475</v>
      </c>
      <c r="O72" s="28"/>
      <c r="P72" s="27">
        <v>0.47799999999999998</v>
      </c>
      <c r="Q72" s="28"/>
      <c r="R72" s="32">
        <f t="shared" si="4"/>
        <v>0.28644751685870523</v>
      </c>
      <c r="S72" s="32"/>
    </row>
    <row r="73" spans="1:19" x14ac:dyDescent="0.2">
      <c r="A73" s="10"/>
      <c r="B73" s="11">
        <f>B72+1</f>
        <v>60</v>
      </c>
      <c r="C73" s="10"/>
      <c r="D73" s="12">
        <v>1990</v>
      </c>
      <c r="E73" s="12"/>
      <c r="F73" s="27">
        <v>8.4400000000000003E-2</v>
      </c>
      <c r="G73" s="28"/>
      <c r="H73" s="29">
        <f t="shared" ref="H73:H94" si="9">PV(F73/2,40,-(1000*F72/2))+1000/((1+F73/2)^40)</f>
        <v>973.17463148108095</v>
      </c>
      <c r="I73" s="29"/>
      <c r="J73" s="29">
        <f t="shared" si="1"/>
        <v>-26.825368518919049</v>
      </c>
      <c r="K73" s="29"/>
      <c r="L73" s="30">
        <f t="shared" ref="L73:L94" si="10">$H$14*F72</f>
        <v>81.600000000000009</v>
      </c>
      <c r="M73" s="30"/>
      <c r="N73" s="28">
        <f t="shared" si="3"/>
        <v>5.4774631481080957E-2</v>
      </c>
      <c r="O73" s="28"/>
      <c r="P73" s="27">
        <v>-2.5700000000000001E-2</v>
      </c>
      <c r="Q73" s="28"/>
      <c r="R73" s="32">
        <f t="shared" si="4"/>
        <v>-8.0474631481080958E-2</v>
      </c>
      <c r="S73" s="32"/>
    </row>
    <row r="74" spans="1:19" x14ac:dyDescent="0.2">
      <c r="A74" s="10"/>
      <c r="B74" s="11">
        <f t="shared" ref="B74:B94" si="11">B73+1</f>
        <v>61</v>
      </c>
      <c r="C74" s="10"/>
      <c r="D74" s="12">
        <v>1991</v>
      </c>
      <c r="E74" s="12"/>
      <c r="F74" s="27">
        <v>7.2999999999999995E-2</v>
      </c>
      <c r="G74" s="28"/>
      <c r="H74" s="29">
        <f t="shared" si="9"/>
        <v>1118.9415239779482</v>
      </c>
      <c r="I74" s="29"/>
      <c r="J74" s="29">
        <f t="shared" si="1"/>
        <v>118.94152397794824</v>
      </c>
      <c r="K74" s="29"/>
      <c r="L74" s="30">
        <f t="shared" si="10"/>
        <v>84.4</v>
      </c>
      <c r="M74" s="30"/>
      <c r="N74" s="28">
        <f t="shared" si="3"/>
        <v>0.20334152397794825</v>
      </c>
      <c r="O74" s="28"/>
      <c r="P74" s="27">
        <v>0.14610000000000001</v>
      </c>
      <c r="Q74" s="28"/>
      <c r="R74" s="32">
        <f t="shared" si="4"/>
        <v>-5.7241523977948239E-2</v>
      </c>
      <c r="S74" s="32"/>
    </row>
    <row r="75" spans="1:19" x14ac:dyDescent="0.2">
      <c r="A75" s="10"/>
      <c r="B75" s="11">
        <f t="shared" si="11"/>
        <v>62</v>
      </c>
      <c r="C75" s="10"/>
      <c r="D75" s="12">
        <v>1992</v>
      </c>
      <c r="E75" s="12"/>
      <c r="F75" s="27">
        <v>7.2599999999999998E-2</v>
      </c>
      <c r="G75" s="28"/>
      <c r="H75" s="29">
        <f t="shared" si="9"/>
        <v>1004.1862043485862</v>
      </c>
      <c r="I75" s="29"/>
      <c r="J75" s="29">
        <f t="shared" si="1"/>
        <v>4.1862043485862159</v>
      </c>
      <c r="K75" s="29"/>
      <c r="L75" s="30">
        <f t="shared" si="10"/>
        <v>73</v>
      </c>
      <c r="M75" s="30"/>
      <c r="N75" s="28">
        <f t="shared" si="3"/>
        <v>7.718620434858621E-2</v>
      </c>
      <c r="O75" s="28"/>
      <c r="P75" s="27">
        <v>8.1000000000000003E-2</v>
      </c>
      <c r="Q75" s="28"/>
      <c r="R75" s="32">
        <f t="shared" si="4"/>
        <v>3.8137956514137927E-3</v>
      </c>
      <c r="S75" s="32"/>
    </row>
    <row r="76" spans="1:19" x14ac:dyDescent="0.2">
      <c r="A76" s="10"/>
      <c r="B76" s="11">
        <f t="shared" si="11"/>
        <v>63</v>
      </c>
      <c r="C76" s="10"/>
      <c r="D76" s="12">
        <v>1993</v>
      </c>
      <c r="E76" s="12"/>
      <c r="F76" s="27">
        <v>6.54E-2</v>
      </c>
      <c r="G76" s="28"/>
      <c r="H76" s="29">
        <f t="shared" si="9"/>
        <v>1079.6977565467021</v>
      </c>
      <c r="I76" s="29"/>
      <c r="J76" s="29">
        <f t="shared" si="1"/>
        <v>79.697756546702067</v>
      </c>
      <c r="K76" s="29"/>
      <c r="L76" s="30">
        <f t="shared" si="10"/>
        <v>72.599999999999994</v>
      </c>
      <c r="M76" s="30"/>
      <c r="N76" s="28">
        <f t="shared" si="3"/>
        <v>0.15229775654670208</v>
      </c>
      <c r="O76" s="28"/>
      <c r="P76" s="27">
        <v>0.14410000000000001</v>
      </c>
      <c r="Q76" s="28"/>
      <c r="R76" s="32">
        <f t="shared" si="4"/>
        <v>-8.197756546702073E-3</v>
      </c>
      <c r="S76" s="32"/>
    </row>
    <row r="77" spans="1:19" x14ac:dyDescent="0.2">
      <c r="A77" s="10"/>
      <c r="B77" s="11">
        <f t="shared" si="11"/>
        <v>64</v>
      </c>
      <c r="C77" s="10"/>
      <c r="D77" s="12">
        <v>1994</v>
      </c>
      <c r="E77" s="12"/>
      <c r="F77" s="27">
        <v>7.9899999999999999E-2</v>
      </c>
      <c r="G77" s="28"/>
      <c r="H77" s="29">
        <f t="shared" si="9"/>
        <v>856.39555614088363</v>
      </c>
      <c r="I77" s="29"/>
      <c r="J77" s="29">
        <f t="shared" si="1"/>
        <v>-143.60444385911637</v>
      </c>
      <c r="K77" s="29"/>
      <c r="L77" s="30">
        <f t="shared" si="10"/>
        <v>65.400000000000006</v>
      </c>
      <c r="M77" s="30"/>
      <c r="N77" s="28">
        <f t="shared" si="3"/>
        <v>-7.820444385911636E-2</v>
      </c>
      <c r="O77" s="28"/>
      <c r="P77" s="27">
        <v>-7.9399999999999998E-2</v>
      </c>
      <c r="Q77" s="28"/>
      <c r="R77" s="32">
        <f t="shared" si="4"/>
        <v>-1.1955561408836385E-3</v>
      </c>
      <c r="S77" s="32"/>
    </row>
    <row r="78" spans="1:19" x14ac:dyDescent="0.2">
      <c r="A78" s="10"/>
      <c r="B78" s="11">
        <f t="shared" si="11"/>
        <v>65</v>
      </c>
      <c r="C78" s="10"/>
      <c r="D78" s="12">
        <v>1995</v>
      </c>
      <c r="E78" s="12"/>
      <c r="F78" s="27">
        <v>6.0299999999999999E-2</v>
      </c>
      <c r="G78" s="28"/>
      <c r="H78" s="29">
        <f t="shared" si="9"/>
        <v>1225.9764957379582</v>
      </c>
      <c r="I78" s="29"/>
      <c r="J78" s="29">
        <f t="shared" si="1"/>
        <v>225.9764957379582</v>
      </c>
      <c r="K78" s="29"/>
      <c r="L78" s="30">
        <f t="shared" si="10"/>
        <v>79.900000000000006</v>
      </c>
      <c r="M78" s="30"/>
      <c r="N78" s="28">
        <f t="shared" si="3"/>
        <v>0.30587649573795817</v>
      </c>
      <c r="O78" s="28"/>
      <c r="P78" s="27">
        <v>0.42149999999999999</v>
      </c>
      <c r="Q78" s="28"/>
      <c r="R78" s="32">
        <f t="shared" si="4"/>
        <v>0.11562350426204182</v>
      </c>
      <c r="S78" s="32"/>
    </row>
    <row r="79" spans="1:19" x14ac:dyDescent="0.2">
      <c r="A79" s="10"/>
      <c r="B79" s="11">
        <f t="shared" si="11"/>
        <v>66</v>
      </c>
      <c r="C79" s="10"/>
      <c r="D79" s="12">
        <v>1996</v>
      </c>
      <c r="E79" s="12"/>
      <c r="F79" s="27">
        <v>6.7299999999999999E-2</v>
      </c>
      <c r="G79" s="28"/>
      <c r="H79" s="29">
        <f t="shared" si="9"/>
        <v>923.66661717001637</v>
      </c>
      <c r="I79" s="29"/>
      <c r="J79" s="29">
        <f t="shared" ref="J79:J94" si="12">H79-$H$14</f>
        <v>-76.333382829983634</v>
      </c>
      <c r="K79" s="29"/>
      <c r="L79" s="30">
        <f t="shared" si="10"/>
        <v>60.3</v>
      </c>
      <c r="M79" s="30"/>
      <c r="N79" s="28">
        <f t="shared" ref="N79:N94" si="13">J79/$H$14+L79/1000</f>
        <v>-1.6033382829983629E-2</v>
      </c>
      <c r="O79" s="28"/>
      <c r="P79" s="27">
        <v>3.1399999999999997E-2</v>
      </c>
      <c r="Q79" s="28"/>
      <c r="R79" s="32">
        <f t="shared" ref="R79:R90" si="14">P79-N79</f>
        <v>4.7433382829983627E-2</v>
      </c>
      <c r="S79" s="32"/>
    </row>
    <row r="80" spans="1:19" x14ac:dyDescent="0.2">
      <c r="A80" s="10"/>
      <c r="B80" s="11">
        <f t="shared" si="11"/>
        <v>67</v>
      </c>
      <c r="C80" s="10"/>
      <c r="D80" s="12">
        <v>1997</v>
      </c>
      <c r="E80" s="12"/>
      <c r="F80" s="27">
        <v>6.0199999999999997E-2</v>
      </c>
      <c r="G80" s="28"/>
      <c r="H80" s="29">
        <f t="shared" si="9"/>
        <v>1081.9249545741518</v>
      </c>
      <c r="I80" s="29"/>
      <c r="J80" s="29">
        <f t="shared" si="12"/>
        <v>81.924954574151798</v>
      </c>
      <c r="K80" s="29"/>
      <c r="L80" s="30">
        <f t="shared" si="10"/>
        <v>67.3</v>
      </c>
      <c r="M80" s="30"/>
      <c r="N80" s="28">
        <f t="shared" si="13"/>
        <v>0.1492249545741518</v>
      </c>
      <c r="O80" s="28"/>
      <c r="P80" s="27">
        <v>0.24690000000000001</v>
      </c>
      <c r="Q80" s="28"/>
      <c r="R80" s="32">
        <f t="shared" si="14"/>
        <v>9.7675045425848206E-2</v>
      </c>
      <c r="S80" s="32"/>
    </row>
    <row r="81" spans="1:19" x14ac:dyDescent="0.2">
      <c r="A81" s="10"/>
      <c r="B81" s="11">
        <f t="shared" si="11"/>
        <v>68</v>
      </c>
      <c r="C81" s="10"/>
      <c r="D81" s="12">
        <v>1998</v>
      </c>
      <c r="E81" s="12"/>
      <c r="F81" s="27">
        <v>5.4199999999999998E-2</v>
      </c>
      <c r="G81" s="28"/>
      <c r="H81" s="29">
        <f t="shared" si="9"/>
        <v>1072.7134249009587</v>
      </c>
      <c r="I81" s="29"/>
      <c r="J81" s="29">
        <f t="shared" si="12"/>
        <v>72.713424900958671</v>
      </c>
      <c r="K81" s="29"/>
      <c r="L81" s="30">
        <f t="shared" si="10"/>
        <v>60.199999999999996</v>
      </c>
      <c r="M81" s="30"/>
      <c r="N81" s="28">
        <f t="shared" si="13"/>
        <v>0.13291342490095867</v>
      </c>
      <c r="O81" s="28"/>
      <c r="P81" s="27">
        <v>0.1482</v>
      </c>
      <c r="Q81" s="28"/>
      <c r="R81" s="32">
        <f t="shared" si="14"/>
        <v>1.5286575099041327E-2</v>
      </c>
      <c r="S81" s="32"/>
    </row>
    <row r="82" spans="1:19" x14ac:dyDescent="0.2">
      <c r="A82" s="10"/>
      <c r="B82" s="11">
        <f t="shared" si="11"/>
        <v>69</v>
      </c>
      <c r="C82" s="10"/>
      <c r="D82" s="12">
        <v>1999</v>
      </c>
      <c r="E82" s="12"/>
      <c r="F82" s="27">
        <v>6.8199999999999997E-2</v>
      </c>
      <c r="G82" s="28"/>
      <c r="H82" s="29">
        <f t="shared" si="9"/>
        <v>848.4050699458586</v>
      </c>
      <c r="I82" s="29"/>
      <c r="J82" s="29">
        <f t="shared" si="12"/>
        <v>-151.5949300541414</v>
      </c>
      <c r="K82" s="29"/>
      <c r="L82" s="30">
        <f t="shared" si="10"/>
        <v>54.199999999999996</v>
      </c>
      <c r="M82" s="30"/>
      <c r="N82" s="28">
        <f t="shared" si="13"/>
        <v>-9.7394930054141404E-2</v>
      </c>
      <c r="O82" s="28"/>
      <c r="P82" s="27">
        <v>-8.8499999999999995E-2</v>
      </c>
      <c r="Q82" s="28"/>
      <c r="R82" s="32">
        <f t="shared" si="14"/>
        <v>8.8949300541414089E-3</v>
      </c>
      <c r="S82" s="32"/>
    </row>
    <row r="83" spans="1:19" x14ac:dyDescent="0.2">
      <c r="A83" s="10"/>
      <c r="B83" s="11">
        <f t="shared" si="11"/>
        <v>70</v>
      </c>
      <c r="C83" s="10"/>
      <c r="D83" s="12">
        <v>2000</v>
      </c>
      <c r="E83" s="12"/>
      <c r="F83" s="27">
        <v>5.5800000000000002E-2</v>
      </c>
      <c r="G83" s="28"/>
      <c r="H83" s="29">
        <f t="shared" si="9"/>
        <v>1148.3037735352041</v>
      </c>
      <c r="I83" s="29"/>
      <c r="J83" s="29">
        <f t="shared" si="12"/>
        <v>148.30377353520407</v>
      </c>
      <c r="K83" s="29"/>
      <c r="L83" s="30">
        <f t="shared" si="10"/>
        <v>68.2</v>
      </c>
      <c r="M83" s="30"/>
      <c r="N83" s="28">
        <f t="shared" si="13"/>
        <v>0.21650377353520406</v>
      </c>
      <c r="O83" s="28"/>
      <c r="P83" s="27">
        <v>0.59699999999999998</v>
      </c>
      <c r="Q83" s="28"/>
      <c r="R83" s="32">
        <f t="shared" si="14"/>
        <v>0.38049622646479592</v>
      </c>
      <c r="S83" s="32"/>
    </row>
    <row r="84" spans="1:19" x14ac:dyDescent="0.2">
      <c r="A84" s="10"/>
      <c r="B84" s="11">
        <f t="shared" si="11"/>
        <v>71</v>
      </c>
      <c r="C84" s="10"/>
      <c r="D84" s="12">
        <v>2001</v>
      </c>
      <c r="E84" s="12"/>
      <c r="F84" s="27">
        <v>5.7500000000000002E-2</v>
      </c>
      <c r="G84" s="28"/>
      <c r="H84" s="29">
        <f t="shared" si="9"/>
        <v>979.94930840363781</v>
      </c>
      <c r="I84" s="29"/>
      <c r="J84" s="29">
        <f t="shared" si="12"/>
        <v>-20.050691596362185</v>
      </c>
      <c r="K84" s="29"/>
      <c r="L84" s="30">
        <f t="shared" si="10"/>
        <v>55.800000000000004</v>
      </c>
      <c r="M84" s="30"/>
      <c r="N84" s="28">
        <f t="shared" si="13"/>
        <v>3.5749308403637818E-2</v>
      </c>
      <c r="O84" s="28"/>
      <c r="P84" s="27">
        <v>-0.30409999999999998</v>
      </c>
      <c r="Q84" s="28"/>
      <c r="R84" s="32">
        <f t="shared" si="14"/>
        <v>-0.33984930840363781</v>
      </c>
      <c r="S84" s="32"/>
    </row>
    <row r="85" spans="1:19" x14ac:dyDescent="0.2">
      <c r="A85" s="10"/>
      <c r="B85" s="11">
        <f t="shared" si="11"/>
        <v>72</v>
      </c>
      <c r="C85" s="10"/>
      <c r="D85" s="34">
        <v>2002</v>
      </c>
      <c r="E85" s="34"/>
      <c r="F85" s="35">
        <v>4.8399999999999999E-2</v>
      </c>
      <c r="G85" s="36"/>
      <c r="H85" s="37">
        <f t="shared" si="9"/>
        <v>1115.7719655380947</v>
      </c>
      <c r="I85" s="37"/>
      <c r="J85" s="37">
        <f t="shared" si="12"/>
        <v>115.77196553809472</v>
      </c>
      <c r="K85" s="37"/>
      <c r="L85" s="38">
        <f t="shared" si="10"/>
        <v>57.5</v>
      </c>
      <c r="M85" s="38"/>
      <c r="N85" s="36">
        <f t="shared" si="13"/>
        <v>0.17327196553809471</v>
      </c>
      <c r="O85" s="36"/>
      <c r="P85" s="35">
        <v>-0.3004</v>
      </c>
      <c r="Q85" s="36"/>
      <c r="R85" s="39">
        <f t="shared" si="14"/>
        <v>-0.47367196553809471</v>
      </c>
      <c r="S85" s="39"/>
    </row>
    <row r="86" spans="1:19" x14ac:dyDescent="0.2">
      <c r="A86" s="10"/>
      <c r="B86" s="11">
        <f t="shared" si="11"/>
        <v>73</v>
      </c>
      <c r="C86" s="10"/>
      <c r="D86" s="34">
        <v>2003</v>
      </c>
      <c r="E86" s="34"/>
      <c r="F86" s="35">
        <v>5.11E-2</v>
      </c>
      <c r="G86" s="36"/>
      <c r="H86" s="37">
        <f t="shared" si="9"/>
        <v>966.42300416470539</v>
      </c>
      <c r="I86" s="37"/>
      <c r="J86" s="37">
        <f t="shared" si="12"/>
        <v>-33.576995835294611</v>
      </c>
      <c r="K86" s="37"/>
      <c r="L86" s="38">
        <f t="shared" si="10"/>
        <v>48.4</v>
      </c>
      <c r="M86" s="38"/>
      <c r="N86" s="36">
        <f t="shared" si="13"/>
        <v>1.4823004164705389E-2</v>
      </c>
      <c r="O86" s="36"/>
      <c r="P86" s="35">
        <v>0.2611</v>
      </c>
      <c r="Q86" s="36"/>
      <c r="R86" s="39">
        <f t="shared" si="14"/>
        <v>0.24627699583529461</v>
      </c>
      <c r="S86" s="39"/>
    </row>
    <row r="87" spans="1:19" x14ac:dyDescent="0.2">
      <c r="A87" s="10"/>
      <c r="B87" s="11">
        <f t="shared" si="11"/>
        <v>74</v>
      </c>
      <c r="C87" s="10"/>
      <c r="D87" s="12">
        <v>2004</v>
      </c>
      <c r="E87" s="12"/>
      <c r="F87" s="27">
        <v>4.8399999999999999E-2</v>
      </c>
      <c r="G87" s="28"/>
      <c r="H87" s="29">
        <f t="shared" si="9"/>
        <v>1034.3499238409731</v>
      </c>
      <c r="I87" s="29"/>
      <c r="J87" s="29">
        <f t="shared" si="12"/>
        <v>34.349923840973133</v>
      </c>
      <c r="K87" s="29"/>
      <c r="L87" s="30">
        <f t="shared" si="10"/>
        <v>51.1</v>
      </c>
      <c r="M87" s="30"/>
      <c r="N87" s="28">
        <f t="shared" si="13"/>
        <v>8.5449923840973135E-2</v>
      </c>
      <c r="O87" s="28"/>
      <c r="P87" s="27">
        <v>0.2422</v>
      </c>
      <c r="Q87" s="28"/>
      <c r="R87" s="32">
        <f t="shared" si="14"/>
        <v>0.15675007615902686</v>
      </c>
      <c r="S87" s="32"/>
    </row>
    <row r="88" spans="1:19" x14ac:dyDescent="0.2">
      <c r="A88" s="10"/>
      <c r="B88" s="11">
        <f t="shared" si="11"/>
        <v>75</v>
      </c>
      <c r="C88" s="10"/>
      <c r="D88" s="12">
        <v>2005</v>
      </c>
      <c r="E88" s="12"/>
      <c r="F88" s="27">
        <v>4.6100000000000002E-2</v>
      </c>
      <c r="G88" s="28"/>
      <c r="H88" s="29">
        <f t="shared" si="9"/>
        <v>1029.8397790022668</v>
      </c>
      <c r="I88" s="29"/>
      <c r="J88" s="29">
        <f t="shared" si="12"/>
        <v>29.839779002266823</v>
      </c>
      <c r="K88" s="29"/>
      <c r="L88" s="30">
        <f t="shared" si="10"/>
        <v>48.4</v>
      </c>
      <c r="M88" s="30"/>
      <c r="N88" s="28">
        <f t="shared" si="13"/>
        <v>7.8239779002266821E-2</v>
      </c>
      <c r="O88" s="28"/>
      <c r="P88" s="27">
        <v>0.16789999999999999</v>
      </c>
      <c r="Q88" s="28"/>
      <c r="R88" s="32">
        <f t="shared" si="14"/>
        <v>8.9660220997733173E-2</v>
      </c>
      <c r="S88" s="32"/>
    </row>
    <row r="89" spans="1:19" x14ac:dyDescent="0.2">
      <c r="A89" s="10"/>
      <c r="B89" s="11">
        <v>76</v>
      </c>
      <c r="C89" s="10"/>
      <c r="D89" s="12">
        <v>2006</v>
      </c>
      <c r="E89" s="12"/>
      <c r="F89" s="27">
        <v>4.9099999999999998E-2</v>
      </c>
      <c r="G89" s="28"/>
      <c r="H89" s="29">
        <f t="shared" si="9"/>
        <v>962.05886524464813</v>
      </c>
      <c r="I89" s="29"/>
      <c r="J89" s="29">
        <f t="shared" si="12"/>
        <v>-37.941134755351868</v>
      </c>
      <c r="K89" s="29"/>
      <c r="L89" s="30">
        <f t="shared" si="10"/>
        <v>46.1</v>
      </c>
      <c r="M89" s="30"/>
      <c r="N89" s="28">
        <f t="shared" si="13"/>
        <v>8.1588652446481363E-3</v>
      </c>
      <c r="O89" s="28"/>
      <c r="P89" s="27">
        <v>0.20949999999999999</v>
      </c>
      <c r="Q89" s="28"/>
      <c r="R89" s="32">
        <f t="shared" si="14"/>
        <v>0.20134113475535187</v>
      </c>
      <c r="S89" s="32"/>
    </row>
    <row r="90" spans="1:19" x14ac:dyDescent="0.2">
      <c r="A90" s="10"/>
      <c r="B90" s="11">
        <f t="shared" si="11"/>
        <v>77</v>
      </c>
      <c r="C90" s="10"/>
      <c r="D90" s="12">
        <v>2007</v>
      </c>
      <c r="E90" s="12"/>
      <c r="F90" s="27">
        <v>4.4999999999999998E-2</v>
      </c>
      <c r="G90" s="28"/>
      <c r="H90" s="29">
        <f t="shared" si="9"/>
        <v>1053.6967205217813</v>
      </c>
      <c r="I90" s="29"/>
      <c r="J90" s="29">
        <f t="shared" si="12"/>
        <v>53.696720521781344</v>
      </c>
      <c r="K90" s="29"/>
      <c r="L90" s="30">
        <f t="shared" si="10"/>
        <v>49.099999999999994</v>
      </c>
      <c r="M90" s="30"/>
      <c r="N90" s="28">
        <f t="shared" si="13"/>
        <v>0.10279672052178133</v>
      </c>
      <c r="O90" s="28"/>
      <c r="P90" s="27">
        <v>0.19359999999999999</v>
      </c>
      <c r="Q90" s="28"/>
      <c r="R90" s="32">
        <f t="shared" si="14"/>
        <v>9.080327947821866E-2</v>
      </c>
      <c r="S90" s="32"/>
    </row>
    <row r="91" spans="1:19" x14ac:dyDescent="0.2">
      <c r="A91" s="10"/>
      <c r="B91" s="11">
        <f t="shared" si="11"/>
        <v>78</v>
      </c>
      <c r="C91" s="10"/>
      <c r="D91" s="12">
        <v>2008</v>
      </c>
      <c r="E91" s="12"/>
      <c r="F91" s="27">
        <v>3.0300000000000001E-2</v>
      </c>
      <c r="G91" s="28"/>
      <c r="H91" s="29">
        <f t="shared" si="9"/>
        <v>1219.2805887109625</v>
      </c>
      <c r="I91" s="29"/>
      <c r="J91" s="29">
        <f t="shared" si="12"/>
        <v>219.28058871096255</v>
      </c>
      <c r="K91" s="29"/>
      <c r="L91" s="30">
        <f t="shared" si="10"/>
        <v>45</v>
      </c>
      <c r="M91" s="30"/>
      <c r="N91" s="28">
        <f t="shared" si="13"/>
        <v>0.26428058871096255</v>
      </c>
      <c r="O91" s="28"/>
      <c r="P91" s="27">
        <v>-0.28989999999999999</v>
      </c>
      <c r="Q91" s="28"/>
      <c r="R91" s="32">
        <f t="shared" ref="R91:R96" si="15">P91-N91</f>
        <v>-0.55418058871096254</v>
      </c>
      <c r="S91" s="32"/>
    </row>
    <row r="92" spans="1:19" x14ac:dyDescent="0.2">
      <c r="A92" s="10"/>
      <c r="B92" s="11">
        <v>79</v>
      </c>
      <c r="C92" s="10"/>
      <c r="D92" s="12">
        <v>2009</v>
      </c>
      <c r="E92" s="12"/>
      <c r="F92" s="27">
        <v>4.58E-2</v>
      </c>
      <c r="G92" s="28"/>
      <c r="H92" s="29">
        <f t="shared" si="9"/>
        <v>798.38874129127998</v>
      </c>
      <c r="I92" s="29"/>
      <c r="J92" s="29">
        <f t="shared" si="12"/>
        <v>-201.61125870872002</v>
      </c>
      <c r="K92" s="29"/>
      <c r="L92" s="30">
        <f t="shared" si="10"/>
        <v>30.3</v>
      </c>
      <c r="M92" s="30"/>
      <c r="N92" s="28">
        <f t="shared" si="13"/>
        <v>-0.17131125870872002</v>
      </c>
      <c r="O92" s="28"/>
      <c r="P92" s="27">
        <v>0.11940000000000001</v>
      </c>
      <c r="Q92" s="28"/>
      <c r="R92" s="32">
        <f t="shared" si="15"/>
        <v>0.29071125870872006</v>
      </c>
      <c r="S92" s="32"/>
    </row>
    <row r="93" spans="1:19" x14ac:dyDescent="0.2">
      <c r="A93" s="10"/>
      <c r="B93" s="11">
        <f t="shared" si="11"/>
        <v>80</v>
      </c>
      <c r="C93" s="10"/>
      <c r="D93" s="12">
        <v>2010</v>
      </c>
      <c r="E93" s="12"/>
      <c r="F93" s="40">
        <v>4.1399999999999999E-2</v>
      </c>
      <c r="G93" s="28"/>
      <c r="H93" s="29">
        <f t="shared" si="9"/>
        <v>1059.4498064761221</v>
      </c>
      <c r="I93" s="29"/>
      <c r="J93" s="29">
        <f t="shared" si="12"/>
        <v>59.449806476122149</v>
      </c>
      <c r="K93" s="29"/>
      <c r="L93" s="30">
        <f t="shared" si="10"/>
        <v>45.8</v>
      </c>
      <c r="M93" s="30"/>
      <c r="N93" s="28">
        <f t="shared" si="13"/>
        <v>0.10524980647612214</v>
      </c>
      <c r="O93" s="28"/>
      <c r="P93" s="27">
        <v>5.4899999999999997E-2</v>
      </c>
      <c r="Q93" s="28"/>
      <c r="R93" s="32">
        <f t="shared" si="15"/>
        <v>-5.0349806476122146E-2</v>
      </c>
      <c r="S93" s="32"/>
    </row>
    <row r="94" spans="1:19" x14ac:dyDescent="0.2">
      <c r="A94" s="10"/>
      <c r="B94" s="11">
        <f t="shared" si="11"/>
        <v>81</v>
      </c>
      <c r="C94" s="10"/>
      <c r="D94" s="12">
        <v>2011</v>
      </c>
      <c r="E94" s="12"/>
      <c r="F94" s="40">
        <v>2.4799999999999999E-2</v>
      </c>
      <c r="G94" s="28"/>
      <c r="H94" s="29">
        <f t="shared" si="9"/>
        <v>1260.4982999142549</v>
      </c>
      <c r="I94" s="29"/>
      <c r="J94" s="29">
        <f t="shared" si="12"/>
        <v>260.49829991425486</v>
      </c>
      <c r="K94" s="29"/>
      <c r="L94" s="30">
        <f t="shared" si="10"/>
        <v>41.4</v>
      </c>
      <c r="M94" s="30"/>
      <c r="N94" s="28">
        <f t="shared" si="13"/>
        <v>0.30189829991425488</v>
      </c>
      <c r="O94" s="28"/>
      <c r="P94" s="40">
        <v>0.1988</v>
      </c>
      <c r="Q94" s="28"/>
      <c r="R94" s="32">
        <f t="shared" si="15"/>
        <v>-0.10309829991425487</v>
      </c>
      <c r="S94" s="32"/>
    </row>
    <row r="95" spans="1:19" x14ac:dyDescent="0.2">
      <c r="A95" s="10"/>
      <c r="B95" s="11">
        <v>82</v>
      </c>
      <c r="C95" s="10"/>
      <c r="D95" s="12">
        <v>2012</v>
      </c>
      <c r="E95" s="12"/>
      <c r="F95" s="40">
        <v>2.41E-2</v>
      </c>
      <c r="G95" s="28"/>
      <c r="H95" s="29">
        <f>PV(F95/2,40,-(1000*F94/2))+1000/((1+F95/2)^40)</f>
        <v>1011.0568416756182</v>
      </c>
      <c r="I95" s="31"/>
      <c r="J95" s="29">
        <f t="shared" ref="J95:J96" si="16">H95-$H$14</f>
        <v>11.056841675618216</v>
      </c>
      <c r="K95" s="29"/>
      <c r="L95" s="30">
        <f t="shared" ref="L95:L96" si="17">$H$14*F94</f>
        <v>24.8</v>
      </c>
      <c r="M95" s="30"/>
      <c r="N95" s="28">
        <f t="shared" ref="N95:N96" si="18">J95/$H$14+L95/1000</f>
        <v>3.5856841675618215E-2</v>
      </c>
      <c r="O95" s="28"/>
      <c r="P95" s="40">
        <v>1.9900000000000001E-2</v>
      </c>
      <c r="Q95" s="28"/>
      <c r="R95" s="32">
        <f t="shared" si="15"/>
        <v>-1.5956841675618214E-2</v>
      </c>
      <c r="S95" s="19"/>
    </row>
    <row r="96" spans="1:19" x14ac:dyDescent="0.2">
      <c r="A96" s="10"/>
      <c r="B96" s="11">
        <v>83</v>
      </c>
      <c r="C96" s="10"/>
      <c r="D96" s="12">
        <v>2013</v>
      </c>
      <c r="E96" s="12"/>
      <c r="F96" s="40">
        <v>3.6700000000000003E-2</v>
      </c>
      <c r="G96" s="28"/>
      <c r="H96" s="29">
        <f>PV(F96/2,40,-(1000*F95/2))+1000/((1+F96/2)^40)</f>
        <v>822.56634692694217</v>
      </c>
      <c r="I96" s="44"/>
      <c r="J96" s="29">
        <f t="shared" si="16"/>
        <v>-177.43365307305783</v>
      </c>
      <c r="K96" s="29"/>
      <c r="L96" s="30">
        <f t="shared" si="17"/>
        <v>24.1</v>
      </c>
      <c r="M96" s="30"/>
      <c r="N96" s="28">
        <f t="shared" si="18"/>
        <v>-0.15333365307305782</v>
      </c>
      <c r="O96" s="28"/>
      <c r="P96" s="40">
        <v>0.1326</v>
      </c>
      <c r="Q96" s="28"/>
      <c r="R96" s="32">
        <f t="shared" si="15"/>
        <v>0.28593365307305785</v>
      </c>
      <c r="S96" s="46"/>
    </row>
    <row r="97" spans="1:19" x14ac:dyDescent="0.2">
      <c r="A97" s="10"/>
      <c r="B97" s="11"/>
      <c r="C97" s="10"/>
      <c r="D97" s="12"/>
      <c r="E97" s="12"/>
      <c r="F97" s="40"/>
      <c r="G97" s="28"/>
      <c r="H97" s="29"/>
      <c r="I97" s="44"/>
      <c r="J97" s="29"/>
      <c r="K97" s="29"/>
      <c r="L97" s="30"/>
      <c r="M97" s="30"/>
      <c r="N97" s="28"/>
      <c r="O97" s="28"/>
      <c r="P97" s="40"/>
      <c r="Q97" s="28"/>
      <c r="R97" s="32"/>
      <c r="S97" s="46"/>
    </row>
    <row r="98" spans="1:19" x14ac:dyDescent="0.2">
      <c r="A98" s="10"/>
      <c r="B98" s="11">
        <v>85</v>
      </c>
      <c r="C98" s="10"/>
      <c r="D98" s="41" t="s">
        <v>30</v>
      </c>
      <c r="E98" s="41"/>
      <c r="F98" s="42"/>
      <c r="G98" s="43"/>
      <c r="H98" s="44"/>
      <c r="I98" s="44"/>
      <c r="J98" s="44"/>
      <c r="K98" s="44"/>
      <c r="L98" s="45"/>
      <c r="M98" s="45"/>
      <c r="N98" s="43"/>
      <c r="O98" s="43"/>
      <c r="P98" s="46"/>
      <c r="Q98" s="43"/>
      <c r="R98" s="46">
        <f>AVERAGE(R15:R96)</f>
        <v>5.4922490200782263E-2</v>
      </c>
      <c r="S98" s="46"/>
    </row>
    <row r="99" spans="1:19" x14ac:dyDescent="0.2">
      <c r="A99" s="10"/>
      <c r="B99" s="11"/>
      <c r="C99" s="10"/>
      <c r="D99" s="12"/>
      <c r="E99" s="12"/>
      <c r="F99" s="19"/>
      <c r="G99" s="19"/>
      <c r="H99" s="19"/>
      <c r="I99" s="19"/>
      <c r="J99" s="20"/>
      <c r="K99" s="20"/>
      <c r="L99" s="47"/>
      <c r="M99" s="47"/>
      <c r="N99" s="32"/>
      <c r="O99" s="32"/>
      <c r="P99" s="32"/>
      <c r="Q99" s="32"/>
      <c r="R99" s="19"/>
      <c r="S99" s="19"/>
    </row>
    <row r="100" spans="1:19" x14ac:dyDescent="0.2">
      <c r="A100" s="10"/>
      <c r="B100" s="12" t="s">
        <v>31</v>
      </c>
      <c r="C100" s="10"/>
      <c r="D100" s="12"/>
      <c r="E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</row>
    <row r="101" spans="1:19" x14ac:dyDescent="0.2">
      <c r="B101" s="49" t="s">
        <v>34</v>
      </c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</row>
    <row r="102" spans="1:19" x14ac:dyDescent="0.2">
      <c r="B102" s="49" t="s">
        <v>35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</row>
    <row r="103" spans="1:19" x14ac:dyDescent="0.2">
      <c r="B103" s="51" t="s">
        <v>36</v>
      </c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</row>
  </sheetData>
  <mergeCells count="5">
    <mergeCell ref="A1:S1"/>
    <mergeCell ref="A2:S2"/>
    <mergeCell ref="B102:R102"/>
    <mergeCell ref="B103:R103"/>
    <mergeCell ref="B101:R101"/>
  </mergeCells>
  <printOptions horizontalCentered="1"/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780664-5247-4DE1-92FC-3ADD30623DAF}"/>
</file>

<file path=customXml/itemProps2.xml><?xml version="1.0" encoding="utf-8"?>
<ds:datastoreItem xmlns:ds="http://schemas.openxmlformats.org/officeDocument/2006/customXml" ds:itemID="{BBAA6692-1B84-487A-9F39-7269B90E21BA}"/>
</file>

<file path=customXml/itemProps3.xml><?xml version="1.0" encoding="utf-8"?>
<ds:datastoreItem xmlns:ds="http://schemas.openxmlformats.org/officeDocument/2006/customXml" ds:itemID="{B9A1044A-9F04-4697-91B6-4A0CF1FB5765}"/>
</file>

<file path=customXml/itemProps4.xml><?xml version="1.0" encoding="utf-8"?>
<ds:datastoreItem xmlns:ds="http://schemas.openxmlformats.org/officeDocument/2006/customXml" ds:itemID="{9AB644DB-9334-4F2D-A73C-1E344BB06A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No. ___(RAM-14)</vt:lpstr>
      <vt:lpstr>'Exhibit No. ___(RAM-14)'!Print_Area</vt:lpstr>
      <vt:lpstr>'Exhibit No. ___(RAM-14)'!Print_Titles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2014-11-05T03:04:37Z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