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65" windowWidth="7650" windowHeight="4380" activeTab="0"/>
  </bookViews>
  <sheets>
    <sheet name="GAS REV REQ EST" sheetId="1" r:id="rId1"/>
  </sheets>
  <definedNames>
    <definedName name="DOCKET">#REF!</definedName>
    <definedName name="FIT">#REF!</definedName>
    <definedName name="PSPL">#REF!</definedName>
    <definedName name="TESTYEAR">#REF!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<sst xmlns="http://schemas.openxmlformats.org/spreadsheetml/2006/main" count="44" uniqueCount="40">
  <si>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 </t>
  </si>
  <si>
    <t>WAGE INCREASE</t>
  </si>
  <si>
    <t>RATE CASE EXPENSES</t>
  </si>
  <si>
    <t>PROPERTY &amp; LIABILITY INSURANCE</t>
  </si>
  <si>
    <t>METER READING COSTS</t>
  </si>
  <si>
    <t>Rate Base</t>
  </si>
  <si>
    <t>Revenue Requirement</t>
  </si>
  <si>
    <t>Rate of Return ---&gt;</t>
  </si>
  <si>
    <t>Expense</t>
  </si>
  <si>
    <t>REMAINDER OF PEM TO RIDER</t>
  </si>
  <si>
    <t>PER SETTLEMENT STIPULATION</t>
  </si>
  <si>
    <t>ADDITIONAL ADJUSTMENTS:</t>
  </si>
  <si>
    <t>PUGET SOUND ENERGY</t>
  </si>
  <si>
    <t>GAS REVENUE REQUIREMENT ESTIMATE</t>
  </si>
  <si>
    <t>ORIGINAL REQUEST</t>
  </si>
  <si>
    <t>EMPLOYEE INSURANCE</t>
  </si>
  <si>
    <t>REMOVE REAL TIME PEM</t>
  </si>
  <si>
    <t>SFAS 133</t>
  </si>
  <si>
    <t xml:space="preserve">FOUR FACTOR SHIFT </t>
  </si>
  <si>
    <t>ADD BACK REAL TIME PEM COSTS WERE ELECTRIC ONLY</t>
  </si>
  <si>
    <t>GENERAL RATE FILING-GAS</t>
  </si>
  <si>
    <t>PEM COST ALLOCATION SHIFT</t>
  </si>
  <si>
    <t>INCENTIVE/MERIT PAY &amp; PAYROLL TAX</t>
  </si>
  <si>
    <t>PROPERTY TAX</t>
  </si>
  <si>
    <t>INVESTMENT PLAN</t>
  </si>
  <si>
    <t>METERING NETWORK SERVICES</t>
  </si>
  <si>
    <t>STAFF'S GOVERNANCE ADJ.</t>
  </si>
  <si>
    <t>ADS BASIC SERVICES</t>
  </si>
  <si>
    <t>Tax Rate ---&gt;</t>
  </si>
  <si>
    <t>Gas Conversion Factor ---&gt;</t>
  </si>
  <si>
    <t>DECREASE IN COST OF CAPITAL (from 8.94% to 8.76%)</t>
  </si>
  <si>
    <t>DECREASE IN COST OF CAPITAL (from 10.47% to 8.94%)</t>
  </si>
  <si>
    <t>EFFECT OF CHANGE IN CONVERSION FACTOR (other than revenue)</t>
  </si>
  <si>
    <t>REVENUE (including effect of change in conversion factor on revenue)</t>
  </si>
  <si>
    <t>SERP</t>
  </si>
  <si>
    <t>EFFECT OF USING ELECTRIC CONVERSION FACTOR AND NEW RATE OF RETURN FOR PEM AND FOUR FACTOR SHIFTS ABOVE</t>
  </si>
  <si>
    <t>EFFECT OF CHANGE IN RATE BASE (DUE TO 4 FACTOR SHIFT) ON TAX BENEFIT OF PRO FORMA INTEREST</t>
  </si>
  <si>
    <t>ADJUSTED CAP - PUBLISHED IN SETTLEMENT DOCUMENTS</t>
  </si>
  <si>
    <t xml:space="preserve">  TOTAL - ADJUSTED MODEL</t>
  </si>
  <si>
    <t xml:space="preserve">NCR REVENUE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</si>
</sst>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\ ;\(#,##0.00\)"/>
    <numFmt numFmtId="166" formatCode="yyyy"/>
    <numFmt numFmtId="167" formatCode="0.0000000%"/>
    <numFmt numFmtId="168" formatCode="_(&quot;$&quot;* #,##0_);_(&quot;$&quot;* \(#,##0\);_(&quot;$&quot;* &quot;-&quot;??_);_(@_)"/>
    <numFmt numFmtId="169" formatCode="#,##0.00000_);[Red]\(#,##0.00000\)"/>
    <numFmt numFmtId="170" formatCode="0.0000000"/>
    <numFmt numFmtId="171" formatCode="_(* #,##0_);_(* \(#,##0\);_(* &quot;-&quot;??_);_(@_)"/>
    <numFmt numFmtId="172" formatCode="0.000%"/>
    <numFmt numFmtId="173" formatCode="#,##0.0000000"/>
    <numFmt numFmtId="174" formatCode="_(* #,##0_);[Red]_(* \(#,##0\);_(* &quot;-&quot;_);_(@_)"/>
    <numFmt numFmtId="175" formatCode="_(&quot;$&quot;* #,##0_);[Red]_(&quot;$&quot;* \(#,##0\);_(&quot;$&quot;* &quot;-&quot;_);_(@_)"/>
    <numFmt numFmtId="176" formatCode="_(* #,##0.000_);[Red]_(* \(#,##0.000\);_(* &quot;-&quot;_);_(@_)"/>
    <numFmt numFmtId="177" formatCode="#,##0.0000000;\(#,##0.0000000\)"/>
    <numFmt numFmtId="178" formatCode="_(&quot;$&quot;* #,##0.0000000_);_(&quot;$&quot;* \(#,##0.0000000\);_(&quot;$&quot;* &quot;-&quot;???????_);_(@_)"/>
    <numFmt numFmtId="179" formatCode="_(* #,##0.0_);_(* \(#,##0.0\);_(* &quot;-&quot;??_);_(@_)"/>
    <numFmt numFmtId="180" formatCode="_(&quot;$&quot;* #,##0.0_);_(&quot;$&quot;* \(#,##0.0\);_(&quot;$&quot;* &quot;-&quot;??_);_(@_)"/>
    <numFmt numFmtId="181" formatCode="0.0000%"/>
    <numFmt numFmtId="182" formatCode="0.00000%"/>
    <numFmt numFmtId="183" formatCode="0.000000%"/>
    <numFmt numFmtId="184" formatCode="0.000000"/>
    <numFmt numFmtId="185" formatCode="0.00000"/>
    <numFmt numFmtId="186" formatCode="m/d/yy\ h:mm\ AM/PM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0.0"/>
    <numFmt numFmtId="191" formatCode="0.0%"/>
    <numFmt numFmtId="192" formatCode="_(* #,##0.000000_);_(* \(#,##0.000000\);_(* &quot;-&quot;??_);_(@_)"/>
    <numFmt numFmtId="193" formatCode="_(* #,##0.00000_);_(* \(#,##0.00000\);_(* &quot;-&quot;?????_);_(@_)"/>
    <numFmt numFmtId="194" formatCode="_(* #,##0.0_);_(* \(#,##0.0\);_(* &quot;-&quot;?_);_(@_)"/>
    <numFmt numFmtId="195" formatCode="_(&quot;$&quot;* #,##0.00000_);_(&quot;$&quot;* \(#,##0.00000\);_(&quot;$&quot;* &quot;-&quot;?????_);_(@_)"/>
    <numFmt numFmtId="196" formatCode="0.00000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2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71" fontId="1" fillId="0" borderId="0" xfId="15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168" fontId="4" fillId="0" borderId="0" xfId="17" applyNumberFormat="1" applyFont="1" applyBorder="1" applyAlignment="1">
      <alignment/>
    </xf>
    <xf numFmtId="0" fontId="5" fillId="0" borderId="0" xfId="0" applyFont="1" applyAlignment="1">
      <alignment/>
    </xf>
    <xf numFmtId="171" fontId="0" fillId="0" borderId="0" xfId="15" applyNumberFormat="1" applyFont="1" applyAlignment="1">
      <alignment/>
    </xf>
    <xf numFmtId="186" fontId="5" fillId="0" borderId="0" xfId="0" applyNumberFormat="1" applyFont="1" applyAlignment="1">
      <alignment/>
    </xf>
    <xf numFmtId="171" fontId="1" fillId="0" borderId="0" xfId="15" applyNumberFormat="1" applyFont="1" applyFill="1" applyAlignment="1">
      <alignment/>
    </xf>
    <xf numFmtId="171" fontId="1" fillId="0" borderId="1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/>
    </xf>
    <xf numFmtId="168" fontId="1" fillId="0" borderId="0" xfId="17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9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 quotePrefix="1">
      <alignment horizontal="left"/>
    </xf>
    <xf numFmtId="171" fontId="1" fillId="0" borderId="2" xfId="15" applyNumberFormat="1" applyFont="1" applyFill="1" applyBorder="1" applyAlignment="1">
      <alignment/>
    </xf>
    <xf numFmtId="171" fontId="1" fillId="0" borderId="1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6" sqref="F6"/>
    </sheetView>
  </sheetViews>
  <sheetFormatPr defaultColWidth="9.140625" defaultRowHeight="12.75"/>
  <cols>
    <col min="1" max="1" width="3.140625" style="0" customWidth="1"/>
    <col min="2" max="4" width="3.8515625" style="0" customWidth="1"/>
    <col min="5" max="5" width="4.00390625" style="0" customWidth="1"/>
    <col min="6" max="6" width="51.28125" style="0" customWidth="1"/>
    <col min="7" max="7" width="15.7109375" style="0" customWidth="1"/>
    <col min="8" max="8" width="19.140625" style="0" customWidth="1"/>
    <col min="9" max="9" width="18.140625" style="0" customWidth="1"/>
  </cols>
  <sheetData>
    <row r="1" spans="1:6" ht="18" customHeight="1">
      <c r="A1" s="12" t="s">
        <v>12</v>
      </c>
      <c r="B1" s="12"/>
      <c r="C1" s="12"/>
      <c r="D1" s="12"/>
      <c r="E1" s="12"/>
      <c r="F1" s="12"/>
    </row>
    <row r="2" spans="1:6" ht="18" customHeight="1">
      <c r="A2" s="12" t="s">
        <v>20</v>
      </c>
      <c r="B2" s="12"/>
      <c r="C2" s="12"/>
      <c r="D2" s="12"/>
      <c r="E2" s="12"/>
      <c r="F2" s="12"/>
    </row>
    <row r="3" spans="1:9" ht="18" customHeight="1">
      <c r="A3" s="14" t="s">
        <v>13</v>
      </c>
      <c r="B3" s="14"/>
      <c r="C3" s="14"/>
      <c r="D3" s="14"/>
      <c r="E3" s="14"/>
      <c r="F3" s="12"/>
      <c r="G3" s="3"/>
      <c r="H3" s="23"/>
      <c r="I3" s="22"/>
    </row>
    <row r="4" spans="7:9" ht="18" customHeight="1">
      <c r="G4" s="1"/>
      <c r="H4" s="10" t="s">
        <v>28</v>
      </c>
      <c r="I4" s="21">
        <v>0.35</v>
      </c>
    </row>
    <row r="5" spans="7:9" ht="18" customHeight="1">
      <c r="G5" s="3"/>
      <c r="H5" s="10" t="s">
        <v>7</v>
      </c>
      <c r="I5" s="8">
        <v>0.0876</v>
      </c>
    </row>
    <row r="6" spans="7:9" ht="18" customHeight="1">
      <c r="G6" s="3"/>
      <c r="H6" s="10" t="s">
        <v>29</v>
      </c>
      <c r="I6" s="22">
        <f>0.5982891</f>
        <v>0.5982891</v>
      </c>
    </row>
    <row r="7" spans="7:9" ht="18" customHeight="1">
      <c r="G7" s="1"/>
      <c r="H7" s="1"/>
      <c r="I7" s="19"/>
    </row>
    <row r="8" spans="7:9" ht="18" customHeight="1">
      <c r="G8" s="9" t="s">
        <v>8</v>
      </c>
      <c r="H8" s="9" t="s">
        <v>5</v>
      </c>
      <c r="I8" s="20" t="s">
        <v>6</v>
      </c>
    </row>
    <row r="9" spans="1:9" ht="18" customHeight="1">
      <c r="A9" s="1" t="s">
        <v>14</v>
      </c>
      <c r="B9" s="1"/>
      <c r="C9" s="1"/>
      <c r="D9" s="1"/>
      <c r="E9" s="1"/>
      <c r="F9" s="1"/>
      <c r="G9" s="1"/>
      <c r="H9" s="1"/>
      <c r="I9" s="15">
        <v>89188160</v>
      </c>
    </row>
    <row r="10" spans="1:9" ht="18" customHeight="1">
      <c r="A10" s="1"/>
      <c r="B10" s="1"/>
      <c r="C10" s="1"/>
      <c r="D10" s="1"/>
      <c r="E10" s="1"/>
      <c r="F10" s="1"/>
      <c r="G10" s="1"/>
      <c r="H10" s="1"/>
      <c r="I10" s="15"/>
    </row>
    <row r="11" spans="1:9" ht="18" customHeight="1">
      <c r="A11" s="1"/>
      <c r="B11" s="1" t="s">
        <v>16</v>
      </c>
      <c r="C11" s="1"/>
      <c r="D11" s="1"/>
      <c r="E11" s="1"/>
      <c r="F11" s="1"/>
      <c r="G11" s="13" t="s">
        <v>0</v>
      </c>
      <c r="H11" s="1"/>
      <c r="I11" s="15">
        <v>-5602998</v>
      </c>
    </row>
    <row r="12" spans="1:9" ht="18" customHeight="1">
      <c r="A12" s="1"/>
      <c r="B12" s="4" t="s">
        <v>31</v>
      </c>
      <c r="C12" s="1"/>
      <c r="D12" s="1"/>
      <c r="E12" s="1"/>
      <c r="F12" s="1"/>
      <c r="H12" s="1"/>
      <c r="I12" s="16">
        <v>-27338857</v>
      </c>
    </row>
    <row r="13" spans="1:9" ht="18" customHeight="1">
      <c r="A13" s="4"/>
      <c r="B13" s="1"/>
      <c r="C13" s="4" t="s">
        <v>10</v>
      </c>
      <c r="D13" s="4"/>
      <c r="E13" s="4"/>
      <c r="F13" s="1"/>
      <c r="G13" s="5" t="s">
        <v>0</v>
      </c>
      <c r="H13" s="5" t="s">
        <v>0</v>
      </c>
      <c r="I13" s="15">
        <f>SUM(I9:I12)</f>
        <v>56246305</v>
      </c>
    </row>
    <row r="14" spans="1:9" ht="18" customHeight="1">
      <c r="A14" s="4"/>
      <c r="B14" s="1"/>
      <c r="C14" s="4"/>
      <c r="D14" s="4"/>
      <c r="E14" s="4"/>
      <c r="F14" s="1"/>
      <c r="G14" s="5"/>
      <c r="H14" s="5"/>
      <c r="I14" s="15"/>
    </row>
    <row r="15" spans="1:9" ht="18" customHeight="1">
      <c r="A15" s="4"/>
      <c r="B15" s="1"/>
      <c r="C15" s="4"/>
      <c r="D15" s="4" t="s">
        <v>21</v>
      </c>
      <c r="E15" s="4"/>
      <c r="F15" s="1"/>
      <c r="G15" s="5"/>
      <c r="H15" s="5"/>
      <c r="I15" s="15">
        <v>-5497352</v>
      </c>
    </row>
    <row r="16" spans="1:9" ht="18" customHeight="1">
      <c r="A16" s="4"/>
      <c r="B16" s="1"/>
      <c r="C16" s="4"/>
      <c r="D16" s="4" t="s">
        <v>18</v>
      </c>
      <c r="E16" s="4"/>
      <c r="F16" s="1"/>
      <c r="G16" s="5"/>
      <c r="H16" s="5"/>
      <c r="I16" s="16">
        <v>-4219207</v>
      </c>
    </row>
    <row r="17" spans="1:9" ht="18" customHeight="1">
      <c r="A17" s="4"/>
      <c r="B17" s="1"/>
      <c r="C17" s="4"/>
      <c r="D17" s="4"/>
      <c r="E17" s="1" t="s">
        <v>37</v>
      </c>
      <c r="G17" s="5"/>
      <c r="H17" s="5"/>
      <c r="I17" s="17">
        <f>SUM(I13:I16)</f>
        <v>46529746</v>
      </c>
    </row>
    <row r="18" spans="1:9" ht="18" customHeight="1">
      <c r="A18" s="4"/>
      <c r="B18" s="1"/>
      <c r="C18" s="4"/>
      <c r="D18" s="4"/>
      <c r="E18" s="1"/>
      <c r="G18" s="5"/>
      <c r="H18" s="5"/>
      <c r="I18" s="17"/>
    </row>
    <row r="19" spans="1:9" ht="36" customHeight="1">
      <c r="A19" s="1"/>
      <c r="B19" s="1"/>
      <c r="C19" s="1"/>
      <c r="E19" s="28" t="s">
        <v>35</v>
      </c>
      <c r="F19" s="28"/>
      <c r="G19" s="5"/>
      <c r="H19" s="7"/>
      <c r="I19" s="17">
        <v>-386431</v>
      </c>
    </row>
    <row r="20" spans="1:9" ht="36" customHeight="1">
      <c r="A20" s="4"/>
      <c r="B20" s="1"/>
      <c r="C20" s="4"/>
      <c r="D20" s="4"/>
      <c r="E20" s="28" t="s">
        <v>36</v>
      </c>
      <c r="F20" s="29"/>
      <c r="G20" s="5"/>
      <c r="H20" s="5"/>
      <c r="I20" s="17">
        <v>214170</v>
      </c>
    </row>
    <row r="21" spans="1:9" ht="18" customHeight="1">
      <c r="A21" s="1"/>
      <c r="B21" s="1"/>
      <c r="C21" s="1"/>
      <c r="E21" s="1"/>
      <c r="F21" s="24" t="s">
        <v>38</v>
      </c>
      <c r="G21" s="5"/>
      <c r="H21" s="15"/>
      <c r="I21" s="25">
        <f>SUM(I17:I20)</f>
        <v>46357485</v>
      </c>
    </row>
    <row r="22" spans="1:9" ht="18" customHeight="1">
      <c r="A22" s="1"/>
      <c r="B22" s="1"/>
      <c r="C22" s="1"/>
      <c r="E22" s="1"/>
      <c r="F22" s="24"/>
      <c r="G22" s="5"/>
      <c r="H22" s="15"/>
      <c r="I22" s="17"/>
    </row>
    <row r="23" spans="1:9" ht="18" customHeight="1">
      <c r="A23" s="4"/>
      <c r="B23" s="1"/>
      <c r="C23" s="1"/>
      <c r="E23" s="4" t="s">
        <v>11</v>
      </c>
      <c r="F23" s="1"/>
      <c r="G23" s="5"/>
      <c r="H23" s="5"/>
      <c r="I23" s="18"/>
    </row>
    <row r="24" spans="1:9" ht="18" customHeight="1">
      <c r="A24" s="1"/>
      <c r="B24" s="1"/>
      <c r="C24" s="1"/>
      <c r="E24" s="1"/>
      <c r="F24" s="24"/>
      <c r="G24" s="5"/>
      <c r="H24" s="15"/>
      <c r="I24" s="17"/>
    </row>
    <row r="25" spans="1:9" ht="18" customHeight="1">
      <c r="A25" s="4"/>
      <c r="B25" s="1"/>
      <c r="C25" s="1"/>
      <c r="E25" s="4" t="s">
        <v>30</v>
      </c>
      <c r="F25" s="1"/>
      <c r="G25" s="5"/>
      <c r="H25" s="7"/>
      <c r="I25" s="15">
        <v>-1825669</v>
      </c>
    </row>
    <row r="26" spans="1:9" ht="18" customHeight="1">
      <c r="A26" s="1"/>
      <c r="B26" s="1"/>
      <c r="C26" s="1"/>
      <c r="E26" s="1" t="s">
        <v>33</v>
      </c>
      <c r="F26" s="1"/>
      <c r="G26" s="15">
        <f>159998887-160524456-351998-12376755+353154+12305043</f>
        <v>-596125</v>
      </c>
      <c r="H26" s="7">
        <v>0</v>
      </c>
      <c r="I26" s="17">
        <f>((H26*I$5)/I$6)+(G26*(1-I$4)/I$6)</f>
        <v>-647648.8540406302</v>
      </c>
    </row>
    <row r="27" spans="1:9" ht="18" customHeight="1">
      <c r="A27" s="1"/>
      <c r="B27" s="1"/>
      <c r="C27" s="1"/>
      <c r="E27" s="1" t="s">
        <v>32</v>
      </c>
      <c r="F27" s="1"/>
      <c r="G27" s="5"/>
      <c r="H27" s="7"/>
      <c r="I27" s="17">
        <v>33867</v>
      </c>
    </row>
    <row r="28" spans="1:9" ht="18" customHeight="1">
      <c r="A28" s="1"/>
      <c r="B28" s="1"/>
      <c r="C28" s="1"/>
      <c r="E28" s="1"/>
      <c r="F28" s="24" t="s">
        <v>38</v>
      </c>
      <c r="G28" s="5"/>
      <c r="H28" s="15"/>
      <c r="I28" s="25">
        <f>SUM(I21:I27)</f>
        <v>43918034.14595937</v>
      </c>
    </row>
    <row r="29" spans="1:9" ht="18" customHeight="1">
      <c r="A29" s="1"/>
      <c r="B29" s="1"/>
      <c r="C29" s="1"/>
      <c r="E29" s="1"/>
      <c r="F29" s="24"/>
      <c r="G29" s="5"/>
      <c r="H29" s="7"/>
      <c r="I29" s="15"/>
    </row>
    <row r="30" spans="1:9" ht="18" customHeight="1">
      <c r="A30" s="4"/>
      <c r="B30" s="1"/>
      <c r="C30" s="1"/>
      <c r="E30" s="4" t="s">
        <v>19</v>
      </c>
      <c r="F30" s="1"/>
      <c r="G30" s="5"/>
      <c r="H30" s="5"/>
      <c r="I30" s="17">
        <v>5251287</v>
      </c>
    </row>
    <row r="31" spans="1:9" ht="18" customHeight="1">
      <c r="A31" s="1"/>
      <c r="B31" s="1"/>
      <c r="C31" s="1"/>
      <c r="E31" s="1" t="s">
        <v>17</v>
      </c>
      <c r="F31" s="1"/>
      <c r="G31" s="15">
        <v>-97650</v>
      </c>
      <c r="H31" s="7">
        <v>0</v>
      </c>
      <c r="I31" s="15">
        <f aca="true" t="shared" si="0" ref="I31:I44">((H31*I$5)/I$6)+(G31*(1-I$4)/I$6)</f>
        <v>-106090.01567971069</v>
      </c>
    </row>
    <row r="32" spans="1:9" ht="18" customHeight="1">
      <c r="A32" s="1"/>
      <c r="B32" s="1"/>
      <c r="C32" s="1"/>
      <c r="E32" s="1" t="s">
        <v>22</v>
      </c>
      <c r="F32" s="1"/>
      <c r="G32" s="15">
        <v>-7991</v>
      </c>
      <c r="H32" s="7">
        <v>0</v>
      </c>
      <c r="I32" s="15">
        <f t="shared" si="0"/>
        <v>-8681.672455674021</v>
      </c>
    </row>
    <row r="33" spans="1:9" ht="18" customHeight="1">
      <c r="A33" s="1"/>
      <c r="B33" s="1"/>
      <c r="C33" s="1"/>
      <c r="E33" s="1" t="s">
        <v>34</v>
      </c>
      <c r="F33" s="1"/>
      <c r="G33" s="15">
        <v>-20337</v>
      </c>
      <c r="H33" s="7">
        <v>0</v>
      </c>
      <c r="I33" s="15">
        <f>((H33*I$5)/I$6)+(G33*(1-I$4)/I$6)</f>
        <v>-22094.75318871763</v>
      </c>
    </row>
    <row r="34" spans="1:9" ht="18" customHeight="1">
      <c r="A34" s="1"/>
      <c r="B34" s="1"/>
      <c r="C34" s="1"/>
      <c r="E34" s="1" t="s">
        <v>9</v>
      </c>
      <c r="F34" s="1"/>
      <c r="G34" s="15">
        <f>-2275231-120597</f>
        <v>-2395828</v>
      </c>
      <c r="H34" s="7">
        <v>0</v>
      </c>
      <c r="I34" s="15">
        <f t="shared" si="0"/>
        <v>-2602902.5098401424</v>
      </c>
    </row>
    <row r="35" spans="1:9" ht="18" customHeight="1">
      <c r="A35" s="1"/>
      <c r="B35" s="1"/>
      <c r="C35" s="1"/>
      <c r="E35" s="1" t="s">
        <v>27</v>
      </c>
      <c r="F35" s="1"/>
      <c r="G35" s="15">
        <f>-1034143-194074</f>
        <v>-1228217</v>
      </c>
      <c r="H35" s="7">
        <v>0</v>
      </c>
      <c r="I35" s="15">
        <f t="shared" si="0"/>
        <v>-1334373.3823664847</v>
      </c>
    </row>
    <row r="36" spans="1:9" ht="18" customHeight="1">
      <c r="A36" s="1"/>
      <c r="B36" s="1"/>
      <c r="C36" s="1"/>
      <c r="E36" s="1" t="s">
        <v>25</v>
      </c>
      <c r="F36" s="1"/>
      <c r="G36" s="15">
        <f>-549696+118276</f>
        <v>-431420</v>
      </c>
      <c r="H36" s="7">
        <v>0</v>
      </c>
      <c r="I36" s="15">
        <f t="shared" si="0"/>
        <v>-468708.1880649338</v>
      </c>
    </row>
    <row r="37" spans="1:9" ht="18" customHeight="1">
      <c r="A37" s="1"/>
      <c r="B37" s="1"/>
      <c r="C37" s="1"/>
      <c r="E37" s="1" t="s">
        <v>4</v>
      </c>
      <c r="F37" s="1"/>
      <c r="G37" s="15">
        <f>-2093418+1392641</f>
        <v>-700777</v>
      </c>
      <c r="H37" s="7">
        <v>0</v>
      </c>
      <c r="I37" s="15">
        <f t="shared" si="0"/>
        <v>-761346.0616280658</v>
      </c>
    </row>
    <row r="38" spans="1:9" ht="18" customHeight="1">
      <c r="A38" s="2"/>
      <c r="B38" s="1"/>
      <c r="C38" s="1"/>
      <c r="E38" s="2" t="s">
        <v>26</v>
      </c>
      <c r="F38" s="1"/>
      <c r="G38" s="15">
        <v>-120634</v>
      </c>
      <c r="H38" s="7">
        <v>0</v>
      </c>
      <c r="I38" s="15">
        <f t="shared" si="0"/>
        <v>-131060.55249878363</v>
      </c>
    </row>
    <row r="39" spans="1:9" ht="18" customHeight="1">
      <c r="A39" s="2"/>
      <c r="B39" s="1"/>
      <c r="C39" s="1"/>
      <c r="E39" s="2" t="s">
        <v>23</v>
      </c>
      <c r="F39" s="1"/>
      <c r="G39" s="15">
        <v>-478839</v>
      </c>
      <c r="H39" s="7">
        <v>0</v>
      </c>
      <c r="I39" s="15">
        <f t="shared" si="0"/>
        <v>-520225.6735080081</v>
      </c>
    </row>
    <row r="40" spans="1:9" ht="18" customHeight="1">
      <c r="A40" s="1"/>
      <c r="B40" s="1"/>
      <c r="C40" s="1"/>
      <c r="E40" s="1" t="s">
        <v>1</v>
      </c>
      <c r="F40" s="1"/>
      <c r="G40" s="15">
        <v>-2498721</v>
      </c>
      <c r="H40" s="7">
        <v>0</v>
      </c>
      <c r="I40" s="15">
        <f t="shared" si="0"/>
        <v>-2714688.684784664</v>
      </c>
    </row>
    <row r="41" spans="1:9" ht="18" customHeight="1">
      <c r="A41" s="1"/>
      <c r="B41" s="1"/>
      <c r="C41" s="1"/>
      <c r="E41" s="1" t="s">
        <v>15</v>
      </c>
      <c r="F41" s="1"/>
      <c r="G41" s="15">
        <f>-515705-317585</f>
        <v>-833290</v>
      </c>
      <c r="H41" s="7">
        <v>0</v>
      </c>
      <c r="I41" s="15">
        <f t="shared" si="0"/>
        <v>-905312.3314464529</v>
      </c>
    </row>
    <row r="42" spans="1:9" ht="18" customHeight="1">
      <c r="A42" s="1"/>
      <c r="B42" s="1"/>
      <c r="C42" s="1"/>
      <c r="E42" s="1" t="s">
        <v>24</v>
      </c>
      <c r="F42" s="1"/>
      <c r="G42" s="15">
        <v>-89061</v>
      </c>
      <c r="H42" s="7">
        <v>0</v>
      </c>
      <c r="I42" s="15">
        <f t="shared" si="0"/>
        <v>-96758.65731132324</v>
      </c>
    </row>
    <row r="43" spans="1:9" ht="18" customHeight="1">
      <c r="A43" s="1"/>
      <c r="B43" s="1"/>
      <c r="C43" s="1"/>
      <c r="E43" s="1" t="s">
        <v>2</v>
      </c>
      <c r="F43" s="1"/>
      <c r="G43" s="15">
        <v>309255</v>
      </c>
      <c r="H43" s="7">
        <v>0</v>
      </c>
      <c r="I43" s="15">
        <f t="shared" si="0"/>
        <v>335984.30925784877</v>
      </c>
    </row>
    <row r="44" spans="1:9" ht="18" customHeight="1">
      <c r="A44" s="2"/>
      <c r="B44" s="1"/>
      <c r="C44" s="1"/>
      <c r="E44" s="2" t="s">
        <v>3</v>
      </c>
      <c r="F44" s="1"/>
      <c r="G44" s="17">
        <v>496474</v>
      </c>
      <c r="H44" s="27">
        <v>0</v>
      </c>
      <c r="I44" s="17">
        <f t="shared" si="0"/>
        <v>539384.8893453015</v>
      </c>
    </row>
    <row r="45" spans="1:9" ht="18" customHeight="1">
      <c r="A45" s="2"/>
      <c r="B45" s="1"/>
      <c r="C45" s="1"/>
      <c r="E45" s="2" t="s">
        <v>39</v>
      </c>
      <c r="F45" s="1"/>
      <c r="G45" s="16"/>
      <c r="H45" s="26"/>
      <c r="I45" s="16">
        <v>-788445</v>
      </c>
    </row>
    <row r="46" spans="1:9" ht="18" customHeight="1">
      <c r="A46" s="6"/>
      <c r="B46" s="1"/>
      <c r="C46" s="1"/>
      <c r="D46" s="1"/>
      <c r="E46" s="1"/>
      <c r="F46" s="24" t="s">
        <v>38</v>
      </c>
      <c r="G46" s="11">
        <f>SUM(G31:G45)</f>
        <v>-8097036</v>
      </c>
      <c r="H46" s="11">
        <f>SUM(H17:H45)</f>
        <v>0</v>
      </c>
      <c r="I46" s="11">
        <f>SUM(I28:I45)</f>
        <v>39584002.86178956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mergeCells count="2">
    <mergeCell ref="E19:F19"/>
    <mergeCell ref="E20:F20"/>
  </mergeCells>
  <printOptions/>
  <pageMargins left="0.25" right="0.33" top="0.48" bottom="1" header="0.5" footer="0.5"/>
  <pageSetup fitToHeight="1" fitToWidth="1" horizontalDpi="600" verticalDpi="600" orientation="portrait" scale="81" r:id="rId1"/>
  <headerFooter alignWithMargins="0">
    <oddHeader>&amp;REXHIBIT NO. ___ (KRK-G7)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KRK-G7</dc:title>
  <dc:subject>1</dc:subject>
  <dc:creator>Dodge, Kirstin S.</dc:creator>
  <cp:keywords>07771-0083</cp:keywords>
  <dc:description/>
  <cp:lastModifiedBy>No Name</cp:lastModifiedBy>
  <cp:lastPrinted>2002-08-02T17:05:23Z</cp:lastPrinted>
  <dcterms:created xsi:type="dcterms:W3CDTF">2002-01-03T17:07:39Z</dcterms:created>
  <dcterms:modified xsi:type="dcterms:W3CDTF">2002-05-24T22:42:43Z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Dodge, Kirstin S.</vt:lpwstr>
  </property>
  <property fmtid="{D5CDD505-2E9C-101B-9397-08002B2CF9AE}" pid="4" name="archive">
    <vt:lpwstr>6 mos. last access</vt:lpwstr>
  </property>
  <property fmtid="{D5CDD505-2E9C-101B-9397-08002B2CF9AE}" pid="5" name="template">
    <vt:lpwstr/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07771-0083</vt:lpwstr>
  </property>
  <property fmtid="{D5CDD505-2E9C-101B-9397-08002B2CF9AE}" pid="9" name="doctype">
    <vt:lpwstr/>
  </property>
  <property fmtid="{D5CDD505-2E9C-101B-9397-08002B2CF9AE}" pid="10" name="title">
    <vt:lpwstr>Exhibit KRK-G7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2001 GENERAL RATE CASE -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1 LITIGATION</vt:lpwstr>
  </property>
  <property fmtid="{D5CDD505-2E9C-101B-9397-08002B2CF9AE}" pid="17" name="ckogroup">
    <vt:lpwstr>GENERAL USERS</vt:lpwstr>
  </property>
  <property fmtid="{D5CDD505-2E9C-101B-9397-08002B2CF9AE}" pid="18" name="version">
    <vt:lpwstr>1</vt:lpwstr>
  </property>
  <property fmtid="{D5CDD505-2E9C-101B-9397-08002B2CF9AE}" pid="19" name="typist">
    <vt:lpwstr>Dodge, Kirstin S.</vt:lpwstr>
  </property>
  <property fmtid="{D5CDD505-2E9C-101B-9397-08002B2CF9AE}" pid="20" name="filename">
    <vt:lpwstr>BA022140.018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011570</vt:lpwstr>
  </property>
  <property fmtid="{D5CDD505-2E9C-101B-9397-08002B2CF9AE}" pid="24" name="IsConfidential">
    <vt:lpwstr>0</vt:lpwstr>
  </property>
  <property fmtid="{D5CDD505-2E9C-101B-9397-08002B2CF9AE}" pid="25" name="Date1">
    <vt:lpwstr>2002-08-07T00:00:00Z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2001-11-26T00:00:00Z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IsEFSEC">
    <vt:lpwstr>0</vt:lpwstr>
  </property>
  <property fmtid="{D5CDD505-2E9C-101B-9397-08002B2CF9AE}" pid="37" name="DocumentGroup">
    <vt:lpwstr/>
  </property>
</Properties>
</file>