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80" windowHeight="12045" activeTab="1"/>
  </bookViews>
  <sheets>
    <sheet name="DPK-2" sheetId="1" r:id="rId1"/>
    <sheet name="DPK-3" sheetId="2" r:id="rId2"/>
  </sheets>
  <definedNames>
    <definedName name="_xlnm.Print_Area" localSheetId="0">'DPK-2'!$D$7:$H$92</definedName>
    <definedName name="_xlnm.Print_Area" localSheetId="1">'DPK-3'!$D$7:$I$71</definedName>
  </definedNames>
  <calcPr calcId="125725" iterate="1"/>
</workbook>
</file>

<file path=xl/calcChain.xml><?xml version="1.0" encoding="utf-8"?>
<calcChain xmlns="http://schemas.openxmlformats.org/spreadsheetml/2006/main">
  <c r="H83" i="1"/>
  <c r="H82"/>
  <c r="H81"/>
  <c r="H80"/>
  <c r="H79"/>
  <c r="H78"/>
  <c r="H77"/>
  <c r="H76"/>
  <c r="H71"/>
  <c r="H70"/>
  <c r="H69"/>
  <c r="H68"/>
  <c r="H60"/>
  <c r="H59"/>
  <c r="H58"/>
  <c r="H57"/>
  <c r="H56"/>
  <c r="H55"/>
  <c r="H54"/>
  <c r="H53"/>
  <c r="H52"/>
  <c r="H51"/>
  <c r="H36"/>
  <c r="H37"/>
  <c r="H38"/>
  <c r="H39"/>
  <c r="H40"/>
  <c r="H41"/>
  <c r="H42"/>
  <c r="H43"/>
  <c r="H44"/>
  <c r="H45"/>
  <c r="H35"/>
  <c r="H20"/>
  <c r="H21"/>
  <c r="H22"/>
  <c r="H23"/>
  <c r="H24"/>
  <c r="H25"/>
  <c r="H26"/>
  <c r="H27"/>
  <c r="H28"/>
  <c r="H29"/>
  <c r="H19"/>
  <c r="H26" i="2"/>
  <c r="H43" s="1"/>
  <c r="H47" i="1"/>
  <c r="G42" i="2"/>
  <c r="G43"/>
  <c r="G40"/>
  <c r="G85" i="1"/>
  <c r="G62"/>
  <c r="F41" i="2"/>
  <c r="F26"/>
  <c r="F25"/>
  <c r="F23"/>
  <c r="F85" i="1"/>
  <c r="F87" s="1"/>
  <c r="F72"/>
  <c r="H25" i="2"/>
  <c r="H42" s="1"/>
  <c r="H23"/>
  <c r="H40" s="1"/>
  <c r="F62" i="1"/>
  <c r="F46" i="2" s="1"/>
  <c r="H62" i="1"/>
  <c r="F47"/>
  <c r="F29" i="2" s="1"/>
  <c r="F31" i="1"/>
  <c r="G47" l="1"/>
  <c r="H64"/>
  <c r="G64"/>
  <c r="H31"/>
  <c r="G31" s="1"/>
  <c r="F64"/>
  <c r="F89" s="1"/>
  <c r="F22" i="2" s="1"/>
  <c r="F39" s="1"/>
  <c r="H85" i="1"/>
  <c r="H29" i="2"/>
  <c r="H46"/>
  <c r="H72" i="1"/>
  <c r="H24" i="2"/>
  <c r="G24" s="1"/>
  <c r="F91" i="1" l="1"/>
  <c r="F44" i="2"/>
  <c r="F27"/>
  <c r="G72" i="1"/>
  <c r="G87" s="1"/>
  <c r="G89" s="1"/>
  <c r="F19" i="2"/>
  <c r="H87" i="1"/>
  <c r="H89" s="1"/>
  <c r="H91" s="1"/>
  <c r="H41" i="2"/>
  <c r="G91" i="1" l="1"/>
  <c r="F31" i="2"/>
  <c r="F33" s="1"/>
  <c r="F48"/>
  <c r="F50" s="1"/>
  <c r="H22"/>
  <c r="F52" l="1"/>
  <c r="H39"/>
  <c r="H27"/>
  <c r="H19"/>
  <c r="J19" s="1"/>
  <c r="H44" l="1"/>
  <c r="H48" s="1"/>
  <c r="H31"/>
  <c r="H50" l="1"/>
  <c r="J50" s="1"/>
  <c r="J51" s="1"/>
  <c r="J53" s="1"/>
  <c r="H33"/>
  <c r="J33" s="1"/>
  <c r="J34" s="1"/>
  <c r="J36" s="1"/>
  <c r="H52" l="1"/>
  <c r="J56" s="1"/>
  <c r="K48" l="1"/>
</calcChain>
</file>

<file path=xl/sharedStrings.xml><?xml version="1.0" encoding="utf-8"?>
<sst xmlns="http://schemas.openxmlformats.org/spreadsheetml/2006/main" count="125" uniqueCount="96">
  <si>
    <t>Puget Sound Energy</t>
  </si>
  <si>
    <t>Combined Working Capital</t>
  </si>
  <si>
    <t>For the Twelve Month Period Ended December 31, 2008</t>
  </si>
  <si>
    <t>Line</t>
  </si>
  <si>
    <t>No.</t>
  </si>
  <si>
    <t>Description</t>
  </si>
  <si>
    <t>Company</t>
  </si>
  <si>
    <t>Adjustment</t>
  </si>
  <si>
    <t>Staff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</si>
  <si>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</si>
  <si>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</si>
  <si>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</si>
  <si>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</si>
  <si>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</si>
  <si>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</si>
  <si>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</si>
  <si>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</si>
  <si>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</si>
  <si>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</si>
  <si>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</si>
  <si>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</si>
  <si>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</si>
  <si>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</si>
  <si>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</si>
  <si>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</si>
  <si>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</si>
  <si>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</si>
  <si>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</si>
  <si>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</si>
  <si>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</si>
  <si>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</si>
  <si>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</si>
  <si>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</si>
  <si>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</si>
  <si>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</si>
  <si>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</si>
  <si>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</si>
  <si>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</si>
  <si>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</si>
  <si>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</si>
  <si>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</si>
  <si>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</si>
  <si>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</si>
  <si>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</si>
  <si>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</si>
  <si>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</si>
  <si>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</si>
  <si>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</si>
  <si>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</si>
  <si>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</si>
  <si>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</si>
  <si>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</si>
  <si>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</si>
  <si>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</si>
  <si>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</si>
  <si>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</si>
  <si>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</si>
  <si>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</si>
  <si>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</si>
  <si>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Environmental Receivables</t>
  </si>
  <si>
    <t xml:space="preserve">   Current Accounts - Gas Allocation only</t>
  </si>
  <si>
    <t xml:space="preserve">    Merchandising Inventory - Gas Only</t>
  </si>
  <si>
    <t xml:space="preserve">Total CWIP &amp; Nonoperating Investment </t>
  </si>
  <si>
    <t>(a)</t>
  </si>
  <si>
    <t>(b)</t>
  </si>
  <si>
    <t>(c)</t>
  </si>
  <si>
    <t>(d)</t>
  </si>
  <si>
    <t>Electric Working Captial</t>
  </si>
  <si>
    <t>Less:    Electric CWIP</t>
  </si>
  <si>
    <t xml:space="preserve">            Gas CWIP</t>
  </si>
  <si>
    <t xml:space="preserve">            Other Work in Progress</t>
  </si>
  <si>
    <t xml:space="preserve">            Preliminary Surveys</t>
  </si>
  <si>
    <t xml:space="preserve">Gas Working Capital </t>
  </si>
  <si>
    <t>Docket UE-090704 &amp; UG-090705</t>
  </si>
  <si>
    <t>Total Investor Supplied Working Capital</t>
  </si>
  <si>
    <t>Total Adjusted Average Investment</t>
  </si>
  <si>
    <t>Non-operating Investments</t>
  </si>
  <si>
    <t>Total Average Investment</t>
  </si>
  <si>
    <t>Total Non-Operating Investment</t>
  </si>
  <si>
    <t>Exhibit No. DPK-2</t>
  </si>
  <si>
    <r>
      <t xml:space="preserve">Total Investor Supplied Capital </t>
    </r>
    <r>
      <rPr>
        <sz val="8"/>
        <rFont val="Arial"/>
        <family val="2"/>
      </rPr>
      <t>(DPK-2 Line 65)</t>
    </r>
  </si>
  <si>
    <r>
      <t>Total Average Investments</t>
    </r>
    <r>
      <rPr>
        <sz val="8"/>
        <rFont val="Arial"/>
        <family val="2"/>
      </rPr>
      <t xml:space="preserve"> (DPK-2 Line 63)</t>
    </r>
  </si>
  <si>
    <r>
      <t xml:space="preserve">Electric Working Capital Ratio </t>
    </r>
    <r>
      <rPr>
        <sz val="8"/>
        <rFont val="Arial"/>
        <family val="2"/>
      </rPr>
      <t>(Line 2 / Line 10)</t>
    </r>
  </si>
  <si>
    <r>
      <t xml:space="preserve">Electric Working Capital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(Line 12 * Line 14)</t>
    </r>
  </si>
  <si>
    <r>
      <t>Gas Working Capital Ratio</t>
    </r>
    <r>
      <rPr>
        <sz val="8"/>
        <rFont val="Arial"/>
        <family val="2"/>
      </rPr>
      <t xml:space="preserve"> (Line 2 / Line 27)</t>
    </r>
  </si>
  <si>
    <r>
      <t>Gas Working Capital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(Line 29 * Line 31)</t>
    </r>
  </si>
  <si>
    <r>
      <t xml:space="preserve">Non-Operating Working Capital </t>
    </r>
    <r>
      <rPr>
        <sz val="8"/>
        <rFont val="Arial"/>
        <family val="2"/>
      </rPr>
      <t>(Line 2 - Line 16 - Line 32)</t>
    </r>
  </si>
  <si>
    <t>Page 1 of 1</t>
  </si>
  <si>
    <t>change</t>
  </si>
  <si>
    <t>Return</t>
  </si>
  <si>
    <t>Con factor</t>
  </si>
  <si>
    <t>Impact</t>
  </si>
  <si>
    <t>non-operating</t>
  </si>
  <si>
    <t>Exhibit No. DPK-3</t>
  </si>
  <si>
    <t>Staff Allocation of Total Investor-Supplied Working Capital</t>
  </si>
  <si>
    <t>Staff Computation of Total Investor-Supplied Working Capital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</si>
</sst>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0.0000%"/>
    <numFmt numFmtId="167" formatCode="0.000000"/>
    <numFmt numFmtId="168" formatCode="0.00_)"/>
    <numFmt numFmtId="169" formatCode="_(* #,##0.00000_);_(* \(#,##0.00000\);_(* &quot;-&quot;??_);_(@_)"/>
  </numFmts>
  <fonts count="12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Helv"/>
    </font>
    <font>
      <b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0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38" fontId="7" fillId="16" borderId="0" applyNumberFormat="0" applyBorder="0" applyAlignment="0" applyProtection="0"/>
    <xf numFmtId="38" fontId="8" fillId="0" borderId="0"/>
    <xf numFmtId="40" fontId="8" fillId="0" borderId="0"/>
    <xf numFmtId="10" fontId="7" fillId="17" borderId="6" applyNumberFormat="0" applyBorder="0" applyAlignment="0" applyProtection="0"/>
    <xf numFmtId="168" fontId="10" fillId="0" borderId="0"/>
    <xf numFmtId="167" fontId="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10" fontId="1" fillId="0" borderId="0" applyFont="0" applyFill="0" applyBorder="0" applyAlignment="0" applyProtection="0"/>
    <xf numFmtId="38" fontId="7" fillId="0" borderId="7"/>
    <xf numFmtId="38" fontId="8" fillId="0" borderId="4"/>
    <xf numFmtId="167" fontId="1" fillId="0" borderId="0">
      <alignment horizontal="left" wrapText="1"/>
    </xf>
  </cellStyleXfs>
  <cellXfs count="74">
    <xf numFmtId="0" fontId="0" fillId="0" borderId="0" xfId="0"/>
    <xf numFmtId="164" fontId="0" fillId="15" borderId="0" xfId="1" applyNumberFormat="1" applyFont="1" applyFill="1"/>
    <xf numFmtId="0" fontId="1" fillId="0" borderId="0" xfId="0" applyNumberFormat="1" applyFont="1" applyAlignment="1"/>
    <xf numFmtId="0" fontId="2" fillId="0" borderId="0" xfId="0" applyNumberFormat="1" applyFont="1" applyAlignment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0" fontId="3" fillId="0" borderId="0" xfId="0" applyNumberFormat="1" applyFont="1" applyAlignment="1">
      <alignment horizontal="centerContinuous" wrapText="1"/>
    </xf>
    <xf numFmtId="0" fontId="2" fillId="0" borderId="0" xfId="0" applyNumberFormat="1" applyFont="1" applyAlignment="1">
      <alignment horizontal="centerContinuous" wrapText="1"/>
    </xf>
    <xf numFmtId="0" fontId="2" fillId="0" borderId="0" xfId="0" applyNumberFormat="1" applyFont="1" applyBorder="1" applyAlignment="1">
      <alignment horizontal="left"/>
    </xf>
    <xf numFmtId="1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Alignment="1"/>
    <xf numFmtId="0" fontId="3" fillId="0" borderId="0" xfId="0" applyNumberFormat="1" applyFont="1" applyAlignment="1">
      <alignment horizontal="centerContinuous"/>
    </xf>
    <xf numFmtId="0" fontId="5" fillId="0" borderId="0" xfId="0" applyNumberFormat="1" applyFont="1" applyAlignment="1"/>
    <xf numFmtId="15" fontId="5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2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/>
    <xf numFmtId="0" fontId="5" fillId="0" borderId="2" xfId="0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5" fontId="1" fillId="0" borderId="0" xfId="3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0" xfId="3" applyNumberFormat="1" applyFont="1" applyFill="1"/>
    <xf numFmtId="164" fontId="1" fillId="0" borderId="2" xfId="3" applyNumberFormat="1" applyFont="1" applyFill="1" applyBorder="1"/>
    <xf numFmtId="164" fontId="0" fillId="0" borderId="2" xfId="1" applyNumberFormat="1" applyFont="1" applyBorder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>
      <alignment horizontal="center"/>
    </xf>
    <xf numFmtId="0" fontId="2" fillId="0" borderId="2" xfId="0" applyNumberFormat="1" applyFont="1" applyFill="1" applyBorder="1" applyAlignment="1"/>
    <xf numFmtId="41" fontId="1" fillId="0" borderId="0" xfId="0" applyNumberFormat="1" applyFont="1" applyFill="1" applyBorder="1" applyAlignment="1"/>
    <xf numFmtId="0" fontId="1" fillId="0" borderId="0" xfId="0" applyNumberFormat="1" applyFont="1" applyAlignment="1">
      <alignment horizontal="right"/>
    </xf>
    <xf numFmtId="164" fontId="0" fillId="0" borderId="3" xfId="1" applyNumberFormat="1" applyFont="1" applyBorder="1"/>
    <xf numFmtId="164" fontId="1" fillId="0" borderId="0" xfId="3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/>
    <xf numFmtId="0" fontId="3" fillId="0" borderId="0" xfId="0" applyNumberFormat="1" applyFont="1" applyBorder="1" applyAlignment="1"/>
    <xf numFmtId="0" fontId="1" fillId="0" borderId="0" xfId="0" quotePrefix="1" applyNumberFormat="1" applyFont="1" applyBorder="1" applyAlignment="1">
      <alignment horizontal="left"/>
    </xf>
    <xf numFmtId="0" fontId="1" fillId="0" borderId="0" xfId="0" applyNumberFormat="1" applyFont="1" applyFill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4" xfId="1" applyNumberFormat="1" applyFont="1" applyBorder="1"/>
    <xf numFmtId="164" fontId="3" fillId="0" borderId="5" xfId="0" applyNumberFormat="1" applyFont="1" applyFill="1" applyBorder="1" applyAlignment="1"/>
    <xf numFmtId="0" fontId="5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6" fillId="0" borderId="0" xfId="0" applyNumberFormat="1" applyFont="1" applyBorder="1" applyAlignment="1"/>
    <xf numFmtId="164" fontId="1" fillId="0" borderId="0" xfId="3" applyNumberFormat="1" applyFont="1" applyBorder="1"/>
    <xf numFmtId="164" fontId="0" fillId="0" borderId="0" xfId="0" applyNumberFormat="1" applyAlignment="1"/>
    <xf numFmtId="164" fontId="1" fillId="0" borderId="0" xfId="0" applyNumberFormat="1" applyFont="1" applyBorder="1" applyAlignment="1"/>
    <xf numFmtId="164" fontId="0" fillId="0" borderId="0" xfId="3" applyNumberFormat="1" applyFont="1"/>
    <xf numFmtId="164" fontId="0" fillId="0" borderId="2" xfId="3" applyNumberFormat="1" applyFont="1" applyBorder="1"/>
    <xf numFmtId="0" fontId="0" fillId="0" borderId="0" xfId="0" applyNumberFormat="1" applyAlignment="1"/>
    <xf numFmtId="0" fontId="0" fillId="0" borderId="0" xfId="0" applyNumberFormat="1" applyFill="1" applyAlignment="1"/>
    <xf numFmtId="166" fontId="0" fillId="0" borderId="0" xfId="2" applyNumberFormat="1" applyFont="1"/>
    <xf numFmtId="166" fontId="1" fillId="0" borderId="0" xfId="2" applyNumberFormat="1" applyFont="1" applyBorder="1"/>
    <xf numFmtId="0" fontId="3" fillId="0" borderId="0" xfId="0" applyNumberFormat="1" applyFont="1" applyAlignment="1">
      <alignment horizontal="right"/>
    </xf>
    <xf numFmtId="164" fontId="0" fillId="0" borderId="3" xfId="3" applyNumberFormat="1" applyFont="1" applyBorder="1"/>
    <xf numFmtId="10" fontId="1" fillId="0" borderId="0" xfId="2" applyNumberFormat="1" applyFont="1" applyBorder="1"/>
    <xf numFmtId="10" fontId="1" fillId="0" borderId="0" xfId="2" applyNumberFormat="1" applyFont="1" applyFill="1" applyBorder="1"/>
    <xf numFmtId="0" fontId="6" fillId="0" borderId="0" xfId="0" applyNumberFormat="1" applyFont="1" applyAlignment="1"/>
    <xf numFmtId="164" fontId="1" fillId="0" borderId="0" xfId="0" applyNumberFormat="1" applyFont="1" applyFill="1" applyBorder="1" applyAlignment="1"/>
    <xf numFmtId="164" fontId="1" fillId="0" borderId="2" xfId="0" applyNumberFormat="1" applyFont="1" applyBorder="1" applyAlignment="1"/>
    <xf numFmtId="164" fontId="1" fillId="0" borderId="3" xfId="0" applyNumberFormat="1" applyFont="1" applyBorder="1" applyAlignment="1"/>
    <xf numFmtId="0" fontId="3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/>
    <xf numFmtId="164" fontId="1" fillId="0" borderId="5" xfId="0" applyNumberFormat="1" applyFont="1" applyFill="1" applyBorder="1" applyAlignment="1"/>
    <xf numFmtId="164" fontId="1" fillId="0" borderId="5" xfId="1" applyNumberFormat="1" applyFont="1" applyBorder="1"/>
    <xf numFmtId="0" fontId="3" fillId="0" borderId="2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right"/>
    </xf>
    <xf numFmtId="164" fontId="2" fillId="0" borderId="0" xfId="0" applyNumberFormat="1" applyFont="1" applyAlignment="1"/>
    <xf numFmtId="0" fontId="0" fillId="0" borderId="0" xfId="0" applyNumberFormat="1" applyBorder="1" applyAlignment="1"/>
    <xf numFmtId="169" fontId="0" fillId="15" borderId="0" xfId="1" applyNumberFormat="1" applyFont="1" applyFill="1"/>
    <xf numFmtId="0" fontId="3" fillId="0" borderId="0" xfId="0" applyNumberFormat="1" applyFont="1" applyAlignment="1">
      <alignment horizontal="center"/>
    </xf>
  </cellXfs>
  <cellStyles count="101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Comma" xfId="1" builtinId="3"/>
    <cellStyle name="Comma 10" xfId="3"/>
    <cellStyle name="Comma 2" xfId="28"/>
    <cellStyle name="Comma 2 2" xfId="29"/>
    <cellStyle name="Comma 2 3" xfId="30"/>
    <cellStyle name="Comma 2 4" xfId="31"/>
    <cellStyle name="Comma 2 5" xfId="32"/>
    <cellStyle name="Comma 2 6" xfId="33"/>
    <cellStyle name="Comma 2 7" xfId="34"/>
    <cellStyle name="Comma 2 8" xfId="35"/>
    <cellStyle name="Comma 2 9" xfId="36"/>
    <cellStyle name="Comma 3" xfId="37"/>
    <cellStyle name="Comma 4" xfId="38"/>
    <cellStyle name="Comma 5" xfId="39"/>
    <cellStyle name="Comma 6" xfId="40"/>
    <cellStyle name="Comma 7" xfId="41"/>
    <cellStyle name="Comma 8" xfId="42"/>
    <cellStyle name="Comma 9" xfId="43"/>
    <cellStyle name="Entered" xfId="44"/>
    <cellStyle name="Grey" xfId="45"/>
    <cellStyle name="Heading1" xfId="46"/>
    <cellStyle name="Heading2" xfId="47"/>
    <cellStyle name="Input [yellow]" xfId="48"/>
    <cellStyle name="Normal" xfId="0" builtinId="0"/>
    <cellStyle name="Normal - Style1" xfId="49"/>
    <cellStyle name="Normal 2" xfId="50"/>
    <cellStyle name="Normal 2 10" xfId="51"/>
    <cellStyle name="Normal 2 11" xfId="52"/>
    <cellStyle name="Normal 2 12" xfId="53"/>
    <cellStyle name="Normal 2 13" xfId="54"/>
    <cellStyle name="Normal 2 2" xfId="55"/>
    <cellStyle name="Normal 2 2 10" xfId="56"/>
    <cellStyle name="Normal 2 2 2" xfId="57"/>
    <cellStyle name="Normal 2 2 2 2" xfId="58"/>
    <cellStyle name="Normal 2 2 2 3" xfId="59"/>
    <cellStyle name="Normal 2 2 2 4" xfId="60"/>
    <cellStyle name="Normal 2 2 2 5" xfId="61"/>
    <cellStyle name="Normal 2 2 2 6" xfId="62"/>
    <cellStyle name="Normal 2 2 2 7" xfId="63"/>
    <cellStyle name="Normal 2 2 2 8" xfId="64"/>
    <cellStyle name="Normal 2 2 2 9" xfId="65"/>
    <cellStyle name="Normal 2 2 3" xfId="66"/>
    <cellStyle name="Normal 2 2 4" xfId="67"/>
    <cellStyle name="Normal 2 2 5" xfId="68"/>
    <cellStyle name="Normal 2 2 6" xfId="69"/>
    <cellStyle name="Normal 2 2 7" xfId="70"/>
    <cellStyle name="Normal 2 2 8" xfId="71"/>
    <cellStyle name="Normal 2 2 9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3" xfId="80"/>
    <cellStyle name="Normal 3 2" xfId="81"/>
    <cellStyle name="Normal 3 3" xfId="82"/>
    <cellStyle name="Normal 4" xfId="83"/>
    <cellStyle name="Normal 5" xfId="84"/>
    <cellStyle name="Normal 6" xfId="85"/>
    <cellStyle name="Normal 7" xfId="86"/>
    <cellStyle name="Normal 8" xfId="87"/>
    <cellStyle name="Normal 9" xfId="88"/>
    <cellStyle name="Note 2" xfId="89"/>
    <cellStyle name="Note 3" xfId="90"/>
    <cellStyle name="Note 4" xfId="91"/>
    <cellStyle name="Note 5" xfId="92"/>
    <cellStyle name="Note 6" xfId="93"/>
    <cellStyle name="Note 7" xfId="94"/>
    <cellStyle name="Note 8" xfId="95"/>
    <cellStyle name="Note 9" xfId="96"/>
    <cellStyle name="Percent" xfId="2" builtinId="5"/>
    <cellStyle name="Percent [2]" xfId="97"/>
    <cellStyle name="StmtTtl1" xfId="98"/>
    <cellStyle name="StmtTtl2" xfId="99"/>
    <cellStyle name="Style 1" xfId="1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topLeftCell="B1" zoomScaleNormal="100" workbookViewId="0">
      <selection activeCell="G3" sqref="G3"/>
    </sheetView>
  </sheetViews>
  <sheetFormatPr defaultRowHeight="12.75"/>
  <cols>
    <col min="1" max="1" width="13.28515625" style="1" customWidth="1"/>
    <col min="2" max="3" width="9.140625" style="1"/>
    <col min="4" max="4" width="17.5703125" style="4" customWidth="1"/>
    <col min="5" max="5" width="48.5703125" style="4" bestFit="1" customWidth="1"/>
    <col min="6" max="6" width="16.85546875" style="4" bestFit="1" customWidth="1"/>
    <col min="7" max="7" width="14.28515625" style="4" customWidth="1"/>
    <col min="8" max="8" width="15.140625" style="4" customWidth="1"/>
    <col min="9" max="13" width="9.140625" style="1"/>
    <col min="14" max="14" width="47.140625" style="1" customWidth="1"/>
    <col min="15" max="16384" width="9.140625" style="4"/>
  </cols>
  <sheetData>
    <row r="1" spans="4:8" s="1" customFormat="1"/>
    <row r="2" spans="4:8" s="1" customFormat="1"/>
    <row r="3" spans="4:8" s="1" customFormat="1"/>
    <row r="4" spans="4:8" s="1" customFormat="1"/>
    <row r="5" spans="4:8" s="1" customFormat="1"/>
    <row r="6" spans="4:8" s="1" customFormat="1"/>
    <row r="7" spans="4:8">
      <c r="D7" s="2"/>
      <c r="E7" s="2"/>
      <c r="F7" s="3"/>
      <c r="H7" s="5" t="s">
        <v>73</v>
      </c>
    </row>
    <row r="8" spans="4:8">
      <c r="D8" s="2"/>
      <c r="E8" s="2"/>
      <c r="F8" s="3"/>
      <c r="H8" s="5" t="s">
        <v>79</v>
      </c>
    </row>
    <row r="9" spans="4:8">
      <c r="D9" s="6" t="s">
        <v>0</v>
      </c>
      <c r="E9" s="6"/>
      <c r="F9" s="7"/>
      <c r="H9" s="5" t="s">
        <v>87</v>
      </c>
    </row>
    <row r="10" spans="4:8">
      <c r="D10" s="6" t="s">
        <v>1</v>
      </c>
      <c r="E10" s="6"/>
      <c r="F10" s="7"/>
    </row>
    <row r="11" spans="4:8">
      <c r="D11" s="6" t="s">
        <v>2</v>
      </c>
      <c r="E11" s="6"/>
      <c r="F11" s="7"/>
    </row>
    <row r="12" spans="4:8">
      <c r="D12" s="8"/>
      <c r="E12" s="9"/>
      <c r="F12" s="10"/>
    </row>
    <row r="13" spans="4:8" ht="25.5">
      <c r="D13" s="8"/>
      <c r="E13" s="6" t="s">
        <v>95</v>
      </c>
      <c r="F13" s="10"/>
    </row>
    <row r="14" spans="4:8">
      <c r="D14" s="11"/>
      <c r="E14" s="12"/>
      <c r="F14" s="13"/>
    </row>
    <row r="15" spans="4:8">
      <c r="D15" s="14" t="s">
        <v>3</v>
      </c>
      <c r="E15" s="43" t="s">
        <v>63</v>
      </c>
      <c r="F15" s="43" t="s">
        <v>64</v>
      </c>
      <c r="G15" s="43" t="s">
        <v>65</v>
      </c>
      <c r="H15" s="43" t="s">
        <v>66</v>
      </c>
    </row>
    <row r="16" spans="4:8">
      <c r="D16" s="15" t="s">
        <v>4</v>
      </c>
      <c r="E16" s="16" t="s">
        <v>5</v>
      </c>
      <c r="F16" s="17" t="s">
        <v>6</v>
      </c>
      <c r="G16" s="18" t="s">
        <v>7</v>
      </c>
      <c r="H16" s="18" t="s">
        <v>8</v>
      </c>
    </row>
    <row r="17" spans="4:8">
      <c r="D17" s="2"/>
      <c r="E17" s="2"/>
      <c r="F17" s="19"/>
    </row>
    <row r="18" spans="4:8">
      <c r="D18" s="20">
        <v>1</v>
      </c>
      <c r="E18" s="16" t="s">
        <v>9</v>
      </c>
      <c r="F18" s="21"/>
    </row>
    <row r="19" spans="4:8">
      <c r="D19" s="20">
        <v>2</v>
      </c>
      <c r="E19" s="2" t="s">
        <v>10</v>
      </c>
      <c r="F19" s="21">
        <v>859037900</v>
      </c>
      <c r="H19" s="4">
        <f t="shared" ref="H19:H29" si="0">+F19+G19</f>
        <v>859037900</v>
      </c>
    </row>
    <row r="20" spans="4:8">
      <c r="D20" s="20">
        <v>3</v>
      </c>
      <c r="E20" s="2" t="s">
        <v>11</v>
      </c>
      <c r="F20" s="21">
        <v>0</v>
      </c>
      <c r="H20" s="4">
        <f t="shared" si="0"/>
        <v>0</v>
      </c>
    </row>
    <row r="21" spans="4:8">
      <c r="D21" s="20">
        <v>4</v>
      </c>
      <c r="E21" s="2" t="s">
        <v>12</v>
      </c>
      <c r="F21" s="21">
        <v>1291464743</v>
      </c>
      <c r="H21" s="4">
        <f t="shared" si="0"/>
        <v>1291464743</v>
      </c>
    </row>
    <row r="22" spans="4:8">
      <c r="D22" s="20">
        <v>5</v>
      </c>
      <c r="E22" s="2" t="s">
        <v>13</v>
      </c>
      <c r="F22" s="21">
        <v>-24308068</v>
      </c>
      <c r="H22" s="4">
        <f t="shared" si="0"/>
        <v>-24308068</v>
      </c>
    </row>
    <row r="23" spans="4:8">
      <c r="D23" s="20">
        <v>6</v>
      </c>
      <c r="E23" s="2" t="s">
        <v>14</v>
      </c>
      <c r="F23" s="21">
        <v>358789938</v>
      </c>
      <c r="H23" s="4">
        <f t="shared" si="0"/>
        <v>358789938</v>
      </c>
    </row>
    <row r="24" spans="4:8">
      <c r="D24" s="20">
        <v>7</v>
      </c>
      <c r="E24" s="2" t="s">
        <v>15</v>
      </c>
      <c r="F24" s="21">
        <v>0</v>
      </c>
      <c r="H24" s="4">
        <f t="shared" si="0"/>
        <v>0</v>
      </c>
    </row>
    <row r="25" spans="4:8">
      <c r="D25" s="20">
        <v>8</v>
      </c>
      <c r="E25" s="2" t="s">
        <v>16</v>
      </c>
      <c r="F25" s="21">
        <v>2770020233</v>
      </c>
      <c r="H25" s="4">
        <f t="shared" si="0"/>
        <v>2770020233</v>
      </c>
    </row>
    <row r="26" spans="4:8">
      <c r="D26" s="20">
        <v>9</v>
      </c>
      <c r="E26" s="2" t="s">
        <v>17</v>
      </c>
      <c r="F26" s="21">
        <v>375235993</v>
      </c>
      <c r="H26" s="4">
        <f t="shared" si="0"/>
        <v>375235993</v>
      </c>
    </row>
    <row r="27" spans="4:8">
      <c r="D27" s="20">
        <v>10</v>
      </c>
      <c r="E27" s="2" t="s">
        <v>18</v>
      </c>
      <c r="F27" s="21">
        <v>1059331</v>
      </c>
      <c r="H27" s="4">
        <f t="shared" si="0"/>
        <v>1059331</v>
      </c>
    </row>
    <row r="28" spans="4:8">
      <c r="D28" s="20">
        <v>11</v>
      </c>
      <c r="E28" s="2" t="s">
        <v>19</v>
      </c>
      <c r="F28" s="21">
        <v>-53736</v>
      </c>
      <c r="H28" s="4">
        <f t="shared" si="0"/>
        <v>-53736</v>
      </c>
    </row>
    <row r="29" spans="4:8">
      <c r="D29" s="20">
        <v>12</v>
      </c>
      <c r="E29" s="2" t="s">
        <v>20</v>
      </c>
      <c r="F29" s="21">
        <v>-21079090</v>
      </c>
      <c r="H29" s="4">
        <f t="shared" si="0"/>
        <v>-21079090</v>
      </c>
    </row>
    <row r="30" spans="4:8">
      <c r="D30" s="20">
        <v>13</v>
      </c>
      <c r="E30" s="2"/>
      <c r="F30" s="22"/>
      <c r="G30" s="23"/>
      <c r="H30" s="23"/>
    </row>
    <row r="31" spans="4:8">
      <c r="D31" s="20">
        <v>14</v>
      </c>
      <c r="E31" s="2" t="s">
        <v>21</v>
      </c>
      <c r="F31" s="4">
        <f>SUM(F19:F30)</f>
        <v>5610167244</v>
      </c>
      <c r="G31" s="4">
        <f>+H31-F31</f>
        <v>0</v>
      </c>
      <c r="H31" s="4">
        <f>SUM(H19:H30)</f>
        <v>5610167244</v>
      </c>
    </row>
    <row r="32" spans="4:8">
      <c r="D32" s="20">
        <v>15</v>
      </c>
      <c r="E32" s="2"/>
      <c r="F32" s="21"/>
    </row>
    <row r="33" spans="4:8">
      <c r="D33" s="20">
        <v>16</v>
      </c>
      <c r="E33" s="16" t="s">
        <v>22</v>
      </c>
      <c r="F33" s="21"/>
    </row>
    <row r="34" spans="4:8">
      <c r="D34" s="20">
        <v>17</v>
      </c>
      <c r="E34" s="2"/>
      <c r="F34" s="21"/>
    </row>
    <row r="35" spans="4:8">
      <c r="D35" s="20">
        <v>18</v>
      </c>
      <c r="E35" s="2" t="s">
        <v>23</v>
      </c>
      <c r="F35" s="21">
        <v>5858612136</v>
      </c>
      <c r="H35" s="4">
        <f t="shared" ref="H35:H45" si="1">+F35+G35</f>
        <v>5858612136</v>
      </c>
    </row>
    <row r="36" spans="4:8">
      <c r="D36" s="20">
        <v>19</v>
      </c>
      <c r="E36" s="2" t="s">
        <v>24</v>
      </c>
      <c r="F36" s="21">
        <v>14617009</v>
      </c>
      <c r="H36" s="4">
        <f t="shared" si="1"/>
        <v>14617009</v>
      </c>
    </row>
    <row r="37" spans="4:8">
      <c r="D37" s="20">
        <v>20</v>
      </c>
      <c r="E37" s="2" t="s">
        <v>25</v>
      </c>
      <c r="F37" s="21">
        <v>-73838784</v>
      </c>
      <c r="H37" s="4">
        <f t="shared" si="1"/>
        <v>-73838784</v>
      </c>
    </row>
    <row r="38" spans="4:8">
      <c r="D38" s="20">
        <v>21</v>
      </c>
      <c r="E38" s="2" t="s">
        <v>26</v>
      </c>
      <c r="F38" s="21">
        <v>-15143164</v>
      </c>
      <c r="H38" s="4">
        <f t="shared" si="1"/>
        <v>-15143164</v>
      </c>
    </row>
    <row r="39" spans="4:8">
      <c r="D39" s="20">
        <v>22</v>
      </c>
      <c r="E39" s="2" t="s">
        <v>27</v>
      </c>
      <c r="F39" s="21">
        <v>-493976058</v>
      </c>
      <c r="H39" s="4">
        <f t="shared" si="1"/>
        <v>-493976058</v>
      </c>
    </row>
    <row r="40" spans="4:8">
      <c r="D40" s="20">
        <v>23</v>
      </c>
      <c r="E40" s="2" t="s">
        <v>28</v>
      </c>
      <c r="F40" s="21">
        <v>428348457</v>
      </c>
      <c r="H40" s="4">
        <f t="shared" si="1"/>
        <v>428348457</v>
      </c>
    </row>
    <row r="41" spans="4:8">
      <c r="D41" s="20">
        <v>24</v>
      </c>
      <c r="E41" s="2" t="s">
        <v>29</v>
      </c>
      <c r="F41" s="21">
        <v>-2354960711</v>
      </c>
      <c r="H41" s="4">
        <f t="shared" si="1"/>
        <v>-2354960711</v>
      </c>
    </row>
    <row r="42" spans="4:8">
      <c r="D42" s="20">
        <v>25</v>
      </c>
      <c r="E42" s="2" t="s">
        <v>30</v>
      </c>
      <c r="F42" s="21">
        <v>0</v>
      </c>
      <c r="H42" s="4">
        <f t="shared" si="1"/>
        <v>0</v>
      </c>
    </row>
    <row r="43" spans="4:8">
      <c r="D43" s="20">
        <v>26</v>
      </c>
      <c r="E43" s="2" t="s">
        <v>31</v>
      </c>
      <c r="F43" s="21">
        <v>310057632</v>
      </c>
      <c r="H43" s="4">
        <f t="shared" si="1"/>
        <v>310057632</v>
      </c>
    </row>
    <row r="44" spans="4:8">
      <c r="D44" s="20">
        <v>27</v>
      </c>
      <c r="E44" s="2" t="s">
        <v>32</v>
      </c>
      <c r="F44" s="21">
        <v>-176713714</v>
      </c>
      <c r="H44" s="4">
        <f t="shared" si="1"/>
        <v>-176713714</v>
      </c>
    </row>
    <row r="45" spans="4:8">
      <c r="D45" s="20">
        <v>28</v>
      </c>
      <c r="E45" s="24" t="s">
        <v>33</v>
      </c>
      <c r="F45" s="21">
        <v>-16707772</v>
      </c>
      <c r="H45" s="4">
        <f t="shared" si="1"/>
        <v>-16707772</v>
      </c>
    </row>
    <row r="46" spans="4:8">
      <c r="D46" s="20">
        <v>29</v>
      </c>
      <c r="E46" s="2"/>
      <c r="F46" s="22"/>
      <c r="G46" s="23"/>
      <c r="H46" s="23"/>
    </row>
    <row r="47" spans="4:8">
      <c r="D47" s="20">
        <v>30</v>
      </c>
      <c r="E47" s="25" t="s">
        <v>34</v>
      </c>
      <c r="F47" s="4">
        <f>SUM(F35:F46)</f>
        <v>3480295031</v>
      </c>
      <c r="G47" s="4">
        <f>+H47-F47</f>
        <v>0</v>
      </c>
      <c r="H47" s="4">
        <f>SUM(H35:H46)</f>
        <v>3480295031</v>
      </c>
    </row>
    <row r="48" spans="4:8">
      <c r="D48" s="20">
        <v>31</v>
      </c>
      <c r="E48" s="25"/>
      <c r="F48" s="21"/>
    </row>
    <row r="49" spans="4:8">
      <c r="D49" s="20">
        <v>32</v>
      </c>
      <c r="E49" s="16" t="s">
        <v>35</v>
      </c>
      <c r="F49" s="21"/>
    </row>
    <row r="50" spans="4:8">
      <c r="D50" s="20">
        <v>33</v>
      </c>
      <c r="E50" s="2"/>
      <c r="F50" s="21"/>
    </row>
    <row r="51" spans="4:8">
      <c r="D51" s="20">
        <v>34</v>
      </c>
      <c r="E51" s="26" t="s">
        <v>36</v>
      </c>
      <c r="F51" s="21">
        <v>2320065833</v>
      </c>
      <c r="H51" s="4">
        <f t="shared" ref="H51:H60" si="2">+F51+G51</f>
        <v>2320065833</v>
      </c>
    </row>
    <row r="52" spans="4:8">
      <c r="D52" s="20">
        <v>35</v>
      </c>
      <c r="E52" s="27" t="s">
        <v>37</v>
      </c>
      <c r="F52" s="21">
        <v>19031550</v>
      </c>
      <c r="H52" s="4">
        <f t="shared" si="2"/>
        <v>19031550</v>
      </c>
    </row>
    <row r="53" spans="4:8">
      <c r="D53" s="20">
        <v>36</v>
      </c>
      <c r="E53" s="28" t="s">
        <v>38</v>
      </c>
      <c r="F53" s="21">
        <v>6692694</v>
      </c>
      <c r="H53" s="4">
        <f t="shared" si="2"/>
        <v>6692694</v>
      </c>
    </row>
    <row r="54" spans="4:8">
      <c r="D54" s="20">
        <v>37</v>
      </c>
      <c r="E54" s="28" t="s">
        <v>39</v>
      </c>
      <c r="F54" s="21">
        <v>-740571678</v>
      </c>
      <c r="H54" s="4">
        <f t="shared" si="2"/>
        <v>-740571678</v>
      </c>
    </row>
    <row r="55" spans="4:8">
      <c r="D55" s="20">
        <v>38</v>
      </c>
      <c r="E55" s="28" t="s">
        <v>40</v>
      </c>
      <c r="F55" s="21">
        <v>-27094246</v>
      </c>
      <c r="H55" s="4">
        <f t="shared" si="2"/>
        <v>-27094246</v>
      </c>
    </row>
    <row r="56" spans="4:8" s="1" customFormat="1">
      <c r="D56" s="20">
        <v>39</v>
      </c>
      <c r="E56" s="27" t="s">
        <v>41</v>
      </c>
      <c r="F56" s="21">
        <v>-204417619</v>
      </c>
      <c r="G56" s="4"/>
      <c r="H56" s="4">
        <f t="shared" si="2"/>
        <v>-204417619</v>
      </c>
    </row>
    <row r="57" spans="4:8" s="1" customFormat="1">
      <c r="D57" s="20">
        <v>40</v>
      </c>
      <c r="E57" s="27" t="s">
        <v>42</v>
      </c>
      <c r="F57" s="21">
        <v>-40067601</v>
      </c>
      <c r="G57" s="4"/>
      <c r="H57" s="4">
        <f t="shared" si="2"/>
        <v>-40067601</v>
      </c>
    </row>
    <row r="58" spans="4:8" s="1" customFormat="1">
      <c r="D58" s="29">
        <v>41</v>
      </c>
      <c r="E58" s="26" t="s">
        <v>43</v>
      </c>
      <c r="F58" s="21">
        <v>169759193</v>
      </c>
      <c r="G58" s="4"/>
      <c r="H58" s="4">
        <f t="shared" si="2"/>
        <v>169759193</v>
      </c>
    </row>
    <row r="59" spans="4:8" s="1" customFormat="1">
      <c r="D59" s="20">
        <v>42</v>
      </c>
      <c r="E59" s="26" t="s">
        <v>44</v>
      </c>
      <c r="F59" s="21">
        <v>-9147647</v>
      </c>
      <c r="G59" s="4"/>
      <c r="H59" s="4">
        <f t="shared" si="2"/>
        <v>-9147647</v>
      </c>
    </row>
    <row r="60" spans="4:8" s="1" customFormat="1">
      <c r="D60" s="20">
        <v>43</v>
      </c>
      <c r="E60" s="28" t="s">
        <v>45</v>
      </c>
      <c r="F60" s="21">
        <v>-96752263</v>
      </c>
      <c r="G60" s="4"/>
      <c r="H60" s="4">
        <f t="shared" si="2"/>
        <v>-96752263</v>
      </c>
    </row>
    <row r="61" spans="4:8" s="1" customFormat="1">
      <c r="D61" s="20">
        <v>44</v>
      </c>
      <c r="E61" s="2" t="s">
        <v>26</v>
      </c>
      <c r="F61" s="30"/>
      <c r="G61" s="23"/>
      <c r="H61" s="23"/>
    </row>
    <row r="62" spans="4:8" s="1" customFormat="1">
      <c r="D62" s="20">
        <v>45</v>
      </c>
      <c r="E62" s="25" t="s">
        <v>46</v>
      </c>
      <c r="F62" s="4">
        <f>SUM(F50:F61)</f>
        <v>1397498216</v>
      </c>
      <c r="G62" s="4">
        <f>+G61</f>
        <v>0</v>
      </c>
      <c r="H62" s="4">
        <f>SUM(H50:H61)</f>
        <v>1397498216</v>
      </c>
    </row>
    <row r="63" spans="4:8" s="1" customFormat="1">
      <c r="D63" s="20">
        <v>46</v>
      </c>
      <c r="E63" s="2"/>
      <c r="F63" s="31"/>
      <c r="G63" s="4"/>
      <c r="H63" s="4"/>
    </row>
    <row r="64" spans="4:8" s="1" customFormat="1" ht="13.5" thickBot="1">
      <c r="D64" s="20">
        <v>47</v>
      </c>
      <c r="E64" s="32" t="s">
        <v>47</v>
      </c>
      <c r="F64" s="33">
        <f>+F62+F47</f>
        <v>4877793247</v>
      </c>
      <c r="G64" s="33">
        <f>+G62+G47</f>
        <v>0</v>
      </c>
      <c r="H64" s="33">
        <f>+H62+H47</f>
        <v>4877793247</v>
      </c>
    </row>
    <row r="65" spans="4:8" s="1" customFormat="1" ht="13.5" thickTop="1">
      <c r="D65" s="20">
        <v>48</v>
      </c>
      <c r="E65" s="2"/>
      <c r="F65" s="31"/>
      <c r="G65" s="4"/>
      <c r="H65" s="4"/>
    </row>
    <row r="66" spans="4:8" s="1" customFormat="1">
      <c r="D66" s="20">
        <v>49</v>
      </c>
      <c r="E66" s="16" t="s">
        <v>48</v>
      </c>
      <c r="F66" s="31"/>
      <c r="G66" s="4"/>
      <c r="H66" s="4"/>
    </row>
    <row r="67" spans="4:8" s="1" customFormat="1">
      <c r="D67" s="20">
        <v>50</v>
      </c>
      <c r="E67" s="2"/>
      <c r="F67" s="31"/>
      <c r="G67" s="4"/>
      <c r="H67" s="4"/>
    </row>
    <row r="68" spans="4:8" s="1" customFormat="1">
      <c r="D68" s="20">
        <v>51</v>
      </c>
      <c r="E68" s="25" t="s">
        <v>49</v>
      </c>
      <c r="F68" s="34">
        <v>208482092</v>
      </c>
      <c r="G68" s="4"/>
      <c r="H68" s="4">
        <f>+F68+G68</f>
        <v>208482092</v>
      </c>
    </row>
    <row r="69" spans="4:8" s="1" customFormat="1">
      <c r="D69" s="20">
        <v>52</v>
      </c>
      <c r="E69" s="25" t="s">
        <v>50</v>
      </c>
      <c r="F69" s="34">
        <v>72529772</v>
      </c>
      <c r="G69" s="4"/>
      <c r="H69" s="4">
        <f>+F69+G69</f>
        <v>72529772</v>
      </c>
    </row>
    <row r="70" spans="4:8">
      <c r="D70" s="20">
        <v>53</v>
      </c>
      <c r="E70" s="25" t="s">
        <v>51</v>
      </c>
      <c r="F70" s="34">
        <v>2405366</v>
      </c>
      <c r="H70" s="4">
        <f>+F70+G70</f>
        <v>2405366</v>
      </c>
    </row>
    <row r="71" spans="4:8">
      <c r="D71" s="20">
        <v>54</v>
      </c>
      <c r="E71" s="25" t="s">
        <v>52</v>
      </c>
      <c r="F71" s="22">
        <v>1006718</v>
      </c>
      <c r="G71" s="23"/>
      <c r="H71" s="23">
        <f>+G71+F71</f>
        <v>1006718</v>
      </c>
    </row>
    <row r="72" spans="4:8">
      <c r="D72" s="20">
        <v>55</v>
      </c>
      <c r="E72" s="35" t="s">
        <v>53</v>
      </c>
      <c r="F72" s="4">
        <f>SUM(F68:F71)</f>
        <v>284423948</v>
      </c>
      <c r="G72" s="4">
        <f>+H72-F72</f>
        <v>0</v>
      </c>
      <c r="H72" s="4">
        <f>SUM(H68:H71)</f>
        <v>284423948</v>
      </c>
    </row>
    <row r="73" spans="4:8">
      <c r="D73" s="20">
        <v>56</v>
      </c>
      <c r="E73" s="2"/>
      <c r="F73" s="31"/>
    </row>
    <row r="74" spans="4:8">
      <c r="D74" s="20">
        <v>57</v>
      </c>
      <c r="E74" s="16" t="s">
        <v>76</v>
      </c>
      <c r="F74" s="36"/>
    </row>
    <row r="75" spans="4:8">
      <c r="D75" s="20">
        <v>58</v>
      </c>
      <c r="E75" s="37"/>
      <c r="F75" s="21"/>
    </row>
    <row r="76" spans="4:8">
      <c r="D76" s="20">
        <v>59</v>
      </c>
      <c r="E76" s="38" t="s">
        <v>54</v>
      </c>
      <c r="F76" s="34">
        <v>12351262</v>
      </c>
      <c r="H76" s="4">
        <f t="shared" ref="H76:H83" si="3">+F76+G76</f>
        <v>12351262</v>
      </c>
    </row>
    <row r="77" spans="4:8">
      <c r="D77" s="20">
        <v>60</v>
      </c>
      <c r="E77" s="39" t="s">
        <v>55</v>
      </c>
      <c r="F77" s="34">
        <v>424590279</v>
      </c>
      <c r="H77" s="4">
        <f t="shared" si="3"/>
        <v>424590279</v>
      </c>
    </row>
    <row r="78" spans="4:8">
      <c r="D78" s="20">
        <v>61</v>
      </c>
      <c r="E78" s="38" t="s">
        <v>56</v>
      </c>
      <c r="F78" s="34">
        <v>-283436064</v>
      </c>
      <c r="H78" s="4">
        <f t="shared" si="3"/>
        <v>-283436064</v>
      </c>
    </row>
    <row r="79" spans="4:8">
      <c r="D79" s="20">
        <v>62</v>
      </c>
      <c r="E79" s="25" t="s">
        <v>57</v>
      </c>
      <c r="F79" s="34">
        <v>264690414</v>
      </c>
      <c r="G79" s="4">
        <v>-623601</v>
      </c>
      <c r="H79" s="4">
        <f t="shared" si="3"/>
        <v>264066813</v>
      </c>
    </row>
    <row r="80" spans="4:8">
      <c r="D80" s="20">
        <v>63</v>
      </c>
      <c r="E80" s="25" t="s">
        <v>58</v>
      </c>
      <c r="F80" s="34">
        <v>-98288077</v>
      </c>
      <c r="H80" s="4">
        <f t="shared" si="3"/>
        <v>-98288077</v>
      </c>
    </row>
    <row r="81" spans="4:8">
      <c r="D81" s="20">
        <v>55</v>
      </c>
      <c r="E81" s="25" t="s">
        <v>59</v>
      </c>
      <c r="F81" s="34">
        <v>-67392847</v>
      </c>
      <c r="G81" s="4">
        <v>7482275</v>
      </c>
      <c r="H81" s="4">
        <f t="shared" si="3"/>
        <v>-59910572</v>
      </c>
    </row>
    <row r="82" spans="4:8">
      <c r="D82" s="20">
        <v>56</v>
      </c>
      <c r="E82" s="25" t="s">
        <v>60</v>
      </c>
      <c r="F82" s="34">
        <v>1290</v>
      </c>
      <c r="H82" s="4">
        <f t="shared" si="3"/>
        <v>1290</v>
      </c>
    </row>
    <row r="83" spans="4:8">
      <c r="D83" s="20">
        <v>57</v>
      </c>
      <c r="E83" s="40" t="s">
        <v>61</v>
      </c>
      <c r="F83" s="34">
        <v>80350.946175500037</v>
      </c>
      <c r="H83" s="4">
        <f t="shared" si="3"/>
        <v>80350.946175500037</v>
      </c>
    </row>
    <row r="84" spans="4:8">
      <c r="D84" s="20">
        <v>58</v>
      </c>
      <c r="E84" s="40"/>
      <c r="F84" s="34"/>
      <c r="G84" s="23"/>
    </row>
    <row r="85" spans="4:8">
      <c r="D85" s="20">
        <v>59</v>
      </c>
      <c r="E85" s="35" t="s">
        <v>78</v>
      </c>
      <c r="F85" s="41">
        <f>SUM(F76:F84)</f>
        <v>252596607.94617549</v>
      </c>
      <c r="G85" s="4">
        <f>SUM(G76:G84)</f>
        <v>6858674</v>
      </c>
      <c r="H85" s="41">
        <f>SUM(H76:H84)</f>
        <v>259455281.94617549</v>
      </c>
    </row>
    <row r="86" spans="4:8">
      <c r="D86" s="20">
        <v>60</v>
      </c>
      <c r="E86" s="25"/>
      <c r="F86" s="34"/>
    </row>
    <row r="87" spans="4:8" ht="13.5" thickBot="1">
      <c r="D87" s="20">
        <v>61</v>
      </c>
      <c r="E87" s="35" t="s">
        <v>62</v>
      </c>
      <c r="F87" s="33">
        <f>+F85+F72</f>
        <v>537020555.94617546</v>
      </c>
      <c r="G87" s="33">
        <f>+G85+G72</f>
        <v>6858674</v>
      </c>
      <c r="H87" s="33">
        <f>+H85+H72</f>
        <v>543879229.94617546</v>
      </c>
    </row>
    <row r="88" spans="4:8" ht="13.5" thickTop="1">
      <c r="D88" s="20">
        <v>62</v>
      </c>
      <c r="E88" s="25"/>
      <c r="F88" s="34"/>
    </row>
    <row r="89" spans="4:8" ht="13.5" thickBot="1">
      <c r="D89" s="20">
        <v>63</v>
      </c>
      <c r="E89" s="25" t="s">
        <v>77</v>
      </c>
      <c r="F89" s="33">
        <f>+F64+F87</f>
        <v>5414813802.9461756</v>
      </c>
      <c r="G89" s="33">
        <f>+G64+G87</f>
        <v>6858674</v>
      </c>
      <c r="H89" s="33">
        <f>+H64+H87</f>
        <v>5421672476.9461756</v>
      </c>
    </row>
    <row r="90" spans="4:8" ht="13.5" thickTop="1">
      <c r="D90" s="20">
        <v>64</v>
      </c>
      <c r="E90" s="39"/>
      <c r="F90" s="24"/>
    </row>
    <row r="91" spans="4:8" ht="13.5" thickBot="1">
      <c r="D91" s="20">
        <v>65</v>
      </c>
      <c r="E91" s="35" t="s">
        <v>74</v>
      </c>
      <c r="F91" s="42">
        <f>+F31-F89</f>
        <v>195353441.05382442</v>
      </c>
      <c r="G91" s="42">
        <f>+G31-G89</f>
        <v>-6858674</v>
      </c>
      <c r="H91" s="42">
        <f>+H31-H89</f>
        <v>188494767.05382442</v>
      </c>
    </row>
    <row r="92" spans="4:8" ht="13.5" thickTop="1">
      <c r="D92" s="20">
        <v>66</v>
      </c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</sheetData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2"/>
  <sheetViews>
    <sheetView tabSelected="1" zoomScale="110" zoomScaleNormal="110" workbookViewId="0">
      <selection activeCell="A28" sqref="A28"/>
    </sheetView>
  </sheetViews>
  <sheetFormatPr defaultRowHeight="12.75"/>
  <cols>
    <col min="1" max="3" width="9.140625" style="1"/>
    <col min="4" max="4" width="9.42578125" style="4" bestFit="1" customWidth="1"/>
    <col min="5" max="5" width="50.140625" style="4" customWidth="1"/>
    <col min="6" max="6" width="16.85546875" style="4" bestFit="1" customWidth="1"/>
    <col min="7" max="7" width="17.140625" style="4" customWidth="1"/>
    <col min="8" max="8" width="15.140625" style="4" customWidth="1"/>
    <col min="9" max="9" width="10" style="4" bestFit="1" customWidth="1"/>
    <col min="10" max="10" width="13" style="1" bestFit="1" customWidth="1"/>
    <col min="11" max="11" width="17.7109375" style="1" bestFit="1" customWidth="1"/>
    <col min="12" max="12" width="32" style="1" customWidth="1"/>
    <col min="13" max="15" width="9.140625" style="1"/>
    <col min="16" max="16384" width="9.140625" style="4"/>
  </cols>
  <sheetData>
    <row r="1" spans="4:9" s="1" customFormat="1"/>
    <row r="2" spans="4:9" s="1" customFormat="1"/>
    <row r="3" spans="4:9" s="1" customFormat="1"/>
    <row r="4" spans="4:9" s="1" customFormat="1"/>
    <row r="5" spans="4:9" s="1" customFormat="1"/>
    <row r="6" spans="4:9" s="1" customFormat="1"/>
    <row r="7" spans="4:9">
      <c r="D7" s="2"/>
      <c r="E7" s="2"/>
      <c r="F7" s="3"/>
      <c r="I7" s="5" t="s">
        <v>73</v>
      </c>
    </row>
    <row r="8" spans="4:9">
      <c r="D8" s="2"/>
      <c r="E8" s="73" t="s">
        <v>0</v>
      </c>
      <c r="F8" s="73"/>
      <c r="I8" s="5" t="s">
        <v>93</v>
      </c>
    </row>
    <row r="9" spans="4:9">
      <c r="E9" s="73" t="s">
        <v>1</v>
      </c>
      <c r="F9" s="73"/>
      <c r="I9" s="5" t="s">
        <v>87</v>
      </c>
    </row>
    <row r="10" spans="4:9">
      <c r="E10" s="73" t="s">
        <v>2</v>
      </c>
      <c r="F10" s="73"/>
    </row>
    <row r="12" spans="4:9">
      <c r="D12" s="8"/>
      <c r="E12" s="73" t="s">
        <v>94</v>
      </c>
      <c r="F12" s="73"/>
    </row>
    <row r="13" spans="4:9">
      <c r="D13" s="8"/>
      <c r="F13" s="10"/>
    </row>
    <row r="14" spans="4:9">
      <c r="D14" s="11"/>
      <c r="E14" s="12"/>
      <c r="F14" s="13"/>
    </row>
    <row r="15" spans="4:9">
      <c r="D15" s="14" t="s">
        <v>3</v>
      </c>
      <c r="E15" s="43" t="s">
        <v>63</v>
      </c>
      <c r="F15" s="43" t="s">
        <v>64</v>
      </c>
      <c r="G15" s="43" t="s">
        <v>65</v>
      </c>
      <c r="H15" s="43" t="s">
        <v>66</v>
      </c>
    </row>
    <row r="16" spans="4:9">
      <c r="D16" s="15" t="s">
        <v>4</v>
      </c>
      <c r="E16" s="68" t="s">
        <v>5</v>
      </c>
      <c r="F16" s="17" t="s">
        <v>6</v>
      </c>
      <c r="G16" s="18" t="s">
        <v>7</v>
      </c>
      <c r="H16" s="18" t="s">
        <v>8</v>
      </c>
    </row>
    <row r="17" spans="4:11">
      <c r="D17" s="2"/>
      <c r="E17" s="2"/>
      <c r="F17" s="19"/>
    </row>
    <row r="18" spans="4:11">
      <c r="D18" s="20">
        <v>1</v>
      </c>
    </row>
    <row r="19" spans="4:11" ht="13.5" thickBot="1">
      <c r="D19" s="20">
        <v>2</v>
      </c>
      <c r="E19" s="65" t="s">
        <v>80</v>
      </c>
      <c r="F19" s="66">
        <f>+'DPK-2'!F91</f>
        <v>195353441.05382442</v>
      </c>
      <c r="H19" s="67">
        <f>+'DPK-2'!H91</f>
        <v>188494767.05382442</v>
      </c>
      <c r="J19" s="1">
        <f>+F19-H19</f>
        <v>6858674</v>
      </c>
      <c r="K19" s="1" t="s">
        <v>88</v>
      </c>
    </row>
    <row r="20" spans="4:11" ht="13.5" thickTop="1">
      <c r="D20" s="20">
        <v>3</v>
      </c>
    </row>
    <row r="21" spans="4:11">
      <c r="D21" s="20">
        <v>4</v>
      </c>
      <c r="E21" s="45" t="s">
        <v>67</v>
      </c>
      <c r="F21" s="46"/>
      <c r="H21" s="34"/>
    </row>
    <row r="22" spans="4:11">
      <c r="D22" s="20">
        <v>5</v>
      </c>
      <c r="E22" s="71" t="s">
        <v>81</v>
      </c>
      <c r="F22" s="47">
        <f>+'DPK-2'!F89</f>
        <v>5414813802.9461756</v>
      </c>
      <c r="G22" s="48"/>
      <c r="H22" s="47">
        <f>+'DPK-2'!H89</f>
        <v>5421672476.9461756</v>
      </c>
    </row>
    <row r="23" spans="4:11">
      <c r="D23" s="20">
        <v>6</v>
      </c>
      <c r="E23" s="2" t="s">
        <v>68</v>
      </c>
      <c r="F23" s="49">
        <f>-'DPK-2'!F68</f>
        <v>-208482092</v>
      </c>
      <c r="G23" s="48"/>
      <c r="H23" s="49">
        <f>-'DPK-2'!H68</f>
        <v>-208482092</v>
      </c>
      <c r="I23" s="3"/>
    </row>
    <row r="24" spans="4:11">
      <c r="D24" s="20">
        <v>7</v>
      </c>
      <c r="E24" s="2" t="s">
        <v>69</v>
      </c>
      <c r="F24" s="49"/>
      <c r="G24" s="48">
        <f>+H24</f>
        <v>-72529772</v>
      </c>
      <c r="H24" s="49">
        <f>-'DPK-2'!H69</f>
        <v>-72529772</v>
      </c>
      <c r="I24" s="3"/>
    </row>
    <row r="25" spans="4:11">
      <c r="D25" s="20">
        <v>8</v>
      </c>
      <c r="E25" s="2" t="s">
        <v>70</v>
      </c>
      <c r="F25" s="49">
        <f>-'DPK-2'!F70</f>
        <v>-2405366</v>
      </c>
      <c r="G25" s="48"/>
      <c r="H25" s="49">
        <f>-'DPK-2'!H70</f>
        <v>-2405366</v>
      </c>
      <c r="I25" s="3"/>
    </row>
    <row r="26" spans="4:11">
      <c r="D26" s="20">
        <v>9</v>
      </c>
      <c r="E26" s="2" t="s">
        <v>71</v>
      </c>
      <c r="F26" s="50">
        <f>-'DPK-2'!F71</f>
        <v>-1006718</v>
      </c>
      <c r="G26" s="48"/>
      <c r="H26" s="50">
        <f>-'DPK-2'!H71</f>
        <v>-1006718</v>
      </c>
      <c r="I26" s="3"/>
    </row>
    <row r="27" spans="4:11">
      <c r="D27" s="20">
        <v>10</v>
      </c>
      <c r="E27" s="69" t="s">
        <v>75</v>
      </c>
      <c r="F27" s="47">
        <f>SUM(F22:F26)</f>
        <v>5202919626.9461756</v>
      </c>
      <c r="G27" s="48"/>
      <c r="H27" s="47">
        <f>SUM(H22:H26)</f>
        <v>5137248528.9461756</v>
      </c>
      <c r="I27" s="3"/>
    </row>
    <row r="28" spans="4:11">
      <c r="D28" s="20">
        <v>11</v>
      </c>
      <c r="G28" s="48"/>
      <c r="I28" s="3"/>
    </row>
    <row r="29" spans="4:11">
      <c r="D29" s="20">
        <v>12</v>
      </c>
      <c r="E29" s="25" t="s">
        <v>34</v>
      </c>
      <c r="F29" s="4">
        <f>+'DPK-2'!F47</f>
        <v>3480295031</v>
      </c>
      <c r="H29" s="4">
        <f>+'DPK-2'!H47</f>
        <v>3480295031</v>
      </c>
      <c r="I29" s="3"/>
    </row>
    <row r="30" spans="4:11">
      <c r="D30" s="20">
        <v>13</v>
      </c>
      <c r="F30" s="51"/>
      <c r="G30" s="52"/>
      <c r="H30" s="52"/>
      <c r="I30" s="3"/>
    </row>
    <row r="31" spans="4:11">
      <c r="D31" s="20">
        <v>14</v>
      </c>
      <c r="E31" s="51" t="s">
        <v>82</v>
      </c>
      <c r="F31" s="53">
        <f>+F19/F27</f>
        <v>3.7546888105301372E-2</v>
      </c>
      <c r="G31" s="52"/>
      <c r="H31" s="53">
        <f>+H19/H27</f>
        <v>3.6691774982607492E-2</v>
      </c>
      <c r="I31" s="3"/>
    </row>
    <row r="32" spans="4:11">
      <c r="D32" s="20">
        <v>15</v>
      </c>
      <c r="E32" s="2"/>
      <c r="F32" s="51"/>
      <c r="G32" s="52"/>
      <c r="H32" s="52"/>
      <c r="I32" s="3"/>
    </row>
    <row r="33" spans="4:11" ht="13.5" thickBot="1">
      <c r="D33" s="20">
        <v>16</v>
      </c>
      <c r="E33" s="55" t="s">
        <v>83</v>
      </c>
      <c r="F33" s="56">
        <f>+F29*F31</f>
        <v>130674248.10239337</v>
      </c>
      <c r="G33" s="52"/>
      <c r="H33" s="56">
        <f>+H29*H31</f>
        <v>127698202.15053897</v>
      </c>
      <c r="I33" s="70"/>
      <c r="J33" s="1">
        <f>+H33-F33</f>
        <v>-2976045.9518544078</v>
      </c>
      <c r="K33" s="1" t="s">
        <v>88</v>
      </c>
    </row>
    <row r="34" spans="4:11" ht="13.5" thickTop="1">
      <c r="D34" s="20">
        <v>17</v>
      </c>
      <c r="G34" s="52"/>
      <c r="I34" s="3"/>
      <c r="J34" s="1">
        <f>+J33*7.89%</f>
        <v>-234810.02560131278</v>
      </c>
      <c r="K34" s="1" t="s">
        <v>89</v>
      </c>
    </row>
    <row r="35" spans="4:11">
      <c r="D35" s="20">
        <v>18</v>
      </c>
      <c r="I35" s="3"/>
      <c r="J35" s="72">
        <v>0.62126199999999998</v>
      </c>
      <c r="K35" s="1" t="s">
        <v>90</v>
      </c>
    </row>
    <row r="36" spans="4:11">
      <c r="D36" s="20">
        <v>19</v>
      </c>
      <c r="I36" s="3"/>
      <c r="J36" s="1">
        <f>+J34/J35</f>
        <v>-377956.52333687362</v>
      </c>
      <c r="K36" s="1" t="s">
        <v>91</v>
      </c>
    </row>
    <row r="37" spans="4:11">
      <c r="D37" s="20">
        <v>20</v>
      </c>
      <c r="E37" s="2"/>
      <c r="F37" s="57"/>
      <c r="G37" s="58"/>
      <c r="H37" s="58"/>
      <c r="I37" s="3"/>
    </row>
    <row r="38" spans="4:11">
      <c r="D38" s="20">
        <v>21</v>
      </c>
      <c r="E38" s="59" t="s">
        <v>72</v>
      </c>
      <c r="F38" s="48"/>
      <c r="G38" s="60"/>
      <c r="H38" s="60"/>
      <c r="I38" s="3"/>
    </row>
    <row r="39" spans="4:11">
      <c r="D39" s="20">
        <v>22</v>
      </c>
      <c r="E39" s="71" t="s">
        <v>81</v>
      </c>
      <c r="F39" s="48">
        <f>+F22</f>
        <v>5414813802.9461756</v>
      </c>
      <c r="G39" s="48"/>
      <c r="H39" s="48">
        <f>+H22</f>
        <v>5421672476.9461756</v>
      </c>
      <c r="I39" s="3"/>
    </row>
    <row r="40" spans="4:11">
      <c r="D40" s="20">
        <v>23</v>
      </c>
      <c r="E40" s="2" t="s">
        <v>68</v>
      </c>
      <c r="F40" s="48"/>
      <c r="G40" s="48">
        <f>-'DPK-2'!H68</f>
        <v>-208482092</v>
      </c>
      <c r="H40" s="48">
        <f>+H23</f>
        <v>-208482092</v>
      </c>
      <c r="I40" s="3"/>
    </row>
    <row r="41" spans="4:11">
      <c r="D41" s="20">
        <v>24</v>
      </c>
      <c r="E41" s="2" t="s">
        <v>69</v>
      </c>
      <c r="F41" s="48">
        <f>-'DPK-2'!F69</f>
        <v>-72529772</v>
      </c>
      <c r="G41" s="48"/>
      <c r="H41" s="48">
        <f>+H24</f>
        <v>-72529772</v>
      </c>
      <c r="I41" s="3"/>
    </row>
    <row r="42" spans="4:11">
      <c r="D42" s="20">
        <v>25</v>
      </c>
      <c r="E42" s="2" t="s">
        <v>70</v>
      </c>
      <c r="F42" s="48"/>
      <c r="G42" s="48">
        <f>-'DPK-2'!H70</f>
        <v>-2405366</v>
      </c>
      <c r="H42" s="48">
        <f>+H25</f>
        <v>-2405366</v>
      </c>
      <c r="I42" s="3"/>
    </row>
    <row r="43" spans="4:11">
      <c r="D43" s="20">
        <v>26</v>
      </c>
      <c r="E43" s="2" t="s">
        <v>71</v>
      </c>
      <c r="F43" s="61"/>
      <c r="G43" s="48">
        <f>-'DPK-2'!H71</f>
        <v>-1006718</v>
      </c>
      <c r="H43" s="61">
        <f>+H26</f>
        <v>-1006718</v>
      </c>
      <c r="I43" s="3"/>
    </row>
    <row r="44" spans="4:11">
      <c r="D44" s="20">
        <v>27</v>
      </c>
      <c r="E44" s="69" t="s">
        <v>75</v>
      </c>
      <c r="F44" s="48">
        <f>SUM(F39:F43)</f>
        <v>5342284030.9461756</v>
      </c>
      <c r="G44" s="48"/>
      <c r="H44" s="48">
        <f t="shared" ref="H44" si="0">SUM(H39:H43)</f>
        <v>5137248528.9461756</v>
      </c>
      <c r="I44" s="3"/>
    </row>
    <row r="45" spans="4:11">
      <c r="D45" s="20">
        <v>28</v>
      </c>
      <c r="E45" s="44"/>
      <c r="F45" s="48"/>
      <c r="G45" s="60"/>
      <c r="H45" s="60"/>
      <c r="I45" s="3"/>
    </row>
    <row r="46" spans="4:11">
      <c r="D46" s="20">
        <v>29</v>
      </c>
      <c r="E46" s="25" t="s">
        <v>46</v>
      </c>
      <c r="F46" s="48">
        <f>+'DPK-2'!F62</f>
        <v>1397498216</v>
      </c>
      <c r="G46" s="48"/>
      <c r="H46" s="48">
        <f>+'DPK-2'!H62</f>
        <v>1397498216</v>
      </c>
      <c r="I46" s="3"/>
    </row>
    <row r="47" spans="4:11">
      <c r="D47" s="20">
        <v>30</v>
      </c>
      <c r="E47" s="44"/>
      <c r="F47" s="48"/>
      <c r="G47" s="60"/>
      <c r="H47" s="60"/>
      <c r="I47" s="3"/>
    </row>
    <row r="48" spans="4:11">
      <c r="D48" s="20">
        <v>31</v>
      </c>
      <c r="E48" s="51" t="s">
        <v>84</v>
      </c>
      <c r="F48" s="54">
        <f>+F19/F44</f>
        <v>3.6567400745112617E-2</v>
      </c>
      <c r="G48" s="60"/>
      <c r="H48" s="54">
        <f>+H19/H44</f>
        <v>3.6691774982607492E-2</v>
      </c>
      <c r="I48" s="3"/>
      <c r="K48" s="1">
        <f>+G44*J48</f>
        <v>0</v>
      </c>
    </row>
    <row r="49" spans="4:11">
      <c r="D49" s="20">
        <v>32</v>
      </c>
      <c r="E49" s="2"/>
      <c r="F49" s="48"/>
      <c r="G49" s="60"/>
      <c r="H49" s="60"/>
      <c r="I49" s="3"/>
    </row>
    <row r="50" spans="4:11" ht="13.5" thickBot="1">
      <c r="D50" s="20">
        <v>33</v>
      </c>
      <c r="E50" s="55" t="s">
        <v>85</v>
      </c>
      <c r="F50" s="56">
        <f>+F46*F48</f>
        <v>51102877.305051953</v>
      </c>
      <c r="G50" s="60"/>
      <c r="H50" s="56">
        <f t="shared" ref="H50" si="1">+H46*H48</f>
        <v>51276690.080067404</v>
      </c>
      <c r="I50" s="70"/>
      <c r="J50" s="1">
        <f>+H50-F50</f>
        <v>173812.77501545101</v>
      </c>
      <c r="K50" s="1" t="s">
        <v>88</v>
      </c>
    </row>
    <row r="51" spans="4:11" ht="13.5" thickTop="1">
      <c r="D51" s="20">
        <v>34</v>
      </c>
      <c r="E51" s="2"/>
      <c r="F51" s="2"/>
      <c r="G51" s="60"/>
      <c r="H51" s="24"/>
      <c r="I51" s="3"/>
      <c r="J51" s="1">
        <f>+J50*7.89%</f>
        <v>13713.827948719085</v>
      </c>
      <c r="K51" s="1" t="s">
        <v>89</v>
      </c>
    </row>
    <row r="52" spans="4:11" ht="13.5" thickBot="1">
      <c r="D52" s="20">
        <v>35</v>
      </c>
      <c r="E52" s="55" t="s">
        <v>86</v>
      </c>
      <c r="F52" s="62">
        <f>+F19-F33-F50</f>
        <v>13576315.646379098</v>
      </c>
      <c r="G52" s="60"/>
      <c r="H52" s="62">
        <f>+H19-H33-H50</f>
        <v>9519874.8232180551</v>
      </c>
      <c r="I52" s="3"/>
      <c r="J52" s="72">
        <v>0.62189099999999997</v>
      </c>
      <c r="K52" s="1" t="s">
        <v>90</v>
      </c>
    </row>
    <row r="53" spans="4:11" ht="13.5" thickTop="1">
      <c r="D53" s="20">
        <v>36</v>
      </c>
      <c r="E53" s="2"/>
      <c r="F53" s="2"/>
      <c r="G53" s="60"/>
      <c r="H53" s="24"/>
      <c r="I53" s="3"/>
      <c r="J53" s="1">
        <f>+J51/J52</f>
        <v>22051.819287815848</v>
      </c>
      <c r="K53" s="1" t="s">
        <v>91</v>
      </c>
    </row>
    <row r="54" spans="4:11">
      <c r="D54" s="20">
        <v>37</v>
      </c>
      <c r="E54" s="3"/>
      <c r="F54" s="63"/>
      <c r="G54" s="60"/>
      <c r="H54" s="24"/>
      <c r="I54" s="3"/>
    </row>
    <row r="55" spans="4:11">
      <c r="D55" s="20">
        <v>38</v>
      </c>
      <c r="E55" s="64"/>
      <c r="F55" s="3"/>
      <c r="G55" s="3"/>
      <c r="H55" s="24"/>
      <c r="I55" s="2"/>
    </row>
    <row r="56" spans="4:11">
      <c r="D56" s="20">
        <v>39</v>
      </c>
      <c r="E56" s="64"/>
      <c r="F56" s="3"/>
      <c r="G56" s="3"/>
      <c r="H56" s="24"/>
      <c r="I56" s="2"/>
      <c r="J56" s="1">
        <f>+H52-F52</f>
        <v>-4056440.8231610432</v>
      </c>
      <c r="K56" s="1" t="s">
        <v>92</v>
      </c>
    </row>
    <row r="57" spans="4:11">
      <c r="D57" s="20">
        <v>40</v>
      </c>
      <c r="E57" s="64"/>
      <c r="F57" s="3"/>
      <c r="G57" s="3"/>
      <c r="H57" s="24"/>
      <c r="I57" s="2"/>
    </row>
    <row r="58" spans="4:11">
      <c r="D58" s="20">
        <v>41</v>
      </c>
      <c r="E58" s="64"/>
      <c r="F58" s="3"/>
      <c r="G58" s="3"/>
      <c r="H58" s="24"/>
      <c r="I58" s="2"/>
    </row>
    <row r="59" spans="4:11">
      <c r="D59" s="20">
        <v>42</v>
      </c>
      <c r="E59" s="64"/>
      <c r="F59" s="3"/>
      <c r="G59" s="3"/>
      <c r="H59" s="24"/>
      <c r="I59" s="2"/>
    </row>
    <row r="60" spans="4:11">
      <c r="D60" s="20">
        <v>43</v>
      </c>
      <c r="E60" s="64"/>
      <c r="F60" s="3"/>
      <c r="G60" s="3"/>
      <c r="H60" s="24"/>
      <c r="I60" s="2"/>
    </row>
    <row r="61" spans="4:11">
      <c r="D61" s="20">
        <v>44</v>
      </c>
      <c r="E61" s="64"/>
      <c r="F61" s="3"/>
      <c r="G61" s="3"/>
      <c r="H61" s="24"/>
      <c r="I61" s="2"/>
    </row>
    <row r="62" spans="4:11">
      <c r="D62" s="20">
        <v>45</v>
      </c>
      <c r="E62" s="64"/>
      <c r="F62" s="3"/>
      <c r="G62" s="3"/>
      <c r="H62" s="24"/>
      <c r="I62" s="2"/>
    </row>
    <row r="63" spans="4:11">
      <c r="D63" s="20">
        <v>46</v>
      </c>
      <c r="E63" s="64"/>
      <c r="F63" s="3"/>
      <c r="G63" s="3"/>
      <c r="H63" s="24"/>
      <c r="I63" s="2"/>
    </row>
    <row r="64" spans="4:11">
      <c r="D64" s="20">
        <v>47</v>
      </c>
      <c r="E64" s="64"/>
      <c r="F64" s="3"/>
      <c r="G64" s="3"/>
      <c r="H64" s="24"/>
      <c r="I64" s="2"/>
    </row>
    <row r="65" spans="4:9">
      <c r="D65" s="20">
        <v>48</v>
      </c>
      <c r="E65" s="64"/>
      <c r="F65" s="3"/>
      <c r="G65" s="3"/>
      <c r="H65" s="24"/>
      <c r="I65" s="2"/>
    </row>
    <row r="66" spans="4:9">
      <c r="D66" s="20">
        <v>49</v>
      </c>
      <c r="E66" s="64"/>
      <c r="F66" s="3"/>
      <c r="G66" s="3"/>
      <c r="H66" s="24"/>
      <c r="I66" s="2"/>
    </row>
    <row r="67" spans="4:9">
      <c r="D67" s="20">
        <v>50</v>
      </c>
    </row>
    <row r="68" spans="4:9">
      <c r="D68" s="20">
        <v>51</v>
      </c>
    </row>
    <row r="69" spans="4:9">
      <c r="D69" s="20">
        <v>52</v>
      </c>
    </row>
    <row r="70" spans="4:9" s="1" customFormat="1">
      <c r="D70" s="20">
        <v>53</v>
      </c>
      <c r="E70" s="4"/>
      <c r="F70" s="4"/>
      <c r="G70" s="4"/>
      <c r="H70" s="4"/>
      <c r="I70" s="4"/>
    </row>
    <row r="71" spans="4:9" s="1" customFormat="1">
      <c r="D71" s="20">
        <v>54</v>
      </c>
      <c r="E71" s="4"/>
      <c r="F71" s="4"/>
      <c r="G71" s="4"/>
      <c r="H71" s="4"/>
      <c r="I71" s="4"/>
    </row>
    <row r="72" spans="4:9">
      <c r="D72" s="1"/>
      <c r="E72" s="1"/>
      <c r="F72" s="1"/>
      <c r="G72" s="1"/>
      <c r="H72" s="1"/>
      <c r="I72" s="1"/>
    </row>
    <row r="73" spans="4:9">
      <c r="D73" s="1"/>
      <c r="E73" s="1"/>
      <c r="F73" s="1"/>
      <c r="G73" s="1"/>
      <c r="H73" s="1"/>
      <c r="I73" s="1"/>
    </row>
    <row r="74" spans="4:9">
      <c r="D74" s="1"/>
      <c r="E74" s="1"/>
      <c r="F74" s="1"/>
      <c r="G74" s="1"/>
      <c r="H74" s="1"/>
      <c r="I74" s="1"/>
    </row>
    <row r="75" spans="4:9">
      <c r="D75" s="1"/>
      <c r="E75" s="1"/>
      <c r="F75" s="1"/>
      <c r="G75" s="1"/>
      <c r="H75" s="1"/>
      <c r="I75" s="1"/>
    </row>
    <row r="76" spans="4:9">
      <c r="D76" s="1"/>
      <c r="E76" s="1"/>
      <c r="F76" s="1"/>
      <c r="G76" s="1"/>
      <c r="H76" s="1"/>
      <c r="I76" s="1"/>
    </row>
    <row r="77" spans="4:9">
      <c r="D77" s="1"/>
      <c r="E77" s="1"/>
      <c r="F77" s="1"/>
      <c r="G77" s="1"/>
      <c r="H77" s="1"/>
      <c r="I77" s="1"/>
    </row>
    <row r="78" spans="4:9">
      <c r="D78" s="1"/>
      <c r="E78" s="1"/>
      <c r="F78" s="1"/>
      <c r="G78" s="1"/>
      <c r="H78" s="1"/>
      <c r="I78" s="1"/>
    </row>
    <row r="79" spans="4:9">
      <c r="D79" s="1"/>
      <c r="E79" s="1"/>
      <c r="F79" s="1"/>
      <c r="G79" s="1"/>
      <c r="H79" s="1"/>
      <c r="I79" s="1"/>
    </row>
    <row r="80" spans="4:9">
      <c r="D80" s="1"/>
      <c r="E80" s="1"/>
      <c r="F80" s="1"/>
      <c r="G80" s="1"/>
      <c r="H80" s="1"/>
      <c r="I80" s="1"/>
    </row>
    <row r="81" spans="4:9">
      <c r="D81" s="1"/>
      <c r="E81" s="1"/>
      <c r="F81" s="1"/>
      <c r="G81" s="1"/>
      <c r="H81" s="1"/>
      <c r="I81" s="1"/>
    </row>
    <row r="82" spans="4:9">
      <c r="D82" s="1"/>
      <c r="E82" s="1"/>
      <c r="F82" s="1"/>
      <c r="G82" s="1"/>
      <c r="H82" s="1"/>
      <c r="I82" s="1"/>
    </row>
    <row r="83" spans="4:9">
      <c r="D83" s="1"/>
      <c r="E83" s="1"/>
      <c r="F83" s="1"/>
      <c r="G83" s="1"/>
      <c r="H83" s="1"/>
      <c r="I83" s="1"/>
    </row>
    <row r="84" spans="4:9">
      <c r="D84" s="1"/>
      <c r="E84" s="1"/>
      <c r="F84" s="1"/>
      <c r="G84" s="1"/>
      <c r="H84" s="1"/>
      <c r="I84" s="1"/>
    </row>
    <row r="85" spans="4:9">
      <c r="D85" s="1"/>
      <c r="E85" s="1"/>
      <c r="F85" s="1"/>
      <c r="G85" s="1"/>
      <c r="H85" s="1"/>
      <c r="I85" s="1"/>
    </row>
    <row r="86" spans="4:9">
      <c r="D86" s="1"/>
      <c r="E86" s="1"/>
      <c r="F86" s="1"/>
      <c r="G86" s="1"/>
      <c r="H86" s="1"/>
      <c r="I86" s="1"/>
    </row>
    <row r="87" spans="4:9">
      <c r="D87" s="1"/>
      <c r="E87" s="1"/>
      <c r="F87" s="1"/>
      <c r="G87" s="1"/>
      <c r="H87" s="1"/>
      <c r="I87" s="1"/>
    </row>
    <row r="88" spans="4:9">
      <c r="D88" s="1"/>
      <c r="E88" s="1"/>
      <c r="F88" s="1"/>
      <c r="G88" s="1"/>
      <c r="H88" s="1"/>
      <c r="I88" s="1"/>
    </row>
    <row r="89" spans="4:9">
      <c r="D89" s="1"/>
      <c r="E89" s="1"/>
      <c r="F89" s="1"/>
      <c r="G89" s="1"/>
      <c r="H89" s="1"/>
      <c r="I89" s="1"/>
    </row>
    <row r="90" spans="4:9">
      <c r="D90" s="1"/>
      <c r="E90" s="1"/>
      <c r="F90" s="1"/>
      <c r="G90" s="1"/>
      <c r="H90" s="1"/>
      <c r="I90" s="1"/>
    </row>
    <row r="91" spans="4:9">
      <c r="D91" s="1"/>
      <c r="E91" s="1"/>
      <c r="F91" s="1"/>
      <c r="G91" s="1"/>
      <c r="H91" s="1"/>
      <c r="I91" s="1"/>
    </row>
    <row r="92" spans="4:9">
      <c r="D92" s="1"/>
      <c r="E92" s="1"/>
      <c r="F92" s="1"/>
      <c r="G92" s="1"/>
      <c r="H92" s="1"/>
      <c r="I92" s="1"/>
    </row>
    <row r="93" spans="4:9">
      <c r="D93" s="1"/>
      <c r="E93" s="1"/>
      <c r="F93" s="1"/>
      <c r="G93" s="1"/>
      <c r="H93" s="1"/>
      <c r="I93" s="1"/>
    </row>
    <row r="94" spans="4:9">
      <c r="D94" s="1"/>
      <c r="E94" s="1"/>
      <c r="F94" s="1"/>
      <c r="G94" s="1"/>
      <c r="H94" s="1"/>
      <c r="I94" s="1"/>
    </row>
    <row r="95" spans="4:9">
      <c r="D95" s="1"/>
      <c r="E95" s="1"/>
      <c r="F95" s="1"/>
      <c r="G95" s="1"/>
      <c r="H95" s="1"/>
      <c r="I95" s="1"/>
    </row>
    <row r="96" spans="4:9">
      <c r="D96" s="1"/>
      <c r="E96" s="1"/>
      <c r="F96" s="1"/>
      <c r="G96" s="1"/>
      <c r="H96" s="1"/>
      <c r="I96" s="1"/>
    </row>
    <row r="97" spans="4:9">
      <c r="D97" s="1"/>
      <c r="E97" s="1"/>
      <c r="F97" s="1"/>
      <c r="G97" s="1"/>
      <c r="H97" s="1"/>
      <c r="I97" s="1"/>
    </row>
    <row r="98" spans="4:9">
      <c r="D98" s="1"/>
      <c r="E98" s="1"/>
      <c r="F98" s="1"/>
      <c r="G98" s="1"/>
      <c r="H98" s="1"/>
      <c r="I98" s="1"/>
    </row>
    <row r="99" spans="4:9">
      <c r="D99" s="1"/>
      <c r="E99" s="1"/>
      <c r="F99" s="1"/>
      <c r="G99" s="1"/>
      <c r="H99" s="1"/>
      <c r="I99" s="1"/>
    </row>
    <row r="100" spans="4:9">
      <c r="D100" s="1"/>
      <c r="E100" s="1"/>
      <c r="F100" s="1"/>
      <c r="G100" s="1"/>
      <c r="H100" s="1"/>
      <c r="I100" s="1"/>
    </row>
    <row r="101" spans="4:9">
      <c r="D101" s="1"/>
      <c r="E101" s="1"/>
      <c r="F101" s="1"/>
      <c r="G101" s="1"/>
      <c r="H101" s="1"/>
      <c r="I101" s="1"/>
    </row>
    <row r="102" spans="4:9">
      <c r="D102" s="1"/>
      <c r="E102" s="1"/>
      <c r="F102" s="1"/>
      <c r="G102" s="1"/>
      <c r="H102" s="1"/>
      <c r="I102" s="1"/>
    </row>
  </sheetData>
  <mergeCells count="4">
    <mergeCell ref="E9:F9"/>
    <mergeCell ref="E10:F10"/>
    <mergeCell ref="E12:F12"/>
    <mergeCell ref="E8:F8"/>
  </mergeCells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4DB459-4142-4110-ABAD-65D4FC5DDDBF}"/>
</file>

<file path=customXml/itemProps2.xml><?xml version="1.0" encoding="utf-8"?>
<ds:datastoreItem xmlns:ds="http://schemas.openxmlformats.org/officeDocument/2006/customXml" ds:itemID="{ED4361B7-DE35-44AA-90C0-DE0C5E5C4494}"/>
</file>

<file path=customXml/itemProps3.xml><?xml version="1.0" encoding="utf-8"?>
<ds:datastoreItem xmlns:ds="http://schemas.openxmlformats.org/officeDocument/2006/customXml" ds:itemID="{BEFE1DBD-1E5A-4922-9914-67944A4D3D93}"/>
</file>

<file path=customXml/itemProps4.xml><?xml version="1.0" encoding="utf-8"?>
<ds:datastoreItem xmlns:ds="http://schemas.openxmlformats.org/officeDocument/2006/customXml" ds:itemID="{D6ACF1BB-A8A7-4075-9F96-BDE647A9D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DPK-2</vt:lpstr>
      <vt:lpstr>DPK-3</vt:lpstr>
      <vt:lpstr>'DPK-2'!Print_Area</vt:lpstr>
      <vt:lpstr>'DPK-3'!Print_Area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dkermode</dc:creator>
  <cp:lastModifiedBy>BDeMarco</cp:lastModifiedBy>
  <cp:lastPrinted>2009-11-16T20:32:59Z</cp:lastPrinted>
  <dcterms:created xsi:type="dcterms:W3CDTF">2009-11-13T23:47:42Z</dcterms:created>
  <dcterms:modified xsi:type="dcterms:W3CDTF">2009-11-17T00:03:35Z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